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Táborského nábřeží –..." sheetId="2" r:id="rId2"/>
    <sheet name="02 - Vedlejší a ostatní n..." sheetId="3" r:id="rId3"/>
  </sheets>
  <definedNames>
    <definedName name="_xlnm.Print_Area" localSheetId="0">'Rekapitulace stavby'!$D$4:$AO$76,'Rekapitulace stavby'!$C$82:$AQ$97</definedName>
    <definedName name="_xlnm._FilterDatabase" localSheetId="1" hidden="1">'01 - Táborského nábřeží –...'!$C$123:$K$274</definedName>
    <definedName name="_xlnm.Print_Area" localSheetId="1">'01 - Táborského nábřeží –...'!$C$4:$J$76,'01 - Táborského nábřeží –...'!$C$82:$J$105,'01 - Táborského nábřeží –...'!$C$111:$T$274</definedName>
    <definedName name="_xlnm._FilterDatabase" localSheetId="2" hidden="1">'02 - Vedlejší a ostatní n...'!$C$117:$K$183</definedName>
    <definedName name="_xlnm.Print_Area" localSheetId="2">'02 - Vedlejší a ostatní n...'!$C$4:$J$76,'02 - Vedlejší a ostatní n...'!$C$82:$J$99,'02 - Vedlejší a ostatní n...'!$C$105:$T$183</definedName>
    <definedName name="_xlnm.Print_Titles" localSheetId="0">'Rekapitulace stavby'!$92:$92</definedName>
    <definedName name="_xlnm.Print_Titles" localSheetId="1">'01 - Táborského nábřeží –...'!$123:$123</definedName>
    <definedName name="_xlnm.Print_Titles" localSheetId="2">'02 - Vedlejší a ostatní n...'!$117:$117</definedName>
  </definedNames>
  <calcPr fullCalcOnLoad="1"/>
</workbook>
</file>

<file path=xl/sharedStrings.xml><?xml version="1.0" encoding="utf-8"?>
<sst xmlns="http://schemas.openxmlformats.org/spreadsheetml/2006/main" count="2622" uniqueCount="419">
  <si>
    <t>Export Komplet</t>
  </si>
  <si>
    <t/>
  </si>
  <si>
    <t>2.0</t>
  </si>
  <si>
    <t>False</t>
  </si>
  <si>
    <t>{0562b403-a57a-4eb4-9d62-079bbc7189f3}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</si>
  <si>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</si>
  <si>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</si>
  <si>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</si>
  <si>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</si>
  <si>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</si>
  <si>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</si>
  <si>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</si>
  <si>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</si>
  <si>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</si>
  <si>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20160382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</si>
  <si>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</si>
  <si>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</si>
  <si>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Táborského nábřeží – oprava komunikace</t>
  </si>
  <si>
    <t>KSO:</t>
  </si>
  <si>
    <t>CC-CZ:</t>
  </si>
  <si>
    <t>Místo:</t>
  </si>
  <si>
    <t>ulice Táborského Nábřeží</t>
  </si>
  <si>
    <t>Datum:</t>
  </si>
  <si>
    <t>26. 9. 2023</t>
  </si>
  <si>
    <t>Zadavatel:</t>
  </si>
  <si>
    <t>IČ:</t>
  </si>
  <si>
    <t>Brněnské komunikace a.s., Renneská tř. 787, Brno</t>
  </si>
  <si>
    <t>DIČ:</t>
  </si>
  <si>
    <t>Uchazeč:</t>
  </si>
  <si>
    <t>Vyplň údaj</t>
  </si>
  <si>
    <t>Projektant:</t>
  </si>
  <si>
    <t>26003236</t>
  </si>
  <si>
    <t>ŠINDLAR s.r.o.</t>
  </si>
  <si>
    <t>CZ 260 03 236</t>
  </si>
  <si>
    <t>True</t>
  </si>
  <si>
    <t>Zpracovatel:</t>
  </si>
  <si>
    <t>Roman Bárta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</si>
  <si>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</si>
  <si>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</si>
  <si>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</si>
  <si>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</si>
  <si>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</si>
  <si>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</si>
  <si>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</si>
  <si>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</si>
  <si>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</si>
  <si>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</si>
  <si>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</si>
  <si>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</si>
  <si>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</si>
  <si>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</si>
  <si>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</si>
  <si>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</si>
  <si>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</si>
  <si>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</si>
  <si>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</si>
  <si>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</si>
  <si>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</si>
  <si>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</si>
  <si>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</si>
  <si>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</si>
  <si>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</si>
  <si>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</si>
  <si>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</si>
  <si>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</si>
  <si>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</si>
  <si>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</si>
  <si>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</si>
  <si>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</si>
  <si>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</si>
  <si>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</si>
  <si>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</si>
  <si>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</si>
  <si>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</si>
  <si>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</si>
  <si>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</si>
  <si>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</si>
  <si>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</si>
  <si>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</si>
  <si>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</si>
  <si>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</si>
  <si>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</si>
  <si>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</si>
  <si>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</si>
  <si>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</si>
  <si>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</si>
  <si>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</si>
  <si>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{b2a1dade-d862-494c-8eea-6f4993e2f185}</t>
  </si>
  <si>
    <t>2</t>
  </si>
  <si>
    <t>02</t>
  </si>
  <si>
    <t>Vedlejší a ostatní náklady</t>
  </si>
  <si>
    <t>{75ebf374-1096-482f-b878-cc9dcd4242b6}</t>
  </si>
  <si>
    <t>KRYCÍ LIST SOUPISU PRACÍ</t>
  </si>
  <si>
    <t>Objekt:</t>
  </si>
  <si>
    <t>01 - Táborského nábřeží – oprava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</si>
  <si>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</si>
  <si>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</si>
  <si>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</si>
  <si>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</si>
  <si>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</si>
  <si>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</si>
  <si>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</si>
  <si>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</si>
  <si>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</si>
  <si>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</si>
  <si>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</si>
  <si>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</si>
  <si>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</si>
  <si>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</si>
  <si>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</si>
  <si>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</si>
  <si>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</si>
  <si>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</si>
  <si>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</si>
  <si>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</si>
  <si>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</si>
  <si>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</si>
  <si>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</si>
  <si>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</si>
  <si>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</si>
  <si>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</si>
  <si>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</si>
  <si>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</si>
  <si>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</si>
  <si>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</si>
  <si>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</si>
  <si>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</si>
  <si>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</si>
  <si>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m2</t>
  </si>
  <si>
    <t>CS ÚRS 2023 01</t>
  </si>
  <si>
    <t>4</t>
  </si>
  <si>
    <t>-2009858537</t>
  </si>
  <si>
    <t>P</t>
  </si>
  <si>
    <t>Poznámka k položce:
hmotnost sutě 0,29 t/m2</t>
  </si>
  <si>
    <t>VV</t>
  </si>
  <si>
    <t>D.2, D.4</t>
  </si>
  <si>
    <t>1291,16</t>
  </si>
  <si>
    <t xml:space="preserve">-135,85*2,74 </t>
  </si>
  <si>
    <t>Součet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</si>
  <si>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</si>
  <si>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</si>
  <si>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1033322898</t>
  </si>
  <si>
    <t>3</t>
  </si>
  <si>
    <t>113107232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</si>
  <si>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</si>
  <si>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1424747948</t>
  </si>
  <si>
    <t>Poznámka k položce:
hmotnost sutě 0,625 t/m2</t>
  </si>
  <si>
    <t>(12,1+7,1)*0,3</t>
  </si>
  <si>
    <t>(3,3+2,3)*0,3</t>
  </si>
  <si>
    <t>113154323</t>
  </si>
  <si>
    <t>Frézování živičného podkladu nebo krytu s naložením na dopravní prostředek plochy přes 1 000 do 10 000 m2 bez překážek v trase pruhu šířky do 1 m, tloušťky vrstvy 50 mm</t>
  </si>
  <si>
    <t>748869143</t>
  </si>
  <si>
    <t>(12,1+7,1)*0,9</t>
  </si>
  <si>
    <t>(3,3+2,3)*0,9</t>
  </si>
  <si>
    <t>-135,85*(2,74+0,6+0,6) "místní asf</t>
  </si>
  <si>
    <t>5</t>
  </si>
  <si>
    <t>113154324</t>
  </si>
  <si>
    <t>Frézování živičného podkladu nebo krytu s naložením na dopravní prostředek plochy přes 1 000 do 10 000 m2 bez překážek v trase pruhu šířky do 1 m, tloušťky vrstvy 100 mm</t>
  </si>
  <si>
    <t>-436177770</t>
  </si>
  <si>
    <t>1291,16 "změřeno digitálně</t>
  </si>
  <si>
    <t>(12,1+7,1)*0,6</t>
  </si>
  <si>
    <t>(3,3+2,3)*0,6</t>
  </si>
  <si>
    <t>-135,85*(2,74+0,4+0,4)</t>
  </si>
  <si>
    <t>6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</si>
  <si>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</si>
  <si>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</si>
  <si>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</si>
  <si>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-2102174702</t>
  </si>
  <si>
    <t>126,0+6,13+143,6</t>
  </si>
  <si>
    <t xml:space="preserve">-17,52 </t>
  </si>
  <si>
    <t>7</t>
  </si>
  <si>
    <t>113202111</t>
  </si>
  <si>
    <t>Vytrhání obrub s vybouráním lože, s přemístěním hmot na skládku na vzdálenost do 3 m nebo s naložením na dopravní prostředek z krajníků nebo obrubníků stojatých</t>
  </si>
  <si>
    <t>1554338986</t>
  </si>
  <si>
    <t>17,52</t>
  </si>
  <si>
    <t>8</t>
  </si>
  <si>
    <t>122452204</t>
  </si>
  <si>
    <t>Odkopávky a prokopávky nezapažené pro silnice a dálnice strojně v hornině třídy těžitelnosti II přes 100 do 500 m3</t>
  </si>
  <si>
    <t>m3</t>
  </si>
  <si>
    <t>-1475690147</t>
  </si>
  <si>
    <t>1291,15*0,3 " pro výměnu podloží</t>
  </si>
  <si>
    <t>1,2*149,5 "rozšíření výkopu pro podkladní vrstvy</t>
  </si>
  <si>
    <t>0,6*143,6 "rozšíření výkopu pro podkladní vrstvy</t>
  </si>
  <si>
    <t>9</t>
  </si>
  <si>
    <t>132251102</t>
  </si>
  <si>
    <t>Hloubení nezapažených rýh šířky do 800 mm strojně s urovnáním dna do předepsaného profilu a spádu v hornině třídy těžitelnosti I skupiny 3 přes 20 do 50 m3</t>
  </si>
  <si>
    <t>-901190224</t>
  </si>
  <si>
    <t>326,58*0,5*0,5 "pro drenáž</t>
  </si>
  <si>
    <t>10</t>
  </si>
  <si>
    <t>162451126</t>
  </si>
  <si>
    <t>Vodorovné přemístění výkopku nebo sypaniny po suchu na obvyklém dopravním prostředku, bez naložení výkopku, avšak se složením bez rozhrnutí z horniny třídy těžitelnosti II skupiny 4 a 5 na vzdálenost přes 1 500 do 2 000 m</t>
  </si>
  <si>
    <t>-1099096259</t>
  </si>
  <si>
    <t>přebytečná zemina na meziskládku a zpět</t>
  </si>
  <si>
    <t>75,48*2</t>
  </si>
  <si>
    <t>11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</si>
  <si>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</si>
  <si>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</si>
  <si>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818982293</t>
  </si>
  <si>
    <t>přebytečná zemina</t>
  </si>
  <si>
    <t>81,645+652,905</t>
  </si>
  <si>
    <t>-75,84</t>
  </si>
  <si>
    <t>12</t>
  </si>
  <si>
    <t>167151112</t>
  </si>
  <si>
    <t>Nakládání, skládání a překládání neulehlého výkopku nebo sypaniny strojně nakládání, množství přes 100 m3, z hornin třídy těžitelnosti II, skupiny 4 a 5</t>
  </si>
  <si>
    <t>-1816696387</t>
  </si>
  <si>
    <t>zemina z meziskládky</t>
  </si>
  <si>
    <t>75,48</t>
  </si>
  <si>
    <t>13</t>
  </si>
  <si>
    <t>171201221</t>
  </si>
  <si>
    <t>Poplatek za uložení stavebního odpadu na skládce (skládkovné) zeminy a kamení zatříděného do Katalogu odpadů pod kódem 17 05 04</t>
  </si>
  <si>
    <t>t</t>
  </si>
  <si>
    <t>-2001507265</t>
  </si>
  <si>
    <t>Poznámka k položce:
hmotnost zeminy 1,8 t/m3</t>
  </si>
  <si>
    <t>658,71*1,8</t>
  </si>
  <si>
    <t>14</t>
  </si>
  <si>
    <t>174151101</t>
  </si>
  <si>
    <t>Zásyp sypaninou z jakékoliv horniny strojně s uložením výkopku ve vrstvách se zhutněním jam, šachet, rýh nebo kolem objektů v těchto vykopávkách</t>
  </si>
  <si>
    <t>-253618701</t>
  </si>
  <si>
    <t>dosypání zeminy okolo obrubníků</t>
  </si>
  <si>
    <t>125,8*0,6</t>
  </si>
  <si>
    <t>181152302</t>
  </si>
  <si>
    <t>Úprava pláně na stavbách silnic a dálnic strojně v zářezech mimo skalních se zhutněním</t>
  </si>
  <si>
    <t>1428487545</t>
  </si>
  <si>
    <t>Zakládání</t>
  </si>
  <si>
    <t>16</t>
  </si>
  <si>
    <t>211531111</t>
  </si>
  <si>
    <t>Výplň kamenivem do rýh odvodňovacích žeber nebo trativodů bez zhutnění, s úpravou povrchu výplně kamenivem hrubým drceným frakce 16 až 63 mm</t>
  </si>
  <si>
    <t>425331579</t>
  </si>
  <si>
    <t>326,58*((0,6+0,3)/2*0,4)</t>
  </si>
  <si>
    <t>17</t>
  </si>
  <si>
    <t>211571111</t>
  </si>
  <si>
    <t>Výplň kamenivem do rýh odvodňovacích žeber nebo trativodů bez zhutnění, s úpravou povrchu výplně štěrkopískem tříděným</t>
  </si>
  <si>
    <t>-1971874130</t>
  </si>
  <si>
    <t>326,58*((0,4+0,3)/2*0,1)</t>
  </si>
  <si>
    <t>18</t>
  </si>
  <si>
    <t>212751105</t>
  </si>
  <si>
    <t>Trativody z drenážních a melioračních trubek pro meliorace, dočasné nebo odlehčovací drenáže se zřízením štěrkového lože pod trubky a s jejich obsypem v otevřeném výkopu trubka flexibilní PVC-U SN 4 celoperforovaná 360° DN 125</t>
  </si>
  <si>
    <t>969247431</t>
  </si>
  <si>
    <t>326,58</t>
  </si>
  <si>
    <t>Komunikace pozemní</t>
  </si>
  <si>
    <t>19</t>
  </si>
  <si>
    <t>564861111</t>
  </si>
  <si>
    <t>Podklad ze štěrkodrti ŠD s rozprostřením a zhutněním plochy přes 100 m2, po zhutnění tl. 200 mm</t>
  </si>
  <si>
    <t>1682179940</t>
  </si>
  <si>
    <t>2*141,46*0,52</t>
  </si>
  <si>
    <t>20</t>
  </si>
  <si>
    <t>564871116</t>
  </si>
  <si>
    <t>Podklad ze štěrkodrti ŠD s rozprostřením a zhutněním plochy přes 100 m2, po zhutnění tl. 300 mm</t>
  </si>
  <si>
    <t>125932290</t>
  </si>
  <si>
    <t>2*141,46*0,9</t>
  </si>
  <si>
    <t>565155111</t>
  </si>
  <si>
    <t>Asfaltový beton vrstva podkladní ACP 16 (obalované kamenivo střednězrnné - OKS) s rozprostřením a zhutněním v pruhu šířky přes 1,5 do 3 m, po zhutnění tl. 70 mm</t>
  </si>
  <si>
    <t>-1902616703</t>
  </si>
  <si>
    <t>22</t>
  </si>
  <si>
    <t>567132113</t>
  </si>
  <si>
    <t>Podklad ze směsi stmelené cementem SC bez dilatačních spár, s rozprostřením a zhutněním SC C 8/10 (KSC I), po zhutnění tl. 180 mm</t>
  </si>
  <si>
    <t>-1278758019</t>
  </si>
  <si>
    <t>23</t>
  </si>
  <si>
    <t>573111112</t>
  </si>
  <si>
    <t>Postřik infiltrační PI z asfaltu silničního s posypem kamenivem, v množství 1,00 kg/m2</t>
  </si>
  <si>
    <t>-1481896313</t>
  </si>
  <si>
    <t>24</t>
  </si>
  <si>
    <t>573211109</t>
  </si>
  <si>
    <t>Postřik spojovací PS bez posypu kamenivem z asfaltu silničního, v množství 0,50 kg/m2</t>
  </si>
  <si>
    <t>1767331639</t>
  </si>
  <si>
    <t>25</t>
  </si>
  <si>
    <t>577144121</t>
  </si>
  <si>
    <t>Asfaltový beton vrstva obrusná ACO 11 (ABS) s rozprostřením a se zhutněním z nemodifikovaného asfaltu v pruhu šířky přes 3 m tř. I, po zhutnění tl. 50 mm</t>
  </si>
  <si>
    <t>-119957155</t>
  </si>
  <si>
    <t>Trubní vedení</t>
  </si>
  <si>
    <t>26</t>
  </si>
  <si>
    <t>895941314</t>
  </si>
  <si>
    <t>Osazení vpusti uliční z betonových dílců DN 450 skruž horní 570 mm</t>
  </si>
  <si>
    <t>kus</t>
  </si>
  <si>
    <t>259610616</t>
  </si>
  <si>
    <t>27</t>
  </si>
  <si>
    <t>899204112</t>
  </si>
  <si>
    <t>Osazení mříží litinových včetně rámů a košů na bahno pro třídu zatížení D400, E600</t>
  </si>
  <si>
    <t>2086307490</t>
  </si>
  <si>
    <t>Ostatní konstrukce a práce, bourání</t>
  </si>
  <si>
    <t>28</t>
  </si>
  <si>
    <t>915495112</t>
  </si>
  <si>
    <t>Osazení desek z bílého betonu pro vodorovné značení do lože z kameniva těženého tl. 40 až 80 mm, s vyplněním spár pásů nebo pruhů šířky 250 mm</t>
  </si>
  <si>
    <t>-779877982</t>
  </si>
  <si>
    <t>149,05+143,6</t>
  </si>
  <si>
    <t>29</t>
  </si>
  <si>
    <t>M</t>
  </si>
  <si>
    <t>59218001</t>
  </si>
  <si>
    <t>krajník betonový silniční 500x250x80mm</t>
  </si>
  <si>
    <t>-536016367</t>
  </si>
  <si>
    <t>30</t>
  </si>
  <si>
    <t>916241113</t>
  </si>
  <si>
    <t>Osazení obrubníku kamenného se zřízením lože, s vyplněním a zatřením spár cementovou maltou ležatého s boční opěrou z betonu prostého, do lože z betonu prostého</t>
  </si>
  <si>
    <t>260428755</t>
  </si>
  <si>
    <t xml:space="preserve">292,65 "z vybouraných obrubníků </t>
  </si>
  <si>
    <t>31</t>
  </si>
  <si>
    <t>58380003</t>
  </si>
  <si>
    <t>obrubník kamenný žulový přímý 1000x300x200mm</t>
  </si>
  <si>
    <t>217576537</t>
  </si>
  <si>
    <t>292,65-(258,51+17,52) "chybějící obrubníky</t>
  </si>
  <si>
    <t>17,5 "náhrada za betonové obrubníky</t>
  </si>
  <si>
    <t>258,21*0,1 "náhrada 10%</t>
  </si>
  <si>
    <t>32</t>
  </si>
  <si>
    <t>919112233</t>
  </si>
  <si>
    <t>Řezání dilatačních spár v živičném krytu vytvoření komůrky pro těsnící zálivku šířky 20 mm, hloubky 40 mm</t>
  </si>
  <si>
    <t>-1252900479</t>
  </si>
  <si>
    <t>141,46</t>
  </si>
  <si>
    <t>(12,1+7,1)</t>
  </si>
  <si>
    <t>(3,3+2,3)</t>
  </si>
  <si>
    <t>33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</si>
  <si>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</si>
  <si>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</si>
  <si>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-1816341296</t>
  </si>
  <si>
    <t>166,26</t>
  </si>
  <si>
    <t>34</t>
  </si>
  <si>
    <t>919731122</t>
  </si>
  <si>
    <t>Zarovnání styčné plochy podkladu nebo krytu podél vybourané části komunikace nebo zpevněné plochy živičné tl. přes 50 do 100 mm</t>
  </si>
  <si>
    <t>-1966456572</t>
  </si>
  <si>
    <t>35</t>
  </si>
  <si>
    <t>919735111</t>
  </si>
  <si>
    <t>Řezání stávajícího živičného krytu nebo podkladu hloubky do 50 mm</t>
  </si>
  <si>
    <t>-374053939</t>
  </si>
  <si>
    <t>36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</si>
  <si>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</si>
  <si>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</si>
  <si>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-1677008188</t>
  </si>
  <si>
    <t>258,21*0,9</t>
  </si>
  <si>
    <t>997</t>
  </si>
  <si>
    <t>Přesun sutě</t>
  </si>
  <si>
    <t>37</t>
  </si>
  <si>
    <t>997221815-R</t>
  </si>
  <si>
    <t>Likvidace vybouraných materiálů v souladu s platnou legislativou</t>
  </si>
  <si>
    <t>1991923624</t>
  </si>
  <si>
    <t>Poznámka k položce:
do položky si zhotovitel zahrne náklady na naložení, vodorovný přesun, složení, urovnání, případný poplatek za uložení</t>
  </si>
  <si>
    <t>naložení, vodorovný přesun, poplatek za uložení</t>
  </si>
  <si>
    <t>1736,201</t>
  </si>
  <si>
    <t>-74,881*0,1</t>
  </si>
  <si>
    <t>998</t>
  </si>
  <si>
    <t>Přesun hmot</t>
  </si>
  <si>
    <t>38</t>
  </si>
  <si>
    <t>998225111</t>
  </si>
  <si>
    <t>Přesun hmot pro komunikace s krytem z kameniva, monolitickým betonovým nebo živičným dopravní vzdálenost do 200 m jakékoliv délky objektu</t>
  </si>
  <si>
    <t>-681438256</t>
  </si>
  <si>
    <t>02 - Vedlejší a ostatní náklady</t>
  </si>
  <si>
    <t xml:space="preserve"> </t>
  </si>
  <si>
    <t>VN - Vedlejší náklady</t>
  </si>
  <si>
    <t>ON - Ostatní náklady</t>
  </si>
  <si>
    <t>VN</t>
  </si>
  <si>
    <t>Vedlejší náklady</t>
  </si>
  <si>
    <t>004111010R</t>
  </si>
  <si>
    <t>Průzkumné práce</t>
  </si>
  <si>
    <t>Soubor</t>
  </si>
  <si>
    <t>1024</t>
  </si>
  <si>
    <t>Náklady na provedení průzkumů nebo doplnění stávajících průzkumů, pokud je obchodní podmínky vyžadují a tyto průzkumy</t>
  </si>
  <si>
    <t>nejsou v dostatečném rozsahu součástí projektové dokumentace. Jedná se zejména o Geologický – inženýrsko-geologický</t>
  </si>
  <si>
    <t xml:space="preserve"> / radonový / hydrogeologický / pedologický průzkum, botanický a zoologický průzkum, stavební průzkum – umělecko historický </t>
  </si>
  <si>
    <t xml:space="preserve"> / stavebně statický a případný průzkum výskytu nebezpečných látek – odpadu / munice / výbušnin apod.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</si>
  <si>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</si>
  <si>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</si>
  <si>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</si>
  <si>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00511 R</t>
  </si>
  <si>
    <t>Geodetické práce</t>
  </si>
  <si>
    <t>Geodetické zaměření rohů stavby, stabilizace bodů a sestavení laviček.</t>
  </si>
  <si>
    <t>Vyhotovení protokolu o vytyčení stavby se seznamem souřadnic vytyčených bodů a jejich polohopisnými (S-JTSK) a výškopisnými (Bpv) hodnotami.</t>
  </si>
  <si>
    <t>Náklady na provedení skutečného zaměření stavby v rozsahu nezbytném pro zápis změny do katastru nemovitostí včetně vyhotovení geometrického plánu.</t>
  </si>
  <si>
    <t>005121 R</t>
  </si>
  <si>
    <t>Zařízení staveniště</t>
  </si>
  <si>
    <t>1048576</t>
  </si>
  <si>
    <t>Veškeré náklady spojené s vybudováním, provozem a odstraněním zařízení staveniště.</t>
  </si>
  <si>
    <t>Vybudování: Náklady spojené se zřízením přípojek energií k objektům zařízení staveniště, vybudování případných měřících odběrných míst a zřízení, př</t>
  </si>
  <si>
    <t>případná příprava území pro objekty zařízení staveniště a vlastní vybudování objektů zařízení staveniště.</t>
  </si>
  <si>
    <t xml:space="preserve">Provoz: Náklady na vybavení objektů zařízení staveniště, ostraha staveniště,  náklady na energie spotřebované dodavatelem v rámci provozu zařízení </t>
  </si>
  <si>
    <t xml:space="preserve">staveniště, náklady na potřebný úklid v prostorách zařízení staveniště, náklady na nutnou údržbu a opravy na objektech zařízení staveniště </t>
  </si>
  <si>
    <t>na přípojkách energií.</t>
  </si>
  <si>
    <t>Odstranění: Odstranění objektů zařízení staveniště včetně přípojek energií a jejich odvoz. Položka zahrnuje i náklady na úpravu povrchů</t>
  </si>
  <si>
    <t>po odstranění zařízení staveniště a úklid ploch, na kterých bylo zařízení staveniště provozováno.</t>
  </si>
  <si>
    <t>ON</t>
  </si>
  <si>
    <t>Ostatní náklady</t>
  </si>
  <si>
    <t>005211030R</t>
  </si>
  <si>
    <t>Dočasná dopravní opatření</t>
  </si>
  <si>
    <t>Náklady na vyhotovení návrhu dočasného dopravního značení, jeho projednání s dotčenými orgány a organizacemi, dodání dopravních značek a světelné</t>
  </si>
  <si>
    <t>signalizace, jejich rozmístění a přemísťování a jejich údržba v průběhu výstavby včetně následného odstranění po ukončení stavebních prací.</t>
  </si>
  <si>
    <t>005211020R</t>
  </si>
  <si>
    <t>Ochrana stávaj. inženýrských sítí na staveništi</t>
  </si>
  <si>
    <t>262144</t>
  </si>
  <si>
    <t xml:space="preserve">Náklady na přezkoumání podkladů objednatele o stavu inženýrských sítí probíhajících staveništěm nebo dotčenými stavbou i mimo území staveniště, </t>
  </si>
  <si>
    <t xml:space="preserve">kontrola vytýčení jejich skutečné trasy a provedení ochranných opatření pro zabezpečení stávajících inženýrských sítí. Včetně nákladů na případné </t>
  </si>
  <si>
    <t>provedení kopaných sond.</t>
  </si>
  <si>
    <t>005241010R</t>
  </si>
  <si>
    <t>Dokumentace skutečného provedení</t>
  </si>
  <si>
    <t>Náklady na zajištění autorského dozoru a vyhotovení dokumentace skutečného provedení stavby a její předání objednateli v požadované formě a v</t>
  </si>
  <si>
    <t>požadované formě a požadovaném počtu.</t>
  </si>
  <si>
    <t>Dokumentace skutečného provedení stavby bude zpracována v digitální podobě, např. projektantem stavby, a předána objednateli.</t>
  </si>
  <si>
    <t>005261010R</t>
  </si>
  <si>
    <t>Pojištění dodavatele a pojištění díla</t>
  </si>
  <si>
    <t>Náklady spojené s povinným pojištěním dodavatele nebo stavebního díla či jeho části, pokud jej zadavatel požaduje v obchodních podmínkách.</t>
  </si>
  <si>
    <t>005281010R</t>
  </si>
  <si>
    <t>Propagace</t>
  </si>
  <si>
    <t>Náklady spojené s povinnou publicitou, pokud ji objednatel požaduje. Zahrnuje zejména náklady na propagační a informační billboardy,</t>
  </si>
  <si>
    <t>tabule, internetovou propagaci, tiskoviny apod.</t>
  </si>
  <si>
    <t>00523  R</t>
  </si>
  <si>
    <t>Zkoušky a revize</t>
  </si>
  <si>
    <t>Náklady zhotovitele, související s prováděním zkoušek a revizí, jako např. kamerová zkouška napojení a průtočnosti nových dešťových vpustí,</t>
  </si>
  <si>
    <t>vyčištění tlakosacím vozem a zkoušky nad rámec KZP.</t>
  </si>
  <si>
    <t>00526a</t>
  </si>
  <si>
    <t>Finanční náklady - údržba vegetačních ploch</t>
  </si>
  <si>
    <t>Náklady zhotovitele, které vznikají v souvislosti se zajištěním údržby vegetačních ploch po dobu dle vyjádření správce společnosti</t>
  </si>
  <si>
    <t>Brněnské komunikace a.s.</t>
  </si>
  <si>
    <t>- údržba zeleně po dokončení díla vč. zalévání, odplevelování a pravidelných pokosů trávníků (minimálně 6x za 1 rok)</t>
  </si>
  <si>
    <t>00526b</t>
  </si>
  <si>
    <t>Finanční náklady - záchranný archeologický dohled</t>
  </si>
  <si>
    <t>Náklady zhotovitele, které vznikají v souvislosti se zajištěním záchranného archeologického dohledu.</t>
  </si>
  <si>
    <t>00526c</t>
  </si>
  <si>
    <t>Finanční náklady - stavebně-geotechnický dohled</t>
  </si>
  <si>
    <t>Náklady zhotovitele, které vznikají v souvislosti se zajištěním stavebně-geotechnického dohledu.</t>
  </si>
  <si>
    <t>00526d</t>
  </si>
  <si>
    <t>Finanční náklady - pasportizace</t>
  </si>
  <si>
    <t>soubor</t>
  </si>
  <si>
    <t>Náklady zhotovitele, které vznikají v souvislosti se zajištěním pasportizace přilehlých objektů.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</si>
</sst>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A7DC68"/>
        <bgColor indexed="64"/>
      </patternFill>
    </fill>
    <fill>
      <patternFill patternType="solid">
        <fgColor rgb="FFFFD274"/>
        <bgColor indexed="64"/>
      </patternFill>
    </fill>
    <fill>
      <patternFill patternType="solid">
        <fgColor rgb="FFFF9086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6" borderId="22" xfId="0" applyFont="1" applyFill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3" fillId="7" borderId="22" xfId="0" applyFont="1" applyFill="1" applyBorder="1" applyAlignment="1" applyProtection="1">
      <alignment horizontal="center" vertical="center"/>
      <protection locked="0"/>
    </xf>
    <xf numFmtId="0" fontId="23" fillId="8" borderId="22" xfId="0" applyFont="1" applyFill="1" applyBorder="1" applyAlignment="1" applyProtection="1">
      <alignment horizontal="center" vertical="center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26</v>
      </c>
      <c r="AK11" s="31" t="s">
        <v>27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28</v>
      </c>
      <c r="AK13" s="31" t="s">
        <v>25</v>
      </c>
      <c r="AN13" s="33" t="s">
        <v>29</v>
      </c>
      <c r="AR13" s="21"/>
      <c r="BE13" s="30"/>
      <c r="BS13" s="18" t="s">
        <v>6</v>
      </c>
    </row>
    <row r="14" spans="2:71" ht="12">
      <c r="B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N14" s="33" t="s">
        <v>29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30</v>
      </c>
      <c r="AK16" s="31" t="s">
        <v>25</v>
      </c>
      <c r="AN16" s="26" t="s">
        <v>31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32</v>
      </c>
      <c r="AK17" s="31" t="s">
        <v>27</v>
      </c>
      <c r="AN17" s="26" t="s">
        <v>33</v>
      </c>
      <c r="AR17" s="21"/>
      <c r="BE17" s="30"/>
      <c r="BS17" s="18" t="s">
        <v>34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35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36</v>
      </c>
      <c r="AK20" s="31" t="s">
        <v>27</v>
      </c>
      <c r="AN20" s="26" t="s">
        <v>1</v>
      </c>
      <c r="AR20" s="21"/>
      <c r="BE20" s="30"/>
      <c r="BS20" s="18" t="s">
        <v>3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37</v>
      </c>
      <c r="AR22" s="21"/>
      <c r="BE22" s="30"/>
    </row>
    <row r="23" spans="2:57" s="1" customFormat="1" ht="47.25" customHeight="1">
      <c r="B23" s="21"/>
      <c r="E23" s="35" t="s">
        <v>38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40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41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42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43</v>
      </c>
      <c r="E29" s="3"/>
      <c r="F29" s="31" t="s">
        <v>44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45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46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47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48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49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50</v>
      </c>
      <c r="U35" s="49"/>
      <c r="V35" s="49"/>
      <c r="W35" s="49"/>
      <c r="X35" s="51" t="s">
        <v>51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52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53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54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55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54</v>
      </c>
      <c r="AI60" s="40"/>
      <c r="AJ60" s="40"/>
      <c r="AK60" s="40"/>
      <c r="AL60" s="40"/>
      <c r="AM60" s="57" t="s">
        <v>55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56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57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54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55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54</v>
      </c>
      <c r="AI75" s="40"/>
      <c r="AJ75" s="40"/>
      <c r="AK75" s="40"/>
      <c r="AL75" s="40"/>
      <c r="AM75" s="57" t="s">
        <v>55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20160382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Táborského nábřeží – oprava komunikace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ulice Táborského Nábřeží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26. 9. 2023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>Brněnské komunikace a.s., Renneská tř. 787, Brno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30</v>
      </c>
      <c r="AJ89" s="37"/>
      <c r="AK89" s="37"/>
      <c r="AL89" s="37"/>
      <c r="AM89" s="69" t="str">
        <f>IF(E17="","",E17)</f>
        <v>ŠINDLAR s.r.o.</v>
      </c>
      <c r="AN89" s="4"/>
      <c r="AO89" s="4"/>
      <c r="AP89" s="4"/>
      <c r="AQ89" s="37"/>
      <c r="AR89" s="38"/>
      <c r="AS89" s="70" t="s">
        <v>59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28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35</v>
      </c>
      <c r="AJ90" s="37"/>
      <c r="AK90" s="37"/>
      <c r="AL90" s="37"/>
      <c r="AM90" s="69" t="str">
        <f>IF(E20="","",E20)</f>
        <v>Roman Bárta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60</v>
      </c>
      <c r="D92" s="79"/>
      <c r="E92" s="79"/>
      <c r="F92" s="79"/>
      <c r="G92" s="79"/>
      <c r="H92" s="80"/>
      <c r="I92" s="81" t="s">
        <v>61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62</v>
      </c>
      <c r="AH92" s="79"/>
      <c r="AI92" s="79"/>
      <c r="AJ92" s="79"/>
      <c r="AK92" s="79"/>
      <c r="AL92" s="79"/>
      <c r="AM92" s="79"/>
      <c r="AN92" s="81" t="s">
        <v>63</v>
      </c>
      <c r="AO92" s="79"/>
      <c r="AP92" s="83"/>
      <c r="AQ92" s="84" t="s">
        <v>64</v>
      </c>
      <c r="AR92" s="38"/>
      <c r="AS92" s="85" t="s">
        <v>65</v>
      </c>
      <c r="AT92" s="86" t="s">
        <v>66</v>
      </c>
      <c r="AU92" s="86" t="s">
        <v>67</v>
      </c>
      <c r="AV92" s="86" t="s">
        <v>68</v>
      </c>
      <c r="AW92" s="86" t="s">
        <v>69</v>
      </c>
      <c r="AX92" s="86" t="s">
        <v>70</v>
      </c>
      <c r="AY92" s="86" t="s">
        <v>71</v>
      </c>
      <c r="AZ92" s="86" t="s">
        <v>72</v>
      </c>
      <c r="BA92" s="86" t="s">
        <v>73</v>
      </c>
      <c r="BB92" s="86" t="s">
        <v>74</v>
      </c>
      <c r="BC92" s="86" t="s">
        <v>75</v>
      </c>
      <c r="BD92" s="87" t="s">
        <v>76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77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ROUND(SUM(AG95:AG96),2)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ROUND(SUM(AS95:AS96),2)</f>
        <v>0</v>
      </c>
      <c r="AT94" s="98">
        <f>ROUND(SUM(AV94:AW94),2)</f>
        <v>0</v>
      </c>
      <c r="AU94" s="99">
        <f>ROUND(SUM(AU95:AU96),5)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ROUND(SUM(AZ95:AZ96),2)</f>
        <v>0</v>
      </c>
      <c r="BA94" s="98">
        <f>ROUND(SUM(BA95:BA96),2)</f>
        <v>0</v>
      </c>
      <c r="BB94" s="98">
        <f>ROUND(SUM(BB95:BB96),2)</f>
        <v>0</v>
      </c>
      <c r="BC94" s="98">
        <f>ROUND(SUM(BC95:BC96),2)</f>
        <v>0</v>
      </c>
      <c r="BD94" s="100">
        <f>ROUND(SUM(BD95:BD96),2)</f>
        <v>0</v>
      </c>
      <c r="BE94" s="6"/>
      <c r="BS94" s="101" t="s">
        <v>78</v>
      </c>
      <c r="BT94" s="101" t="s">
        <v>79</v>
      </c>
      <c r="BU94" s="102" t="s">
        <v>80</v>
      </c>
      <c r="BV94" s="101" t="s">
        <v>81</v>
      </c>
      <c r="BW94" s="101" t="s">
        <v>4</v>
      </c>
      <c r="BX94" s="101" t="s">
        <v>82</v>
      </c>
      <c r="CL94" s="101" t="s">
        <v>1</v>
      </c>
    </row>
    <row r="95" spans="1:91" s="7" customFormat="1" ht="24.75" customHeight="1">
      <c r="A95" s="103" t="s">
        <v>83</v>
      </c>
      <c r="B95" s="104"/>
      <c r="C95" s="105"/>
      <c r="D95" s="106" t="s">
        <v>84</v>
      </c>
      <c r="E95" s="106"/>
      <c r="F95" s="106"/>
      <c r="G95" s="106"/>
      <c r="H95" s="106"/>
      <c r="I95" s="107"/>
      <c r="J95" s="106" t="s">
        <v>17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'01 - Táborského nábřeží –...'!J30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85</v>
      </c>
      <c r="AR95" s="104"/>
      <c r="AS95" s="110">
        <v>0</v>
      </c>
      <c r="AT95" s="111">
        <f>ROUND(SUM(AV95:AW95),2)</f>
        <v>0</v>
      </c>
      <c r="AU95" s="112">
        <f>'01 - Táborského nábřeží –...'!P124</f>
        <v>0</v>
      </c>
      <c r="AV95" s="111">
        <f>'01 - Táborského nábřeží –...'!J33</f>
        <v>0</v>
      </c>
      <c r="AW95" s="111">
        <f>'01 - Táborského nábřeží –...'!J34</f>
        <v>0</v>
      </c>
      <c r="AX95" s="111">
        <f>'01 - Táborského nábřeží –...'!J35</f>
        <v>0</v>
      </c>
      <c r="AY95" s="111">
        <f>'01 - Táborského nábřeží –...'!J36</f>
        <v>0</v>
      </c>
      <c r="AZ95" s="111">
        <f>'01 - Táborského nábřeží –...'!F33</f>
        <v>0</v>
      </c>
      <c r="BA95" s="111">
        <f>'01 - Táborského nábřeží –...'!F34</f>
        <v>0</v>
      </c>
      <c r="BB95" s="111">
        <f>'01 - Táborského nábřeží –...'!F35</f>
        <v>0</v>
      </c>
      <c r="BC95" s="111">
        <f>'01 - Táborského nábřeží –...'!F36</f>
        <v>0</v>
      </c>
      <c r="BD95" s="113">
        <f>'01 - Táborského nábřeží –...'!F37</f>
        <v>0</v>
      </c>
      <c r="BE95" s="7"/>
      <c r="BT95" s="114" t="s">
        <v>86</v>
      </c>
      <c r="BV95" s="114" t="s">
        <v>81</v>
      </c>
      <c r="BW95" s="114" t="s">
        <v>87</v>
      </c>
      <c r="BX95" s="114" t="s">
        <v>4</v>
      </c>
      <c r="CL95" s="114" t="s">
        <v>1</v>
      </c>
      <c r="CM95" s="114" t="s">
        <v>88</v>
      </c>
    </row>
    <row r="96" spans="1:91" s="7" customFormat="1" ht="16.5" customHeight="1">
      <c r="A96" s="103" t="s">
        <v>83</v>
      </c>
      <c r="B96" s="104"/>
      <c r="C96" s="105"/>
      <c r="D96" s="106" t="s">
        <v>89</v>
      </c>
      <c r="E96" s="106"/>
      <c r="F96" s="106"/>
      <c r="G96" s="106"/>
      <c r="H96" s="106"/>
      <c r="I96" s="107"/>
      <c r="J96" s="106" t="s">
        <v>90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'02 - Vedlejší a ostatní n...'!J30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85</v>
      </c>
      <c r="AR96" s="104"/>
      <c r="AS96" s="115">
        <v>0</v>
      </c>
      <c r="AT96" s="116">
        <f>ROUND(SUM(AV96:AW96),2)</f>
        <v>0</v>
      </c>
      <c r="AU96" s="117">
        <f>'02 - Vedlejší a ostatní n...'!P118</f>
        <v>0</v>
      </c>
      <c r="AV96" s="116">
        <f>'02 - Vedlejší a ostatní n...'!J33</f>
        <v>0</v>
      </c>
      <c r="AW96" s="116">
        <f>'02 - Vedlejší a ostatní n...'!J34</f>
        <v>0</v>
      </c>
      <c r="AX96" s="116">
        <f>'02 - Vedlejší a ostatní n...'!J35</f>
        <v>0</v>
      </c>
      <c r="AY96" s="116">
        <f>'02 - Vedlejší a ostatní n...'!J36</f>
        <v>0</v>
      </c>
      <c r="AZ96" s="116">
        <f>'02 - Vedlejší a ostatní n...'!F33</f>
        <v>0</v>
      </c>
      <c r="BA96" s="116">
        <f>'02 - Vedlejší a ostatní n...'!F34</f>
        <v>0</v>
      </c>
      <c r="BB96" s="116">
        <f>'02 - Vedlejší a ostatní n...'!F35</f>
        <v>0</v>
      </c>
      <c r="BC96" s="116">
        <f>'02 - Vedlejší a ostatní n...'!F36</f>
        <v>0</v>
      </c>
      <c r="BD96" s="118">
        <f>'02 - Vedlejší a ostatní n...'!F37</f>
        <v>0</v>
      </c>
      <c r="BE96" s="7"/>
      <c r="BT96" s="114" t="s">
        <v>86</v>
      </c>
      <c r="BV96" s="114" t="s">
        <v>81</v>
      </c>
      <c r="BW96" s="114" t="s">
        <v>91</v>
      </c>
      <c r="BX96" s="114" t="s">
        <v>4</v>
      </c>
      <c r="CL96" s="114" t="s">
        <v>1</v>
      </c>
      <c r="CM96" s="114" t="s">
        <v>88</v>
      </c>
    </row>
    <row r="97" spans="1:57" s="2" customFormat="1" ht="30" customHeight="1">
      <c r="A97" s="37"/>
      <c r="B97" s="38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38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Táborského nábřeží –...'!C2" display="/"/>
    <hyperlink ref="A96" location="'02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92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20" t="str">
        <f>'Rekapitulace stavby'!K6</f>
        <v>Táborského nábřeží – oprava komunikace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94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26. 9. 2023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26</v>
      </c>
      <c r="F15" s="37"/>
      <c r="G15" s="37"/>
      <c r="H15" s="37"/>
      <c r="I15" s="31" t="s">
        <v>27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31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32</v>
      </c>
      <c r="F21" s="37"/>
      <c r="G21" s="37"/>
      <c r="H21" s="37"/>
      <c r="I21" s="31" t="s">
        <v>27</v>
      </c>
      <c r="J21" s="26" t="s">
        <v>33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36</v>
      </c>
      <c r="F24" s="37"/>
      <c r="G24" s="37"/>
      <c r="H24" s="37"/>
      <c r="I24" s="31" t="s">
        <v>27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71.25" customHeight="1">
      <c r="A27" s="121"/>
      <c r="B27" s="122"/>
      <c r="C27" s="121"/>
      <c r="D27" s="121"/>
      <c r="E27" s="35" t="s">
        <v>38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ROUND(J124,2)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ROUND((SUM(BE124:BE274)),2)</f>
        <v>0</v>
      </c>
      <c r="G33" s="37"/>
      <c r="H33" s="37"/>
      <c r="I33" s="127">
        <v>0.21</v>
      </c>
      <c r="J33" s="126">
        <f>ROUND(((SUM(BE124:BE274))*I33),2)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ROUND((SUM(BF124:BF274)),2)</f>
        <v>0</v>
      </c>
      <c r="G34" s="37"/>
      <c r="H34" s="37"/>
      <c r="I34" s="127">
        <v>0.15</v>
      </c>
      <c r="J34" s="126">
        <f>ROUND(((SUM(BF124:BF274))*I34),2)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ROUND((SUM(BG124:BG274)),2)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ROUND((SUM(BH124:BH274)),2)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ROUND((SUM(BI124:BI274)),2)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Táborského nábřeží – oprava komunikace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01 - Táborského nábřeží – oprava komunikace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ulice Táborského Nábřeží</v>
      </c>
      <c r="G89" s="37"/>
      <c r="H89" s="37"/>
      <c r="I89" s="31" t="s">
        <v>22</v>
      </c>
      <c r="J89" s="68" t="str">
        <f>IF(J12="","",J12)</f>
        <v>26. 9. 2023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>Brněnské komunikace a.s., Renneská tř. 787, Brno</v>
      </c>
      <c r="G91" s="37"/>
      <c r="H91" s="37"/>
      <c r="I91" s="31" t="s">
        <v>30</v>
      </c>
      <c r="J91" s="35" t="str">
        <f>E21</f>
        <v>ŠINDLAR s.r.o.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>Roman Bárta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96</v>
      </c>
      <c r="D94" s="128"/>
      <c r="E94" s="128"/>
      <c r="F94" s="128"/>
      <c r="G94" s="128"/>
      <c r="H94" s="128"/>
      <c r="I94" s="128"/>
      <c r="J94" s="137" t="s">
        <v>97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98</v>
      </c>
      <c r="D96" s="37"/>
      <c r="E96" s="37"/>
      <c r="F96" s="37"/>
      <c r="G96" s="37"/>
      <c r="H96" s="37"/>
      <c r="I96" s="37"/>
      <c r="J96" s="95">
        <f>J124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99</v>
      </c>
    </row>
    <row r="97" spans="1:31" s="9" customFormat="1" ht="24.95" customHeight="1">
      <c r="A97" s="9"/>
      <c r="B97" s="139"/>
      <c r="C97" s="9"/>
      <c r="D97" s="140" t="s">
        <v>100</v>
      </c>
      <c r="E97" s="141"/>
      <c r="F97" s="141"/>
      <c r="G97" s="141"/>
      <c r="H97" s="141"/>
      <c r="I97" s="141"/>
      <c r="J97" s="142">
        <f>J125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101</v>
      </c>
      <c r="E98" s="145"/>
      <c r="F98" s="145"/>
      <c r="G98" s="145"/>
      <c r="H98" s="145"/>
      <c r="I98" s="145"/>
      <c r="J98" s="146">
        <f>J126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102</v>
      </c>
      <c r="E99" s="145"/>
      <c r="F99" s="145"/>
      <c r="G99" s="145"/>
      <c r="H99" s="145"/>
      <c r="I99" s="145"/>
      <c r="J99" s="146">
        <f>J192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103</v>
      </c>
      <c r="E100" s="145"/>
      <c r="F100" s="145"/>
      <c r="G100" s="145"/>
      <c r="H100" s="145"/>
      <c r="I100" s="145"/>
      <c r="J100" s="146">
        <f>J199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104</v>
      </c>
      <c r="E101" s="145"/>
      <c r="F101" s="145"/>
      <c r="G101" s="145"/>
      <c r="H101" s="145"/>
      <c r="I101" s="145"/>
      <c r="J101" s="146">
        <f>J237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105</v>
      </c>
      <c r="E102" s="145"/>
      <c r="F102" s="145"/>
      <c r="G102" s="145"/>
      <c r="H102" s="145"/>
      <c r="I102" s="145"/>
      <c r="J102" s="146">
        <f>J240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106</v>
      </c>
      <c r="E103" s="145"/>
      <c r="F103" s="145"/>
      <c r="G103" s="145"/>
      <c r="H103" s="145"/>
      <c r="I103" s="145"/>
      <c r="J103" s="146">
        <f>J266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107</v>
      </c>
      <c r="E104" s="145"/>
      <c r="F104" s="145"/>
      <c r="G104" s="145"/>
      <c r="H104" s="145"/>
      <c r="I104" s="145"/>
      <c r="J104" s="146">
        <f>J273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7"/>
      <c r="D105" s="37"/>
      <c r="E105" s="37"/>
      <c r="F105" s="37"/>
      <c r="G105" s="37"/>
      <c r="H105" s="37"/>
      <c r="I105" s="37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108</v>
      </c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7"/>
      <c r="D114" s="37"/>
      <c r="E114" s="120" t="str">
        <f>E7</f>
        <v>Táborského nábřeží – oprava komunikace</v>
      </c>
      <c r="F114" s="31"/>
      <c r="G114" s="31"/>
      <c r="H114" s="31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93</v>
      </c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7"/>
      <c r="D116" s="37"/>
      <c r="E116" s="66" t="str">
        <f>E9</f>
        <v>01 - Táborského nábřeží – oprava komunikace</v>
      </c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7"/>
      <c r="E118" s="37"/>
      <c r="F118" s="26" t="str">
        <f>F12</f>
        <v>ulice Táborského Nábřeží</v>
      </c>
      <c r="G118" s="37"/>
      <c r="H118" s="37"/>
      <c r="I118" s="31" t="s">
        <v>22</v>
      </c>
      <c r="J118" s="68" t="str">
        <f>IF(J12="","",J12)</f>
        <v>26. 9. 2023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7"/>
      <c r="E120" s="37"/>
      <c r="F120" s="26" t="str">
        <f>E15</f>
        <v>Brněnské komunikace a.s., Renneská tř. 787, Brno</v>
      </c>
      <c r="G120" s="37"/>
      <c r="H120" s="37"/>
      <c r="I120" s="31" t="s">
        <v>30</v>
      </c>
      <c r="J120" s="35" t="str">
        <f>E21</f>
        <v>ŠINDLAR s.r.o.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28</v>
      </c>
      <c r="D121" s="37"/>
      <c r="E121" s="37"/>
      <c r="F121" s="26" t="str">
        <f>IF(E18="","",E18)</f>
        <v>Vyplň údaj</v>
      </c>
      <c r="G121" s="37"/>
      <c r="H121" s="37"/>
      <c r="I121" s="31" t="s">
        <v>35</v>
      </c>
      <c r="J121" s="35" t="str">
        <f>E24</f>
        <v>Roman Bárta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47"/>
      <c r="B123" s="148"/>
      <c r="C123" s="149" t="s">
        <v>109</v>
      </c>
      <c r="D123" s="150" t="s">
        <v>64</v>
      </c>
      <c r="E123" s="150" t="s">
        <v>60</v>
      </c>
      <c r="F123" s="150" t="s">
        <v>61</v>
      </c>
      <c r="G123" s="150" t="s">
        <v>110</v>
      </c>
      <c r="H123" s="150" t="s">
        <v>111</v>
      </c>
      <c r="I123" s="150" t="s">
        <v>112</v>
      </c>
      <c r="J123" s="150" t="s">
        <v>97</v>
      </c>
      <c r="K123" s="151" t="s">
        <v>113</v>
      </c>
      <c r="L123" s="152"/>
      <c r="M123" s="85" t="s">
        <v>1</v>
      </c>
      <c r="N123" s="86" t="s">
        <v>43</v>
      </c>
      <c r="O123" s="86" t="s">
        <v>114</v>
      </c>
      <c r="P123" s="86" t="s">
        <v>115</v>
      </c>
      <c r="Q123" s="86" t="s">
        <v>116</v>
      </c>
      <c r="R123" s="86" t="s">
        <v>117</v>
      </c>
      <c r="S123" s="86" t="s">
        <v>118</v>
      </c>
      <c r="T123" s="87" t="s">
        <v>119</v>
      </c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</row>
    <row r="124" spans="1:63" s="2" customFormat="1" ht="22.8" customHeight="1">
      <c r="A124" s="37"/>
      <c r="B124" s="38"/>
      <c r="C124" s="92" t="s">
        <v>120</v>
      </c>
      <c r="D124" s="37"/>
      <c r="E124" s="37"/>
      <c r="F124" s="37"/>
      <c r="G124" s="37"/>
      <c r="H124" s="37"/>
      <c r="I124" s="37"/>
      <c r="J124" s="153">
        <f>BK124</f>
        <v>0</v>
      </c>
      <c r="K124" s="37"/>
      <c r="L124" s="38"/>
      <c r="M124" s="88"/>
      <c r="N124" s="72"/>
      <c r="O124" s="89"/>
      <c r="P124" s="154">
        <f>P125</f>
        <v>0</v>
      </c>
      <c r="Q124" s="89"/>
      <c r="R124" s="154">
        <f>R125</f>
        <v>256.24814074</v>
      </c>
      <c r="S124" s="89"/>
      <c r="T124" s="155">
        <f>T125</f>
        <v>1736.20104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78</v>
      </c>
      <c r="AU124" s="18" t="s">
        <v>99</v>
      </c>
      <c r="BK124" s="156">
        <f>BK125</f>
        <v>0</v>
      </c>
    </row>
    <row r="125" spans="1:63" s="12" customFormat="1" ht="25.9" customHeight="1">
      <c r="A125" s="12"/>
      <c r="B125" s="157"/>
      <c r="C125" s="12"/>
      <c r="D125" s="158" t="s">
        <v>78</v>
      </c>
      <c r="E125" s="159" t="s">
        <v>121</v>
      </c>
      <c r="F125" s="159" t="s">
        <v>122</v>
      </c>
      <c r="G125" s="12"/>
      <c r="H125" s="12"/>
      <c r="I125" s="160"/>
      <c r="J125" s="161">
        <f>BK125</f>
        <v>0</v>
      </c>
      <c r="K125" s="12"/>
      <c r="L125" s="157"/>
      <c r="M125" s="162"/>
      <c r="N125" s="163"/>
      <c r="O125" s="163"/>
      <c r="P125" s="164">
        <f>P126+P192+P199+P237+P240+P266+P273</f>
        <v>0</v>
      </c>
      <c r="Q125" s="163"/>
      <c r="R125" s="164">
        <f>R126+R192+R199+R237+R240+R266+R273</f>
        <v>256.24814074</v>
      </c>
      <c r="S125" s="163"/>
      <c r="T125" s="165">
        <f>T126+T192+T199+T237+T240+T266+T273</f>
        <v>1736.20104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8" t="s">
        <v>86</v>
      </c>
      <c r="AT125" s="166" t="s">
        <v>78</v>
      </c>
      <c r="AU125" s="166" t="s">
        <v>79</v>
      </c>
      <c r="AY125" s="158" t="s">
        <v>123</v>
      </c>
      <c r="BK125" s="167">
        <f>BK126+BK192+BK199+BK237+BK240+BK266+BK273</f>
        <v>0</v>
      </c>
    </row>
    <row r="126" spans="1:63" s="12" customFormat="1" ht="22.8" customHeight="1">
      <c r="A126" s="12"/>
      <c r="B126" s="157"/>
      <c r="C126" s="12"/>
      <c r="D126" s="158" t="s">
        <v>78</v>
      </c>
      <c r="E126" s="168" t="s">
        <v>86</v>
      </c>
      <c r="F126" s="168" t="s">
        <v>124</v>
      </c>
      <c r="G126" s="12"/>
      <c r="H126" s="12"/>
      <c r="I126" s="160"/>
      <c r="J126" s="169">
        <f>BK126</f>
        <v>0</v>
      </c>
      <c r="K126" s="12"/>
      <c r="L126" s="157"/>
      <c r="M126" s="162"/>
      <c r="N126" s="163"/>
      <c r="O126" s="163"/>
      <c r="P126" s="164">
        <f>SUM(P127:P191)</f>
        <v>0</v>
      </c>
      <c r="Q126" s="163"/>
      <c r="R126" s="164">
        <f>SUM(R127:R191)</f>
        <v>0.11317334000000001</v>
      </c>
      <c r="S126" s="163"/>
      <c r="T126" s="165">
        <f>SUM(T127:T191)</f>
        <v>1736.20104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8" t="s">
        <v>86</v>
      </c>
      <c r="AT126" s="166" t="s">
        <v>78</v>
      </c>
      <c r="AU126" s="166" t="s">
        <v>86</v>
      </c>
      <c r="AY126" s="158" t="s">
        <v>123</v>
      </c>
      <c r="BK126" s="167">
        <f>SUM(BK127:BK191)</f>
        <v>0</v>
      </c>
    </row>
    <row r="127" spans="1:65" s="2" customFormat="1" ht="66.75" customHeight="1">
      <c r="A127" s="37"/>
      <c r="B127" s="170"/>
      <c r="C127" s="171" t="s">
        <v>86</v>
      </c>
      <c r="D127" s="172" t="s">
        <v>125</v>
      </c>
      <c r="E127" s="173" t="s">
        <v>126</v>
      </c>
      <c r="F127" s="174" t="s">
        <v>127</v>
      </c>
      <c r="G127" s="175" t="s">
        <v>128</v>
      </c>
      <c r="H127" s="176">
        <v>918.931</v>
      </c>
      <c r="I127" s="177"/>
      <c r="J127" s="178">
        <f>ROUND(I127*H127,2)</f>
        <v>0</v>
      </c>
      <c r="K127" s="174" t="s">
        <v>129</v>
      </c>
      <c r="L127" s="38"/>
      <c r="M127" s="179" t="s">
        <v>1</v>
      </c>
      <c r="N127" s="180" t="s">
        <v>44</v>
      </c>
      <c r="O127" s="76"/>
      <c r="P127" s="181">
        <f>O127*H127</f>
        <v>0</v>
      </c>
      <c r="Q127" s="181">
        <v>0</v>
      </c>
      <c r="R127" s="181">
        <f>Q127*H127</f>
        <v>0</v>
      </c>
      <c r="S127" s="181">
        <v>0.29</v>
      </c>
      <c r="T127" s="182">
        <f>S127*H127</f>
        <v>266.48999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3" t="s">
        <v>130</v>
      </c>
      <c r="AT127" s="183" t="s">
        <v>125</v>
      </c>
      <c r="AU127" s="183" t="s">
        <v>88</v>
      </c>
      <c r="AY127" s="18" t="s">
        <v>123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8" t="s">
        <v>86</v>
      </c>
      <c r="BK127" s="184">
        <f>ROUND(I127*H127,2)</f>
        <v>0</v>
      </c>
      <c r="BL127" s="18" t="s">
        <v>130</v>
      </c>
      <c r="BM127" s="183" t="s">
        <v>131</v>
      </c>
    </row>
    <row r="128" spans="1:47" s="2" customFormat="1" ht="12">
      <c r="A128" s="37"/>
      <c r="B128" s="38"/>
      <c r="C128" s="37"/>
      <c r="D128" s="185" t="s">
        <v>132</v>
      </c>
      <c r="E128" s="37"/>
      <c r="F128" s="186" t="s">
        <v>133</v>
      </c>
      <c r="G128" s="37"/>
      <c r="H128" s="37"/>
      <c r="I128" s="187"/>
      <c r="J128" s="37"/>
      <c r="K128" s="37"/>
      <c r="L128" s="38"/>
      <c r="M128" s="188"/>
      <c r="N128" s="189"/>
      <c r="O128" s="76"/>
      <c r="P128" s="76"/>
      <c r="Q128" s="76"/>
      <c r="R128" s="76"/>
      <c r="S128" s="76"/>
      <c r="T128" s="7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8" t="s">
        <v>132</v>
      </c>
      <c r="AU128" s="18" t="s">
        <v>88</v>
      </c>
    </row>
    <row r="129" spans="1:51" s="13" customFormat="1" ht="12">
      <c r="A129" s="13"/>
      <c r="B129" s="190"/>
      <c r="C129" s="13"/>
      <c r="D129" s="185" t="s">
        <v>134</v>
      </c>
      <c r="E129" s="191" t="s">
        <v>1</v>
      </c>
      <c r="F129" s="192" t="s">
        <v>135</v>
      </c>
      <c r="G129" s="13"/>
      <c r="H129" s="191" t="s">
        <v>1</v>
      </c>
      <c r="I129" s="193"/>
      <c r="J129" s="13"/>
      <c r="K129" s="13"/>
      <c r="L129" s="190"/>
      <c r="M129" s="194"/>
      <c r="N129" s="195"/>
      <c r="O129" s="195"/>
      <c r="P129" s="195"/>
      <c r="Q129" s="195"/>
      <c r="R129" s="195"/>
      <c r="S129" s="195"/>
      <c r="T129" s="19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1" t="s">
        <v>134</v>
      </c>
      <c r="AU129" s="191" t="s">
        <v>88</v>
      </c>
      <c r="AV129" s="13" t="s">
        <v>86</v>
      </c>
      <c r="AW129" s="13" t="s">
        <v>34</v>
      </c>
      <c r="AX129" s="13" t="s">
        <v>79</v>
      </c>
      <c r="AY129" s="191" t="s">
        <v>123</v>
      </c>
    </row>
    <row r="130" spans="1:51" s="14" customFormat="1" ht="12">
      <c r="A130" s="14"/>
      <c r="B130" s="197"/>
      <c r="C130" s="14"/>
      <c r="D130" s="185" t="s">
        <v>134</v>
      </c>
      <c r="E130" s="198" t="s">
        <v>1</v>
      </c>
      <c r="F130" s="199" t="s">
        <v>136</v>
      </c>
      <c r="G130" s="14"/>
      <c r="H130" s="200">
        <v>1291.16</v>
      </c>
      <c r="I130" s="201"/>
      <c r="J130" s="14"/>
      <c r="K130" s="14"/>
      <c r="L130" s="197"/>
      <c r="M130" s="202"/>
      <c r="N130" s="203"/>
      <c r="O130" s="203"/>
      <c r="P130" s="203"/>
      <c r="Q130" s="203"/>
      <c r="R130" s="203"/>
      <c r="S130" s="203"/>
      <c r="T130" s="20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198" t="s">
        <v>134</v>
      </c>
      <c r="AU130" s="198" t="s">
        <v>88</v>
      </c>
      <c r="AV130" s="14" t="s">
        <v>88</v>
      </c>
      <c r="AW130" s="14" t="s">
        <v>34</v>
      </c>
      <c r="AX130" s="14" t="s">
        <v>79</v>
      </c>
      <c r="AY130" s="198" t="s">
        <v>123</v>
      </c>
    </row>
    <row r="131" spans="1:51" s="14" customFormat="1" ht="12">
      <c r="A131" s="14"/>
      <c r="B131" s="197"/>
      <c r="C131" s="14"/>
      <c r="D131" s="185" t="s">
        <v>134</v>
      </c>
      <c r="E131" s="198" t="s">
        <v>1</v>
      </c>
      <c r="F131" s="199" t="s">
        <v>137</v>
      </c>
      <c r="G131" s="14"/>
      <c r="H131" s="200">
        <v>-372.229</v>
      </c>
      <c r="I131" s="201"/>
      <c r="J131" s="14"/>
      <c r="K131" s="14"/>
      <c r="L131" s="197"/>
      <c r="M131" s="202"/>
      <c r="N131" s="203"/>
      <c r="O131" s="203"/>
      <c r="P131" s="203"/>
      <c r="Q131" s="203"/>
      <c r="R131" s="203"/>
      <c r="S131" s="203"/>
      <c r="T131" s="20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198" t="s">
        <v>134</v>
      </c>
      <c r="AU131" s="198" t="s">
        <v>88</v>
      </c>
      <c r="AV131" s="14" t="s">
        <v>88</v>
      </c>
      <c r="AW131" s="14" t="s">
        <v>34</v>
      </c>
      <c r="AX131" s="14" t="s">
        <v>79</v>
      </c>
      <c r="AY131" s="198" t="s">
        <v>123</v>
      </c>
    </row>
    <row r="132" spans="1:51" s="15" customFormat="1" ht="12">
      <c r="A132" s="15"/>
      <c r="B132" s="205"/>
      <c r="C132" s="15"/>
      <c r="D132" s="185" t="s">
        <v>134</v>
      </c>
      <c r="E132" s="206" t="s">
        <v>1</v>
      </c>
      <c r="F132" s="207" t="s">
        <v>138</v>
      </c>
      <c r="G132" s="15"/>
      <c r="H132" s="208">
        <v>918.931</v>
      </c>
      <c r="I132" s="209"/>
      <c r="J132" s="15"/>
      <c r="K132" s="15"/>
      <c r="L132" s="205"/>
      <c r="M132" s="210"/>
      <c r="N132" s="211"/>
      <c r="O132" s="211"/>
      <c r="P132" s="211"/>
      <c r="Q132" s="211"/>
      <c r="R132" s="211"/>
      <c r="S132" s="211"/>
      <c r="T132" s="21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06" t="s">
        <v>134</v>
      </c>
      <c r="AU132" s="206" t="s">
        <v>88</v>
      </c>
      <c r="AV132" s="15" t="s">
        <v>130</v>
      </c>
      <c r="AW132" s="15" t="s">
        <v>34</v>
      </c>
      <c r="AX132" s="15" t="s">
        <v>86</v>
      </c>
      <c r="AY132" s="206" t="s">
        <v>123</v>
      </c>
    </row>
    <row r="133" spans="1:65" s="2" customFormat="1" ht="66.75" customHeight="1">
      <c r="A133" s="37"/>
      <c r="B133" s="170"/>
      <c r="C133" s="171" t="s">
        <v>88</v>
      </c>
      <c r="D133" s="171" t="s">
        <v>125</v>
      </c>
      <c r="E133" s="173" t="s">
        <v>139</v>
      </c>
      <c r="F133" s="174" t="s">
        <v>140</v>
      </c>
      <c r="G133" s="175" t="s">
        <v>128</v>
      </c>
      <c r="H133" s="176">
        <v>918.931</v>
      </c>
      <c r="I133" s="177"/>
      <c r="J133" s="178">
        <f>ROUND(I133*H133,2)</f>
        <v>0</v>
      </c>
      <c r="K133" s="174" t="s">
        <v>129</v>
      </c>
      <c r="L133" s="38"/>
      <c r="M133" s="179" t="s">
        <v>1</v>
      </c>
      <c r="N133" s="180" t="s">
        <v>44</v>
      </c>
      <c r="O133" s="76"/>
      <c r="P133" s="181">
        <f>O133*H133</f>
        <v>0</v>
      </c>
      <c r="Q133" s="181">
        <v>0</v>
      </c>
      <c r="R133" s="181">
        <f>Q133*H133</f>
        <v>0</v>
      </c>
      <c r="S133" s="181">
        <v>0.58</v>
      </c>
      <c r="T133" s="182">
        <f>S133*H133</f>
        <v>532.97998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3" t="s">
        <v>130</v>
      </c>
      <c r="AT133" s="183" t="s">
        <v>125</v>
      </c>
      <c r="AU133" s="183" t="s">
        <v>88</v>
      </c>
      <c r="AY133" s="18" t="s">
        <v>123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18" t="s">
        <v>86</v>
      </c>
      <c r="BK133" s="184">
        <f>ROUND(I133*H133,2)</f>
        <v>0</v>
      </c>
      <c r="BL133" s="18" t="s">
        <v>130</v>
      </c>
      <c r="BM133" s="183" t="s">
        <v>141</v>
      </c>
    </row>
    <row r="134" spans="1:51" s="13" customFormat="1" ht="12">
      <c r="A134" s="13"/>
      <c r="B134" s="190"/>
      <c r="C134" s="13"/>
      <c r="D134" s="185" t="s">
        <v>134</v>
      </c>
      <c r="E134" s="191" t="s">
        <v>1</v>
      </c>
      <c r="F134" s="192" t="s">
        <v>135</v>
      </c>
      <c r="G134" s="13"/>
      <c r="H134" s="191" t="s">
        <v>1</v>
      </c>
      <c r="I134" s="193"/>
      <c r="J134" s="13"/>
      <c r="K134" s="13"/>
      <c r="L134" s="190"/>
      <c r="M134" s="194"/>
      <c r="N134" s="195"/>
      <c r="O134" s="195"/>
      <c r="P134" s="195"/>
      <c r="Q134" s="195"/>
      <c r="R134" s="195"/>
      <c r="S134" s="195"/>
      <c r="T134" s="19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1" t="s">
        <v>134</v>
      </c>
      <c r="AU134" s="191" t="s">
        <v>88</v>
      </c>
      <c r="AV134" s="13" t="s">
        <v>86</v>
      </c>
      <c r="AW134" s="13" t="s">
        <v>34</v>
      </c>
      <c r="AX134" s="13" t="s">
        <v>79</v>
      </c>
      <c r="AY134" s="191" t="s">
        <v>123</v>
      </c>
    </row>
    <row r="135" spans="1:51" s="14" customFormat="1" ht="12">
      <c r="A135" s="14"/>
      <c r="B135" s="197"/>
      <c r="C135" s="14"/>
      <c r="D135" s="185" t="s">
        <v>134</v>
      </c>
      <c r="E135" s="198" t="s">
        <v>1</v>
      </c>
      <c r="F135" s="199" t="s">
        <v>136</v>
      </c>
      <c r="G135" s="14"/>
      <c r="H135" s="200">
        <v>1291.16</v>
      </c>
      <c r="I135" s="201"/>
      <c r="J135" s="14"/>
      <c r="K135" s="14"/>
      <c r="L135" s="197"/>
      <c r="M135" s="202"/>
      <c r="N135" s="203"/>
      <c r="O135" s="203"/>
      <c r="P135" s="203"/>
      <c r="Q135" s="203"/>
      <c r="R135" s="203"/>
      <c r="S135" s="203"/>
      <c r="T135" s="20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198" t="s">
        <v>134</v>
      </c>
      <c r="AU135" s="198" t="s">
        <v>88</v>
      </c>
      <c r="AV135" s="14" t="s">
        <v>88</v>
      </c>
      <c r="AW135" s="14" t="s">
        <v>34</v>
      </c>
      <c r="AX135" s="14" t="s">
        <v>79</v>
      </c>
      <c r="AY135" s="198" t="s">
        <v>123</v>
      </c>
    </row>
    <row r="136" spans="1:51" s="14" customFormat="1" ht="12">
      <c r="A136" s="14"/>
      <c r="B136" s="197"/>
      <c r="C136" s="14"/>
      <c r="D136" s="185" t="s">
        <v>134</v>
      </c>
      <c r="E136" s="198" t="s">
        <v>1</v>
      </c>
      <c r="F136" s="199" t="s">
        <v>137</v>
      </c>
      <c r="G136" s="14"/>
      <c r="H136" s="200">
        <v>-372.229</v>
      </c>
      <c r="I136" s="201"/>
      <c r="J136" s="14"/>
      <c r="K136" s="14"/>
      <c r="L136" s="197"/>
      <c r="M136" s="202"/>
      <c r="N136" s="203"/>
      <c r="O136" s="203"/>
      <c r="P136" s="203"/>
      <c r="Q136" s="203"/>
      <c r="R136" s="203"/>
      <c r="S136" s="203"/>
      <c r="T136" s="20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198" t="s">
        <v>134</v>
      </c>
      <c r="AU136" s="198" t="s">
        <v>88</v>
      </c>
      <c r="AV136" s="14" t="s">
        <v>88</v>
      </c>
      <c r="AW136" s="14" t="s">
        <v>34</v>
      </c>
      <c r="AX136" s="14" t="s">
        <v>79</v>
      </c>
      <c r="AY136" s="198" t="s">
        <v>123</v>
      </c>
    </row>
    <row r="137" spans="1:51" s="15" customFormat="1" ht="12">
      <c r="A137" s="15"/>
      <c r="B137" s="205"/>
      <c r="C137" s="15"/>
      <c r="D137" s="185" t="s">
        <v>134</v>
      </c>
      <c r="E137" s="206" t="s">
        <v>1</v>
      </c>
      <c r="F137" s="207" t="s">
        <v>138</v>
      </c>
      <c r="G137" s="15"/>
      <c r="H137" s="208">
        <v>918.931</v>
      </c>
      <c r="I137" s="209"/>
      <c r="J137" s="15"/>
      <c r="K137" s="15"/>
      <c r="L137" s="205"/>
      <c r="M137" s="210"/>
      <c r="N137" s="211"/>
      <c r="O137" s="211"/>
      <c r="P137" s="211"/>
      <c r="Q137" s="211"/>
      <c r="R137" s="211"/>
      <c r="S137" s="211"/>
      <c r="T137" s="212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06" t="s">
        <v>134</v>
      </c>
      <c r="AU137" s="206" t="s">
        <v>88</v>
      </c>
      <c r="AV137" s="15" t="s">
        <v>130</v>
      </c>
      <c r="AW137" s="15" t="s">
        <v>34</v>
      </c>
      <c r="AX137" s="15" t="s">
        <v>86</v>
      </c>
      <c r="AY137" s="206" t="s">
        <v>123</v>
      </c>
    </row>
    <row r="138" spans="1:65" s="2" customFormat="1" ht="62.7" customHeight="1">
      <c r="A138" s="37"/>
      <c r="B138" s="170"/>
      <c r="C138" s="171" t="s">
        <v>142</v>
      </c>
      <c r="D138" s="171" t="s">
        <v>125</v>
      </c>
      <c r="E138" s="173" t="s">
        <v>143</v>
      </c>
      <c r="F138" s="174" t="s">
        <v>144</v>
      </c>
      <c r="G138" s="175" t="s">
        <v>128</v>
      </c>
      <c r="H138" s="176">
        <v>926.371</v>
      </c>
      <c r="I138" s="177"/>
      <c r="J138" s="178">
        <f>ROUND(I138*H138,2)</f>
        <v>0</v>
      </c>
      <c r="K138" s="174" t="s">
        <v>129</v>
      </c>
      <c r="L138" s="38"/>
      <c r="M138" s="179" t="s">
        <v>1</v>
      </c>
      <c r="N138" s="180" t="s">
        <v>44</v>
      </c>
      <c r="O138" s="76"/>
      <c r="P138" s="181">
        <f>O138*H138</f>
        <v>0</v>
      </c>
      <c r="Q138" s="181">
        <v>0</v>
      </c>
      <c r="R138" s="181">
        <f>Q138*H138</f>
        <v>0</v>
      </c>
      <c r="S138" s="181">
        <v>0.625</v>
      </c>
      <c r="T138" s="182">
        <f>S138*H138</f>
        <v>578.981875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3" t="s">
        <v>130</v>
      </c>
      <c r="AT138" s="183" t="s">
        <v>125</v>
      </c>
      <c r="AU138" s="183" t="s">
        <v>88</v>
      </c>
      <c r="AY138" s="18" t="s">
        <v>123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18" t="s">
        <v>86</v>
      </c>
      <c r="BK138" s="184">
        <f>ROUND(I138*H138,2)</f>
        <v>0</v>
      </c>
      <c r="BL138" s="18" t="s">
        <v>130</v>
      </c>
      <c r="BM138" s="183" t="s">
        <v>145</v>
      </c>
    </row>
    <row r="139" spans="1:47" s="2" customFormat="1" ht="12">
      <c r="A139" s="37"/>
      <c r="B139" s="38"/>
      <c r="C139" s="37"/>
      <c r="D139" s="185" t="s">
        <v>132</v>
      </c>
      <c r="E139" s="37"/>
      <c r="F139" s="186" t="s">
        <v>146</v>
      </c>
      <c r="G139" s="37"/>
      <c r="H139" s="37"/>
      <c r="I139" s="187"/>
      <c r="J139" s="37"/>
      <c r="K139" s="37"/>
      <c r="L139" s="38"/>
      <c r="M139" s="188"/>
      <c r="N139" s="189"/>
      <c r="O139" s="76"/>
      <c r="P139" s="76"/>
      <c r="Q139" s="76"/>
      <c r="R139" s="76"/>
      <c r="S139" s="76"/>
      <c r="T139" s="7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8" t="s">
        <v>132</v>
      </c>
      <c r="AU139" s="18" t="s">
        <v>88</v>
      </c>
    </row>
    <row r="140" spans="1:51" s="13" customFormat="1" ht="12">
      <c r="A140" s="13"/>
      <c r="B140" s="190"/>
      <c r="C140" s="13"/>
      <c r="D140" s="185" t="s">
        <v>134</v>
      </c>
      <c r="E140" s="191" t="s">
        <v>1</v>
      </c>
      <c r="F140" s="192" t="s">
        <v>135</v>
      </c>
      <c r="G140" s="13"/>
      <c r="H140" s="191" t="s">
        <v>1</v>
      </c>
      <c r="I140" s="193"/>
      <c r="J140" s="13"/>
      <c r="K140" s="13"/>
      <c r="L140" s="190"/>
      <c r="M140" s="194"/>
      <c r="N140" s="195"/>
      <c r="O140" s="195"/>
      <c r="P140" s="195"/>
      <c r="Q140" s="195"/>
      <c r="R140" s="195"/>
      <c r="S140" s="195"/>
      <c r="T140" s="19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1" t="s">
        <v>134</v>
      </c>
      <c r="AU140" s="191" t="s">
        <v>88</v>
      </c>
      <c r="AV140" s="13" t="s">
        <v>86</v>
      </c>
      <c r="AW140" s="13" t="s">
        <v>34</v>
      </c>
      <c r="AX140" s="13" t="s">
        <v>79</v>
      </c>
      <c r="AY140" s="191" t="s">
        <v>123</v>
      </c>
    </row>
    <row r="141" spans="1:51" s="14" customFormat="1" ht="12">
      <c r="A141" s="14"/>
      <c r="B141" s="197"/>
      <c r="C141" s="14"/>
      <c r="D141" s="185" t="s">
        <v>134</v>
      </c>
      <c r="E141" s="198" t="s">
        <v>1</v>
      </c>
      <c r="F141" s="199" t="s">
        <v>136</v>
      </c>
      <c r="G141" s="14"/>
      <c r="H141" s="200">
        <v>1291.16</v>
      </c>
      <c r="I141" s="201"/>
      <c r="J141" s="14"/>
      <c r="K141" s="14"/>
      <c r="L141" s="197"/>
      <c r="M141" s="202"/>
      <c r="N141" s="203"/>
      <c r="O141" s="203"/>
      <c r="P141" s="203"/>
      <c r="Q141" s="203"/>
      <c r="R141" s="203"/>
      <c r="S141" s="203"/>
      <c r="T141" s="20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198" t="s">
        <v>134</v>
      </c>
      <c r="AU141" s="198" t="s">
        <v>88</v>
      </c>
      <c r="AV141" s="14" t="s">
        <v>88</v>
      </c>
      <c r="AW141" s="14" t="s">
        <v>34</v>
      </c>
      <c r="AX141" s="14" t="s">
        <v>79</v>
      </c>
      <c r="AY141" s="198" t="s">
        <v>123</v>
      </c>
    </row>
    <row r="142" spans="1:51" s="14" customFormat="1" ht="12">
      <c r="A142" s="14"/>
      <c r="B142" s="197"/>
      <c r="C142" s="14"/>
      <c r="D142" s="185" t="s">
        <v>134</v>
      </c>
      <c r="E142" s="198" t="s">
        <v>1</v>
      </c>
      <c r="F142" s="199" t="s">
        <v>147</v>
      </c>
      <c r="G142" s="14"/>
      <c r="H142" s="200">
        <v>5.76</v>
      </c>
      <c r="I142" s="201"/>
      <c r="J142" s="14"/>
      <c r="K142" s="14"/>
      <c r="L142" s="197"/>
      <c r="M142" s="202"/>
      <c r="N142" s="203"/>
      <c r="O142" s="203"/>
      <c r="P142" s="203"/>
      <c r="Q142" s="203"/>
      <c r="R142" s="203"/>
      <c r="S142" s="203"/>
      <c r="T142" s="20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198" t="s">
        <v>134</v>
      </c>
      <c r="AU142" s="198" t="s">
        <v>88</v>
      </c>
      <c r="AV142" s="14" t="s">
        <v>88</v>
      </c>
      <c r="AW142" s="14" t="s">
        <v>34</v>
      </c>
      <c r="AX142" s="14" t="s">
        <v>79</v>
      </c>
      <c r="AY142" s="198" t="s">
        <v>123</v>
      </c>
    </row>
    <row r="143" spans="1:51" s="14" customFormat="1" ht="12">
      <c r="A143" s="14"/>
      <c r="B143" s="197"/>
      <c r="C143" s="14"/>
      <c r="D143" s="185" t="s">
        <v>134</v>
      </c>
      <c r="E143" s="198" t="s">
        <v>1</v>
      </c>
      <c r="F143" s="199" t="s">
        <v>148</v>
      </c>
      <c r="G143" s="14"/>
      <c r="H143" s="200">
        <v>1.68</v>
      </c>
      <c r="I143" s="201"/>
      <c r="J143" s="14"/>
      <c r="K143" s="14"/>
      <c r="L143" s="197"/>
      <c r="M143" s="202"/>
      <c r="N143" s="203"/>
      <c r="O143" s="203"/>
      <c r="P143" s="203"/>
      <c r="Q143" s="203"/>
      <c r="R143" s="203"/>
      <c r="S143" s="203"/>
      <c r="T143" s="20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198" t="s">
        <v>134</v>
      </c>
      <c r="AU143" s="198" t="s">
        <v>88</v>
      </c>
      <c r="AV143" s="14" t="s">
        <v>88</v>
      </c>
      <c r="AW143" s="14" t="s">
        <v>34</v>
      </c>
      <c r="AX143" s="14" t="s">
        <v>79</v>
      </c>
      <c r="AY143" s="198" t="s">
        <v>123</v>
      </c>
    </row>
    <row r="144" spans="1:51" s="14" customFormat="1" ht="12">
      <c r="A144" s="14"/>
      <c r="B144" s="197"/>
      <c r="C144" s="14"/>
      <c r="D144" s="185" t="s">
        <v>134</v>
      </c>
      <c r="E144" s="198" t="s">
        <v>1</v>
      </c>
      <c r="F144" s="199" t="s">
        <v>137</v>
      </c>
      <c r="G144" s="14"/>
      <c r="H144" s="200">
        <v>-372.229</v>
      </c>
      <c r="I144" s="201"/>
      <c r="J144" s="14"/>
      <c r="K144" s="14"/>
      <c r="L144" s="197"/>
      <c r="M144" s="202"/>
      <c r="N144" s="203"/>
      <c r="O144" s="203"/>
      <c r="P144" s="203"/>
      <c r="Q144" s="203"/>
      <c r="R144" s="203"/>
      <c r="S144" s="203"/>
      <c r="T144" s="20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198" t="s">
        <v>134</v>
      </c>
      <c r="AU144" s="198" t="s">
        <v>88</v>
      </c>
      <c r="AV144" s="14" t="s">
        <v>88</v>
      </c>
      <c r="AW144" s="14" t="s">
        <v>34</v>
      </c>
      <c r="AX144" s="14" t="s">
        <v>79</v>
      </c>
      <c r="AY144" s="198" t="s">
        <v>123</v>
      </c>
    </row>
    <row r="145" spans="1:51" s="15" customFormat="1" ht="12">
      <c r="A145" s="15"/>
      <c r="B145" s="205"/>
      <c r="C145" s="15"/>
      <c r="D145" s="185" t="s">
        <v>134</v>
      </c>
      <c r="E145" s="206" t="s">
        <v>1</v>
      </c>
      <c r="F145" s="207" t="s">
        <v>138</v>
      </c>
      <c r="G145" s="15"/>
      <c r="H145" s="208">
        <v>926.371</v>
      </c>
      <c r="I145" s="209"/>
      <c r="J145" s="15"/>
      <c r="K145" s="15"/>
      <c r="L145" s="205"/>
      <c r="M145" s="210"/>
      <c r="N145" s="211"/>
      <c r="O145" s="211"/>
      <c r="P145" s="211"/>
      <c r="Q145" s="211"/>
      <c r="R145" s="211"/>
      <c r="S145" s="211"/>
      <c r="T145" s="212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06" t="s">
        <v>134</v>
      </c>
      <c r="AU145" s="206" t="s">
        <v>88</v>
      </c>
      <c r="AV145" s="15" t="s">
        <v>130</v>
      </c>
      <c r="AW145" s="15" t="s">
        <v>34</v>
      </c>
      <c r="AX145" s="15" t="s">
        <v>86</v>
      </c>
      <c r="AY145" s="206" t="s">
        <v>123</v>
      </c>
    </row>
    <row r="146" spans="1:65" s="2" customFormat="1" ht="49.05" customHeight="1">
      <c r="A146" s="37"/>
      <c r="B146" s="170"/>
      <c r="C146" s="171" t="s">
        <v>130</v>
      </c>
      <c r="D146" s="171" t="s">
        <v>125</v>
      </c>
      <c r="E146" s="173" t="s">
        <v>149</v>
      </c>
      <c r="F146" s="174" t="s">
        <v>150</v>
      </c>
      <c r="G146" s="175" t="s">
        <v>128</v>
      </c>
      <c r="H146" s="176">
        <v>778.231</v>
      </c>
      <c r="I146" s="177"/>
      <c r="J146" s="178">
        <f>ROUND(I146*H146,2)</f>
        <v>0</v>
      </c>
      <c r="K146" s="174" t="s">
        <v>129</v>
      </c>
      <c r="L146" s="38"/>
      <c r="M146" s="179" t="s">
        <v>1</v>
      </c>
      <c r="N146" s="180" t="s">
        <v>44</v>
      </c>
      <c r="O146" s="76"/>
      <c r="P146" s="181">
        <f>O146*H146</f>
        <v>0</v>
      </c>
      <c r="Q146" s="181">
        <v>5E-05</v>
      </c>
      <c r="R146" s="181">
        <f>Q146*H146</f>
        <v>0.03891155</v>
      </c>
      <c r="S146" s="181">
        <v>0.115</v>
      </c>
      <c r="T146" s="182">
        <f>S146*H146</f>
        <v>89.496565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3" t="s">
        <v>130</v>
      </c>
      <c r="AT146" s="183" t="s">
        <v>125</v>
      </c>
      <c r="AU146" s="183" t="s">
        <v>88</v>
      </c>
      <c r="AY146" s="18" t="s">
        <v>123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8" t="s">
        <v>86</v>
      </c>
      <c r="BK146" s="184">
        <f>ROUND(I146*H146,2)</f>
        <v>0</v>
      </c>
      <c r="BL146" s="18" t="s">
        <v>130</v>
      </c>
      <c r="BM146" s="183" t="s">
        <v>151</v>
      </c>
    </row>
    <row r="147" spans="1:51" s="13" customFormat="1" ht="12">
      <c r="A147" s="13"/>
      <c r="B147" s="190"/>
      <c r="C147" s="13"/>
      <c r="D147" s="185" t="s">
        <v>134</v>
      </c>
      <c r="E147" s="191" t="s">
        <v>1</v>
      </c>
      <c r="F147" s="192" t="s">
        <v>135</v>
      </c>
      <c r="G147" s="13"/>
      <c r="H147" s="191" t="s">
        <v>1</v>
      </c>
      <c r="I147" s="193"/>
      <c r="J147" s="13"/>
      <c r="K147" s="13"/>
      <c r="L147" s="190"/>
      <c r="M147" s="194"/>
      <c r="N147" s="195"/>
      <c r="O147" s="195"/>
      <c r="P147" s="195"/>
      <c r="Q147" s="195"/>
      <c r="R147" s="195"/>
      <c r="S147" s="195"/>
      <c r="T147" s="19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1" t="s">
        <v>134</v>
      </c>
      <c r="AU147" s="191" t="s">
        <v>88</v>
      </c>
      <c r="AV147" s="13" t="s">
        <v>86</v>
      </c>
      <c r="AW147" s="13" t="s">
        <v>34</v>
      </c>
      <c r="AX147" s="13" t="s">
        <v>79</v>
      </c>
      <c r="AY147" s="191" t="s">
        <v>123</v>
      </c>
    </row>
    <row r="148" spans="1:51" s="14" customFormat="1" ht="12">
      <c r="A148" s="14"/>
      <c r="B148" s="197"/>
      <c r="C148" s="14"/>
      <c r="D148" s="185" t="s">
        <v>134</v>
      </c>
      <c r="E148" s="198" t="s">
        <v>1</v>
      </c>
      <c r="F148" s="199" t="s">
        <v>136</v>
      </c>
      <c r="G148" s="14"/>
      <c r="H148" s="200">
        <v>1291.16</v>
      </c>
      <c r="I148" s="201"/>
      <c r="J148" s="14"/>
      <c r="K148" s="14"/>
      <c r="L148" s="197"/>
      <c r="M148" s="202"/>
      <c r="N148" s="203"/>
      <c r="O148" s="203"/>
      <c r="P148" s="203"/>
      <c r="Q148" s="203"/>
      <c r="R148" s="203"/>
      <c r="S148" s="203"/>
      <c r="T148" s="20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198" t="s">
        <v>134</v>
      </c>
      <c r="AU148" s="198" t="s">
        <v>88</v>
      </c>
      <c r="AV148" s="14" t="s">
        <v>88</v>
      </c>
      <c r="AW148" s="14" t="s">
        <v>34</v>
      </c>
      <c r="AX148" s="14" t="s">
        <v>79</v>
      </c>
      <c r="AY148" s="198" t="s">
        <v>123</v>
      </c>
    </row>
    <row r="149" spans="1:51" s="14" customFormat="1" ht="12">
      <c r="A149" s="14"/>
      <c r="B149" s="197"/>
      <c r="C149" s="14"/>
      <c r="D149" s="185" t="s">
        <v>134</v>
      </c>
      <c r="E149" s="198" t="s">
        <v>1</v>
      </c>
      <c r="F149" s="199" t="s">
        <v>152</v>
      </c>
      <c r="G149" s="14"/>
      <c r="H149" s="200">
        <v>17.28</v>
      </c>
      <c r="I149" s="201"/>
      <c r="J149" s="14"/>
      <c r="K149" s="14"/>
      <c r="L149" s="197"/>
      <c r="M149" s="202"/>
      <c r="N149" s="203"/>
      <c r="O149" s="203"/>
      <c r="P149" s="203"/>
      <c r="Q149" s="203"/>
      <c r="R149" s="203"/>
      <c r="S149" s="203"/>
      <c r="T149" s="20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198" t="s">
        <v>134</v>
      </c>
      <c r="AU149" s="198" t="s">
        <v>88</v>
      </c>
      <c r="AV149" s="14" t="s">
        <v>88</v>
      </c>
      <c r="AW149" s="14" t="s">
        <v>34</v>
      </c>
      <c r="AX149" s="14" t="s">
        <v>79</v>
      </c>
      <c r="AY149" s="198" t="s">
        <v>123</v>
      </c>
    </row>
    <row r="150" spans="1:51" s="14" customFormat="1" ht="12">
      <c r="A150" s="14"/>
      <c r="B150" s="197"/>
      <c r="C150" s="14"/>
      <c r="D150" s="185" t="s">
        <v>134</v>
      </c>
      <c r="E150" s="198" t="s">
        <v>1</v>
      </c>
      <c r="F150" s="199" t="s">
        <v>153</v>
      </c>
      <c r="G150" s="14"/>
      <c r="H150" s="200">
        <v>5.04</v>
      </c>
      <c r="I150" s="201"/>
      <c r="J150" s="14"/>
      <c r="K150" s="14"/>
      <c r="L150" s="197"/>
      <c r="M150" s="202"/>
      <c r="N150" s="203"/>
      <c r="O150" s="203"/>
      <c r="P150" s="203"/>
      <c r="Q150" s="203"/>
      <c r="R150" s="203"/>
      <c r="S150" s="203"/>
      <c r="T150" s="20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198" t="s">
        <v>134</v>
      </c>
      <c r="AU150" s="198" t="s">
        <v>88</v>
      </c>
      <c r="AV150" s="14" t="s">
        <v>88</v>
      </c>
      <c r="AW150" s="14" t="s">
        <v>34</v>
      </c>
      <c r="AX150" s="14" t="s">
        <v>79</v>
      </c>
      <c r="AY150" s="198" t="s">
        <v>123</v>
      </c>
    </row>
    <row r="151" spans="1:51" s="14" customFormat="1" ht="12">
      <c r="A151" s="14"/>
      <c r="B151" s="197"/>
      <c r="C151" s="14"/>
      <c r="D151" s="185" t="s">
        <v>134</v>
      </c>
      <c r="E151" s="198" t="s">
        <v>1</v>
      </c>
      <c r="F151" s="199" t="s">
        <v>154</v>
      </c>
      <c r="G151" s="14"/>
      <c r="H151" s="200">
        <v>-535.249</v>
      </c>
      <c r="I151" s="201"/>
      <c r="J151" s="14"/>
      <c r="K151" s="14"/>
      <c r="L151" s="197"/>
      <c r="M151" s="202"/>
      <c r="N151" s="203"/>
      <c r="O151" s="203"/>
      <c r="P151" s="203"/>
      <c r="Q151" s="203"/>
      <c r="R151" s="203"/>
      <c r="S151" s="203"/>
      <c r="T151" s="20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198" t="s">
        <v>134</v>
      </c>
      <c r="AU151" s="198" t="s">
        <v>88</v>
      </c>
      <c r="AV151" s="14" t="s">
        <v>88</v>
      </c>
      <c r="AW151" s="14" t="s">
        <v>34</v>
      </c>
      <c r="AX151" s="14" t="s">
        <v>79</v>
      </c>
      <c r="AY151" s="198" t="s">
        <v>123</v>
      </c>
    </row>
    <row r="152" spans="1:51" s="15" customFormat="1" ht="12">
      <c r="A152" s="15"/>
      <c r="B152" s="205"/>
      <c r="C152" s="15"/>
      <c r="D152" s="185" t="s">
        <v>134</v>
      </c>
      <c r="E152" s="206" t="s">
        <v>1</v>
      </c>
      <c r="F152" s="207" t="s">
        <v>138</v>
      </c>
      <c r="G152" s="15"/>
      <c r="H152" s="208">
        <v>778.231</v>
      </c>
      <c r="I152" s="209"/>
      <c r="J152" s="15"/>
      <c r="K152" s="15"/>
      <c r="L152" s="205"/>
      <c r="M152" s="210"/>
      <c r="N152" s="211"/>
      <c r="O152" s="211"/>
      <c r="P152" s="211"/>
      <c r="Q152" s="211"/>
      <c r="R152" s="211"/>
      <c r="S152" s="211"/>
      <c r="T152" s="212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06" t="s">
        <v>134</v>
      </c>
      <c r="AU152" s="206" t="s">
        <v>88</v>
      </c>
      <c r="AV152" s="15" t="s">
        <v>130</v>
      </c>
      <c r="AW152" s="15" t="s">
        <v>34</v>
      </c>
      <c r="AX152" s="15" t="s">
        <v>86</v>
      </c>
      <c r="AY152" s="206" t="s">
        <v>123</v>
      </c>
    </row>
    <row r="153" spans="1:65" s="2" customFormat="1" ht="49.05" customHeight="1">
      <c r="A153" s="37"/>
      <c r="B153" s="170"/>
      <c r="C153" s="171" t="s">
        <v>155</v>
      </c>
      <c r="D153" s="171" t="s">
        <v>125</v>
      </c>
      <c r="E153" s="173" t="s">
        <v>156</v>
      </c>
      <c r="F153" s="174" t="s">
        <v>157</v>
      </c>
      <c r="G153" s="175" t="s">
        <v>128</v>
      </c>
      <c r="H153" s="176">
        <v>825.131</v>
      </c>
      <c r="I153" s="177"/>
      <c r="J153" s="178">
        <f>ROUND(I153*H153,2)</f>
        <v>0</v>
      </c>
      <c r="K153" s="174" t="s">
        <v>129</v>
      </c>
      <c r="L153" s="38"/>
      <c r="M153" s="179" t="s">
        <v>1</v>
      </c>
      <c r="N153" s="180" t="s">
        <v>44</v>
      </c>
      <c r="O153" s="76"/>
      <c r="P153" s="181">
        <f>O153*H153</f>
        <v>0</v>
      </c>
      <c r="Q153" s="181">
        <v>9E-05</v>
      </c>
      <c r="R153" s="181">
        <f>Q153*H153</f>
        <v>0.07426179000000001</v>
      </c>
      <c r="S153" s="181">
        <v>0.23</v>
      </c>
      <c r="T153" s="182">
        <f>S153*H153</f>
        <v>189.78013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3" t="s">
        <v>130</v>
      </c>
      <c r="AT153" s="183" t="s">
        <v>125</v>
      </c>
      <c r="AU153" s="183" t="s">
        <v>88</v>
      </c>
      <c r="AY153" s="18" t="s">
        <v>123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18" t="s">
        <v>86</v>
      </c>
      <c r="BK153" s="184">
        <f>ROUND(I153*H153,2)</f>
        <v>0</v>
      </c>
      <c r="BL153" s="18" t="s">
        <v>130</v>
      </c>
      <c r="BM153" s="183" t="s">
        <v>158</v>
      </c>
    </row>
    <row r="154" spans="1:51" s="13" customFormat="1" ht="12">
      <c r="A154" s="13"/>
      <c r="B154" s="190"/>
      <c r="C154" s="13"/>
      <c r="D154" s="185" t="s">
        <v>134</v>
      </c>
      <c r="E154" s="191" t="s">
        <v>1</v>
      </c>
      <c r="F154" s="192" t="s">
        <v>135</v>
      </c>
      <c r="G154" s="13"/>
      <c r="H154" s="191" t="s">
        <v>1</v>
      </c>
      <c r="I154" s="193"/>
      <c r="J154" s="13"/>
      <c r="K154" s="13"/>
      <c r="L154" s="190"/>
      <c r="M154" s="194"/>
      <c r="N154" s="195"/>
      <c r="O154" s="195"/>
      <c r="P154" s="195"/>
      <c r="Q154" s="195"/>
      <c r="R154" s="195"/>
      <c r="S154" s="195"/>
      <c r="T154" s="19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1" t="s">
        <v>134</v>
      </c>
      <c r="AU154" s="191" t="s">
        <v>88</v>
      </c>
      <c r="AV154" s="13" t="s">
        <v>86</v>
      </c>
      <c r="AW154" s="13" t="s">
        <v>34</v>
      </c>
      <c r="AX154" s="13" t="s">
        <v>79</v>
      </c>
      <c r="AY154" s="191" t="s">
        <v>123</v>
      </c>
    </row>
    <row r="155" spans="1:51" s="14" customFormat="1" ht="12">
      <c r="A155" s="14"/>
      <c r="B155" s="197"/>
      <c r="C155" s="14"/>
      <c r="D155" s="185" t="s">
        <v>134</v>
      </c>
      <c r="E155" s="198" t="s">
        <v>1</v>
      </c>
      <c r="F155" s="199" t="s">
        <v>159</v>
      </c>
      <c r="G155" s="14"/>
      <c r="H155" s="200">
        <v>1291.16</v>
      </c>
      <c r="I155" s="201"/>
      <c r="J155" s="14"/>
      <c r="K155" s="14"/>
      <c r="L155" s="197"/>
      <c r="M155" s="202"/>
      <c r="N155" s="203"/>
      <c r="O155" s="203"/>
      <c r="P155" s="203"/>
      <c r="Q155" s="203"/>
      <c r="R155" s="203"/>
      <c r="S155" s="203"/>
      <c r="T155" s="20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198" t="s">
        <v>134</v>
      </c>
      <c r="AU155" s="198" t="s">
        <v>88</v>
      </c>
      <c r="AV155" s="14" t="s">
        <v>88</v>
      </c>
      <c r="AW155" s="14" t="s">
        <v>34</v>
      </c>
      <c r="AX155" s="14" t="s">
        <v>79</v>
      </c>
      <c r="AY155" s="198" t="s">
        <v>123</v>
      </c>
    </row>
    <row r="156" spans="1:51" s="14" customFormat="1" ht="12">
      <c r="A156" s="14"/>
      <c r="B156" s="197"/>
      <c r="C156" s="14"/>
      <c r="D156" s="185" t="s">
        <v>134</v>
      </c>
      <c r="E156" s="198" t="s">
        <v>1</v>
      </c>
      <c r="F156" s="199" t="s">
        <v>160</v>
      </c>
      <c r="G156" s="14"/>
      <c r="H156" s="200">
        <v>11.52</v>
      </c>
      <c r="I156" s="201"/>
      <c r="J156" s="14"/>
      <c r="K156" s="14"/>
      <c r="L156" s="197"/>
      <c r="M156" s="202"/>
      <c r="N156" s="203"/>
      <c r="O156" s="203"/>
      <c r="P156" s="203"/>
      <c r="Q156" s="203"/>
      <c r="R156" s="203"/>
      <c r="S156" s="203"/>
      <c r="T156" s="20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198" t="s">
        <v>134</v>
      </c>
      <c r="AU156" s="198" t="s">
        <v>88</v>
      </c>
      <c r="AV156" s="14" t="s">
        <v>88</v>
      </c>
      <c r="AW156" s="14" t="s">
        <v>34</v>
      </c>
      <c r="AX156" s="14" t="s">
        <v>79</v>
      </c>
      <c r="AY156" s="198" t="s">
        <v>123</v>
      </c>
    </row>
    <row r="157" spans="1:51" s="14" customFormat="1" ht="12">
      <c r="A157" s="14"/>
      <c r="B157" s="197"/>
      <c r="C157" s="14"/>
      <c r="D157" s="185" t="s">
        <v>134</v>
      </c>
      <c r="E157" s="198" t="s">
        <v>1</v>
      </c>
      <c r="F157" s="199" t="s">
        <v>161</v>
      </c>
      <c r="G157" s="14"/>
      <c r="H157" s="200">
        <v>3.36</v>
      </c>
      <c r="I157" s="201"/>
      <c r="J157" s="14"/>
      <c r="K157" s="14"/>
      <c r="L157" s="197"/>
      <c r="M157" s="202"/>
      <c r="N157" s="203"/>
      <c r="O157" s="203"/>
      <c r="P157" s="203"/>
      <c r="Q157" s="203"/>
      <c r="R157" s="203"/>
      <c r="S157" s="203"/>
      <c r="T157" s="20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198" t="s">
        <v>134</v>
      </c>
      <c r="AU157" s="198" t="s">
        <v>88</v>
      </c>
      <c r="AV157" s="14" t="s">
        <v>88</v>
      </c>
      <c r="AW157" s="14" t="s">
        <v>34</v>
      </c>
      <c r="AX157" s="14" t="s">
        <v>79</v>
      </c>
      <c r="AY157" s="198" t="s">
        <v>123</v>
      </c>
    </row>
    <row r="158" spans="1:51" s="14" customFormat="1" ht="12">
      <c r="A158" s="14"/>
      <c r="B158" s="197"/>
      <c r="C158" s="14"/>
      <c r="D158" s="185" t="s">
        <v>134</v>
      </c>
      <c r="E158" s="198" t="s">
        <v>1</v>
      </c>
      <c r="F158" s="199" t="s">
        <v>162</v>
      </c>
      <c r="G158" s="14"/>
      <c r="H158" s="200">
        <v>-480.909</v>
      </c>
      <c r="I158" s="201"/>
      <c r="J158" s="14"/>
      <c r="K158" s="14"/>
      <c r="L158" s="197"/>
      <c r="M158" s="202"/>
      <c r="N158" s="203"/>
      <c r="O158" s="203"/>
      <c r="P158" s="203"/>
      <c r="Q158" s="203"/>
      <c r="R158" s="203"/>
      <c r="S158" s="203"/>
      <c r="T158" s="20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8" t="s">
        <v>134</v>
      </c>
      <c r="AU158" s="198" t="s">
        <v>88</v>
      </c>
      <c r="AV158" s="14" t="s">
        <v>88</v>
      </c>
      <c r="AW158" s="14" t="s">
        <v>34</v>
      </c>
      <c r="AX158" s="14" t="s">
        <v>79</v>
      </c>
      <c r="AY158" s="198" t="s">
        <v>123</v>
      </c>
    </row>
    <row r="159" spans="1:51" s="15" customFormat="1" ht="12">
      <c r="A159" s="15"/>
      <c r="B159" s="205"/>
      <c r="C159" s="15"/>
      <c r="D159" s="185" t="s">
        <v>134</v>
      </c>
      <c r="E159" s="206" t="s">
        <v>1</v>
      </c>
      <c r="F159" s="207" t="s">
        <v>138</v>
      </c>
      <c r="G159" s="15"/>
      <c r="H159" s="208">
        <v>825.131</v>
      </c>
      <c r="I159" s="209"/>
      <c r="J159" s="15"/>
      <c r="K159" s="15"/>
      <c r="L159" s="205"/>
      <c r="M159" s="210"/>
      <c r="N159" s="211"/>
      <c r="O159" s="211"/>
      <c r="P159" s="211"/>
      <c r="Q159" s="211"/>
      <c r="R159" s="211"/>
      <c r="S159" s="211"/>
      <c r="T159" s="212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06" t="s">
        <v>134</v>
      </c>
      <c r="AU159" s="206" t="s">
        <v>88</v>
      </c>
      <c r="AV159" s="15" t="s">
        <v>130</v>
      </c>
      <c r="AW159" s="15" t="s">
        <v>34</v>
      </c>
      <c r="AX159" s="15" t="s">
        <v>86</v>
      </c>
      <c r="AY159" s="206" t="s">
        <v>123</v>
      </c>
    </row>
    <row r="160" spans="1:65" s="2" customFormat="1" ht="44.25" customHeight="1">
      <c r="A160" s="37"/>
      <c r="B160" s="170"/>
      <c r="C160" s="171" t="s">
        <v>163</v>
      </c>
      <c r="D160" s="171" t="s">
        <v>125</v>
      </c>
      <c r="E160" s="173" t="s">
        <v>164</v>
      </c>
      <c r="F160" s="174" t="s">
        <v>165</v>
      </c>
      <c r="G160" s="175" t="s">
        <v>166</v>
      </c>
      <c r="H160" s="176">
        <v>258.21</v>
      </c>
      <c r="I160" s="177"/>
      <c r="J160" s="178">
        <f>ROUND(I160*H160,2)</f>
        <v>0</v>
      </c>
      <c r="K160" s="174" t="s">
        <v>129</v>
      </c>
      <c r="L160" s="38"/>
      <c r="M160" s="179" t="s">
        <v>1</v>
      </c>
      <c r="N160" s="180" t="s">
        <v>44</v>
      </c>
      <c r="O160" s="76"/>
      <c r="P160" s="181">
        <f>O160*H160</f>
        <v>0</v>
      </c>
      <c r="Q160" s="181">
        <v>0</v>
      </c>
      <c r="R160" s="181">
        <f>Q160*H160</f>
        <v>0</v>
      </c>
      <c r="S160" s="181">
        <v>0.29</v>
      </c>
      <c r="T160" s="182">
        <f>S160*H160</f>
        <v>74.88089999999998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3" t="s">
        <v>130</v>
      </c>
      <c r="AT160" s="183" t="s">
        <v>125</v>
      </c>
      <c r="AU160" s="183" t="s">
        <v>88</v>
      </c>
      <c r="AY160" s="18" t="s">
        <v>123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8" t="s">
        <v>86</v>
      </c>
      <c r="BK160" s="184">
        <f>ROUND(I160*H160,2)</f>
        <v>0</v>
      </c>
      <c r="BL160" s="18" t="s">
        <v>130</v>
      </c>
      <c r="BM160" s="183" t="s">
        <v>167</v>
      </c>
    </row>
    <row r="161" spans="1:51" s="14" customFormat="1" ht="12">
      <c r="A161" s="14"/>
      <c r="B161" s="197"/>
      <c r="C161" s="14"/>
      <c r="D161" s="185" t="s">
        <v>134</v>
      </c>
      <c r="E161" s="198" t="s">
        <v>1</v>
      </c>
      <c r="F161" s="199" t="s">
        <v>168</v>
      </c>
      <c r="G161" s="14"/>
      <c r="H161" s="200">
        <v>275.73</v>
      </c>
      <c r="I161" s="201"/>
      <c r="J161" s="14"/>
      <c r="K161" s="14"/>
      <c r="L161" s="197"/>
      <c r="M161" s="202"/>
      <c r="N161" s="203"/>
      <c r="O161" s="203"/>
      <c r="P161" s="203"/>
      <c r="Q161" s="203"/>
      <c r="R161" s="203"/>
      <c r="S161" s="203"/>
      <c r="T161" s="20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98" t="s">
        <v>134</v>
      </c>
      <c r="AU161" s="198" t="s">
        <v>88</v>
      </c>
      <c r="AV161" s="14" t="s">
        <v>88</v>
      </c>
      <c r="AW161" s="14" t="s">
        <v>34</v>
      </c>
      <c r="AX161" s="14" t="s">
        <v>79</v>
      </c>
      <c r="AY161" s="198" t="s">
        <v>123</v>
      </c>
    </row>
    <row r="162" spans="1:51" s="14" customFormat="1" ht="12">
      <c r="A162" s="14"/>
      <c r="B162" s="197"/>
      <c r="C162" s="14"/>
      <c r="D162" s="185" t="s">
        <v>134</v>
      </c>
      <c r="E162" s="198" t="s">
        <v>1</v>
      </c>
      <c r="F162" s="199" t="s">
        <v>169</v>
      </c>
      <c r="G162" s="14"/>
      <c r="H162" s="200">
        <v>-17.52</v>
      </c>
      <c r="I162" s="201"/>
      <c r="J162" s="14"/>
      <c r="K162" s="14"/>
      <c r="L162" s="197"/>
      <c r="M162" s="202"/>
      <c r="N162" s="203"/>
      <c r="O162" s="203"/>
      <c r="P162" s="203"/>
      <c r="Q162" s="203"/>
      <c r="R162" s="203"/>
      <c r="S162" s="203"/>
      <c r="T162" s="20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198" t="s">
        <v>134</v>
      </c>
      <c r="AU162" s="198" t="s">
        <v>88</v>
      </c>
      <c r="AV162" s="14" t="s">
        <v>88</v>
      </c>
      <c r="AW162" s="14" t="s">
        <v>34</v>
      </c>
      <c r="AX162" s="14" t="s">
        <v>79</v>
      </c>
      <c r="AY162" s="198" t="s">
        <v>123</v>
      </c>
    </row>
    <row r="163" spans="1:51" s="15" customFormat="1" ht="12">
      <c r="A163" s="15"/>
      <c r="B163" s="205"/>
      <c r="C163" s="15"/>
      <c r="D163" s="185" t="s">
        <v>134</v>
      </c>
      <c r="E163" s="206" t="s">
        <v>1</v>
      </c>
      <c r="F163" s="207" t="s">
        <v>138</v>
      </c>
      <c r="G163" s="15"/>
      <c r="H163" s="208">
        <v>258.21</v>
      </c>
      <c r="I163" s="209"/>
      <c r="J163" s="15"/>
      <c r="K163" s="15"/>
      <c r="L163" s="205"/>
      <c r="M163" s="210"/>
      <c r="N163" s="211"/>
      <c r="O163" s="211"/>
      <c r="P163" s="211"/>
      <c r="Q163" s="211"/>
      <c r="R163" s="211"/>
      <c r="S163" s="211"/>
      <c r="T163" s="212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06" t="s">
        <v>134</v>
      </c>
      <c r="AU163" s="206" t="s">
        <v>88</v>
      </c>
      <c r="AV163" s="15" t="s">
        <v>130</v>
      </c>
      <c r="AW163" s="15" t="s">
        <v>34</v>
      </c>
      <c r="AX163" s="15" t="s">
        <v>86</v>
      </c>
      <c r="AY163" s="206" t="s">
        <v>123</v>
      </c>
    </row>
    <row r="164" spans="1:65" s="2" customFormat="1" ht="49.05" customHeight="1">
      <c r="A164" s="37"/>
      <c r="B164" s="170"/>
      <c r="C164" s="171" t="s">
        <v>170</v>
      </c>
      <c r="D164" s="171" t="s">
        <v>125</v>
      </c>
      <c r="E164" s="173" t="s">
        <v>171</v>
      </c>
      <c r="F164" s="174" t="s">
        <v>172</v>
      </c>
      <c r="G164" s="175" t="s">
        <v>166</v>
      </c>
      <c r="H164" s="176">
        <v>17.52</v>
      </c>
      <c r="I164" s="177"/>
      <c r="J164" s="178">
        <f>ROUND(I164*H164,2)</f>
        <v>0</v>
      </c>
      <c r="K164" s="174" t="s">
        <v>129</v>
      </c>
      <c r="L164" s="38"/>
      <c r="M164" s="179" t="s">
        <v>1</v>
      </c>
      <c r="N164" s="180" t="s">
        <v>44</v>
      </c>
      <c r="O164" s="76"/>
      <c r="P164" s="181">
        <f>O164*H164</f>
        <v>0</v>
      </c>
      <c r="Q164" s="181">
        <v>0</v>
      </c>
      <c r="R164" s="181">
        <f>Q164*H164</f>
        <v>0</v>
      </c>
      <c r="S164" s="181">
        <v>0.205</v>
      </c>
      <c r="T164" s="182">
        <f>S164*H164</f>
        <v>3.5915999999999997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3" t="s">
        <v>130</v>
      </c>
      <c r="AT164" s="183" t="s">
        <v>125</v>
      </c>
      <c r="AU164" s="183" t="s">
        <v>88</v>
      </c>
      <c r="AY164" s="18" t="s">
        <v>123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8" t="s">
        <v>86</v>
      </c>
      <c r="BK164" s="184">
        <f>ROUND(I164*H164,2)</f>
        <v>0</v>
      </c>
      <c r="BL164" s="18" t="s">
        <v>130</v>
      </c>
      <c r="BM164" s="183" t="s">
        <v>173</v>
      </c>
    </row>
    <row r="165" spans="1:51" s="14" customFormat="1" ht="12">
      <c r="A165" s="14"/>
      <c r="B165" s="197"/>
      <c r="C165" s="14"/>
      <c r="D165" s="185" t="s">
        <v>134</v>
      </c>
      <c r="E165" s="198" t="s">
        <v>1</v>
      </c>
      <c r="F165" s="199" t="s">
        <v>174</v>
      </c>
      <c r="G165" s="14"/>
      <c r="H165" s="200">
        <v>17.52</v>
      </c>
      <c r="I165" s="201"/>
      <c r="J165" s="14"/>
      <c r="K165" s="14"/>
      <c r="L165" s="197"/>
      <c r="M165" s="202"/>
      <c r="N165" s="203"/>
      <c r="O165" s="203"/>
      <c r="P165" s="203"/>
      <c r="Q165" s="203"/>
      <c r="R165" s="203"/>
      <c r="S165" s="203"/>
      <c r="T165" s="20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198" t="s">
        <v>134</v>
      </c>
      <c r="AU165" s="198" t="s">
        <v>88</v>
      </c>
      <c r="AV165" s="14" t="s">
        <v>88</v>
      </c>
      <c r="AW165" s="14" t="s">
        <v>34</v>
      </c>
      <c r="AX165" s="14" t="s">
        <v>86</v>
      </c>
      <c r="AY165" s="198" t="s">
        <v>123</v>
      </c>
    </row>
    <row r="166" spans="1:65" s="2" customFormat="1" ht="37.8" customHeight="1">
      <c r="A166" s="37"/>
      <c r="B166" s="170"/>
      <c r="C166" s="171" t="s">
        <v>175</v>
      </c>
      <c r="D166" s="213" t="s">
        <v>125</v>
      </c>
      <c r="E166" s="173" t="s">
        <v>176</v>
      </c>
      <c r="F166" s="174" t="s">
        <v>177</v>
      </c>
      <c r="G166" s="175" t="s">
        <v>178</v>
      </c>
      <c r="H166" s="176">
        <v>652.905</v>
      </c>
      <c r="I166" s="177"/>
      <c r="J166" s="178">
        <f>ROUND(I166*H166,2)</f>
        <v>0</v>
      </c>
      <c r="K166" s="174" t="s">
        <v>129</v>
      </c>
      <c r="L166" s="38"/>
      <c r="M166" s="179" t="s">
        <v>1</v>
      </c>
      <c r="N166" s="180" t="s">
        <v>44</v>
      </c>
      <c r="O166" s="76"/>
      <c r="P166" s="181">
        <f>O166*H166</f>
        <v>0</v>
      </c>
      <c r="Q166" s="181">
        <v>0</v>
      </c>
      <c r="R166" s="181">
        <f>Q166*H166</f>
        <v>0</v>
      </c>
      <c r="S166" s="181">
        <v>0</v>
      </c>
      <c r="T166" s="18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3" t="s">
        <v>130</v>
      </c>
      <c r="AT166" s="183" t="s">
        <v>125</v>
      </c>
      <c r="AU166" s="183" t="s">
        <v>88</v>
      </c>
      <c r="AY166" s="18" t="s">
        <v>123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8" t="s">
        <v>86</v>
      </c>
      <c r="BK166" s="184">
        <f>ROUND(I166*H166,2)</f>
        <v>0</v>
      </c>
      <c r="BL166" s="18" t="s">
        <v>130</v>
      </c>
      <c r="BM166" s="183" t="s">
        <v>179</v>
      </c>
    </row>
    <row r="167" spans="1:51" s="14" customFormat="1" ht="12">
      <c r="A167" s="14"/>
      <c r="B167" s="197"/>
      <c r="C167" s="14"/>
      <c r="D167" s="185" t="s">
        <v>134</v>
      </c>
      <c r="E167" s="198" t="s">
        <v>1</v>
      </c>
      <c r="F167" s="199" t="s">
        <v>180</v>
      </c>
      <c r="G167" s="14"/>
      <c r="H167" s="200">
        <v>387.345</v>
      </c>
      <c r="I167" s="201"/>
      <c r="J167" s="14"/>
      <c r="K167" s="14"/>
      <c r="L167" s="197"/>
      <c r="M167" s="202"/>
      <c r="N167" s="203"/>
      <c r="O167" s="203"/>
      <c r="P167" s="203"/>
      <c r="Q167" s="203"/>
      <c r="R167" s="203"/>
      <c r="S167" s="203"/>
      <c r="T167" s="20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198" t="s">
        <v>134</v>
      </c>
      <c r="AU167" s="198" t="s">
        <v>88</v>
      </c>
      <c r="AV167" s="14" t="s">
        <v>88</v>
      </c>
      <c r="AW167" s="14" t="s">
        <v>34</v>
      </c>
      <c r="AX167" s="14" t="s">
        <v>79</v>
      </c>
      <c r="AY167" s="198" t="s">
        <v>123</v>
      </c>
    </row>
    <row r="168" spans="1:51" s="14" customFormat="1" ht="12">
      <c r="A168" s="14"/>
      <c r="B168" s="197"/>
      <c r="C168" s="14"/>
      <c r="D168" s="185" t="s">
        <v>134</v>
      </c>
      <c r="E168" s="198" t="s">
        <v>1</v>
      </c>
      <c r="F168" s="199" t="s">
        <v>181</v>
      </c>
      <c r="G168" s="14"/>
      <c r="H168" s="200">
        <v>179.4</v>
      </c>
      <c r="I168" s="201"/>
      <c r="J168" s="14"/>
      <c r="K168" s="14"/>
      <c r="L168" s="197"/>
      <c r="M168" s="202"/>
      <c r="N168" s="203"/>
      <c r="O168" s="203"/>
      <c r="P168" s="203"/>
      <c r="Q168" s="203"/>
      <c r="R168" s="203"/>
      <c r="S168" s="203"/>
      <c r="T168" s="20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198" t="s">
        <v>134</v>
      </c>
      <c r="AU168" s="198" t="s">
        <v>88</v>
      </c>
      <c r="AV168" s="14" t="s">
        <v>88</v>
      </c>
      <c r="AW168" s="14" t="s">
        <v>34</v>
      </c>
      <c r="AX168" s="14" t="s">
        <v>79</v>
      </c>
      <c r="AY168" s="198" t="s">
        <v>123</v>
      </c>
    </row>
    <row r="169" spans="1:51" s="14" customFormat="1" ht="12">
      <c r="A169" s="14"/>
      <c r="B169" s="197"/>
      <c r="C169" s="14"/>
      <c r="D169" s="185" t="s">
        <v>134</v>
      </c>
      <c r="E169" s="198" t="s">
        <v>1</v>
      </c>
      <c r="F169" s="199" t="s">
        <v>182</v>
      </c>
      <c r="G169" s="14"/>
      <c r="H169" s="200">
        <v>86.16</v>
      </c>
      <c r="I169" s="201"/>
      <c r="J169" s="14"/>
      <c r="K169" s="14"/>
      <c r="L169" s="197"/>
      <c r="M169" s="202"/>
      <c r="N169" s="203"/>
      <c r="O169" s="203"/>
      <c r="P169" s="203"/>
      <c r="Q169" s="203"/>
      <c r="R169" s="203"/>
      <c r="S169" s="203"/>
      <c r="T169" s="20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98" t="s">
        <v>134</v>
      </c>
      <c r="AU169" s="198" t="s">
        <v>88</v>
      </c>
      <c r="AV169" s="14" t="s">
        <v>88</v>
      </c>
      <c r="AW169" s="14" t="s">
        <v>34</v>
      </c>
      <c r="AX169" s="14" t="s">
        <v>79</v>
      </c>
      <c r="AY169" s="198" t="s">
        <v>123</v>
      </c>
    </row>
    <row r="170" spans="1:51" s="15" customFormat="1" ht="12">
      <c r="A170" s="15"/>
      <c r="B170" s="205"/>
      <c r="C170" s="15"/>
      <c r="D170" s="185" t="s">
        <v>134</v>
      </c>
      <c r="E170" s="206" t="s">
        <v>1</v>
      </c>
      <c r="F170" s="207" t="s">
        <v>138</v>
      </c>
      <c r="G170" s="15"/>
      <c r="H170" s="208">
        <v>652.905</v>
      </c>
      <c r="I170" s="209"/>
      <c r="J170" s="15"/>
      <c r="K170" s="15"/>
      <c r="L170" s="205"/>
      <c r="M170" s="210"/>
      <c r="N170" s="211"/>
      <c r="O170" s="211"/>
      <c r="P170" s="211"/>
      <c r="Q170" s="211"/>
      <c r="R170" s="211"/>
      <c r="S170" s="211"/>
      <c r="T170" s="212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06" t="s">
        <v>134</v>
      </c>
      <c r="AU170" s="206" t="s">
        <v>88</v>
      </c>
      <c r="AV170" s="15" t="s">
        <v>130</v>
      </c>
      <c r="AW170" s="15" t="s">
        <v>34</v>
      </c>
      <c r="AX170" s="15" t="s">
        <v>86</v>
      </c>
      <c r="AY170" s="206" t="s">
        <v>123</v>
      </c>
    </row>
    <row r="171" spans="1:65" s="2" customFormat="1" ht="44.25" customHeight="1">
      <c r="A171" s="37"/>
      <c r="B171" s="170"/>
      <c r="C171" s="171" t="s">
        <v>183</v>
      </c>
      <c r="D171" s="171" t="s">
        <v>125</v>
      </c>
      <c r="E171" s="173" t="s">
        <v>184</v>
      </c>
      <c r="F171" s="174" t="s">
        <v>185</v>
      </c>
      <c r="G171" s="175" t="s">
        <v>178</v>
      </c>
      <c r="H171" s="176">
        <v>81.645</v>
      </c>
      <c r="I171" s="177"/>
      <c r="J171" s="178">
        <f>ROUND(I171*H171,2)</f>
        <v>0</v>
      </c>
      <c r="K171" s="174" t="s">
        <v>129</v>
      </c>
      <c r="L171" s="38"/>
      <c r="M171" s="179" t="s">
        <v>1</v>
      </c>
      <c r="N171" s="180" t="s">
        <v>44</v>
      </c>
      <c r="O171" s="76"/>
      <c r="P171" s="181">
        <f>O171*H171</f>
        <v>0</v>
      </c>
      <c r="Q171" s="181">
        <v>0</v>
      </c>
      <c r="R171" s="181">
        <f>Q171*H171</f>
        <v>0</v>
      </c>
      <c r="S171" s="181">
        <v>0</v>
      </c>
      <c r="T171" s="18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3" t="s">
        <v>130</v>
      </c>
      <c r="AT171" s="183" t="s">
        <v>125</v>
      </c>
      <c r="AU171" s="183" t="s">
        <v>88</v>
      </c>
      <c r="AY171" s="18" t="s">
        <v>123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18" t="s">
        <v>86</v>
      </c>
      <c r="BK171" s="184">
        <f>ROUND(I171*H171,2)</f>
        <v>0</v>
      </c>
      <c r="BL171" s="18" t="s">
        <v>130</v>
      </c>
      <c r="BM171" s="183" t="s">
        <v>186</v>
      </c>
    </row>
    <row r="172" spans="1:51" s="14" customFormat="1" ht="12">
      <c r="A172" s="14"/>
      <c r="B172" s="197"/>
      <c r="C172" s="14"/>
      <c r="D172" s="185" t="s">
        <v>134</v>
      </c>
      <c r="E172" s="198" t="s">
        <v>1</v>
      </c>
      <c r="F172" s="199" t="s">
        <v>187</v>
      </c>
      <c r="G172" s="14"/>
      <c r="H172" s="200">
        <v>81.645</v>
      </c>
      <c r="I172" s="201"/>
      <c r="J172" s="14"/>
      <c r="K172" s="14"/>
      <c r="L172" s="197"/>
      <c r="M172" s="202"/>
      <c r="N172" s="203"/>
      <c r="O172" s="203"/>
      <c r="P172" s="203"/>
      <c r="Q172" s="203"/>
      <c r="R172" s="203"/>
      <c r="S172" s="203"/>
      <c r="T172" s="20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198" t="s">
        <v>134</v>
      </c>
      <c r="AU172" s="198" t="s">
        <v>88</v>
      </c>
      <c r="AV172" s="14" t="s">
        <v>88</v>
      </c>
      <c r="AW172" s="14" t="s">
        <v>34</v>
      </c>
      <c r="AX172" s="14" t="s">
        <v>86</v>
      </c>
      <c r="AY172" s="198" t="s">
        <v>123</v>
      </c>
    </row>
    <row r="173" spans="1:65" s="2" customFormat="1" ht="62.7" customHeight="1">
      <c r="A173" s="37"/>
      <c r="B173" s="170"/>
      <c r="C173" s="171" t="s">
        <v>188</v>
      </c>
      <c r="D173" s="214" t="s">
        <v>125</v>
      </c>
      <c r="E173" s="173" t="s">
        <v>189</v>
      </c>
      <c r="F173" s="174" t="s">
        <v>190</v>
      </c>
      <c r="G173" s="175" t="s">
        <v>178</v>
      </c>
      <c r="H173" s="176">
        <v>150.96</v>
      </c>
      <c r="I173" s="177"/>
      <c r="J173" s="178">
        <f>ROUND(I173*H173,2)</f>
        <v>0</v>
      </c>
      <c r="K173" s="174" t="s">
        <v>129</v>
      </c>
      <c r="L173" s="38"/>
      <c r="M173" s="179" t="s">
        <v>1</v>
      </c>
      <c r="N173" s="180" t="s">
        <v>44</v>
      </c>
      <c r="O173" s="76"/>
      <c r="P173" s="181">
        <f>O173*H173</f>
        <v>0</v>
      </c>
      <c r="Q173" s="181">
        <v>0</v>
      </c>
      <c r="R173" s="181">
        <f>Q173*H173</f>
        <v>0</v>
      </c>
      <c r="S173" s="181">
        <v>0</v>
      </c>
      <c r="T173" s="182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3" t="s">
        <v>130</v>
      </c>
      <c r="AT173" s="183" t="s">
        <v>125</v>
      </c>
      <c r="AU173" s="183" t="s">
        <v>88</v>
      </c>
      <c r="AY173" s="18" t="s">
        <v>123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8" t="s">
        <v>86</v>
      </c>
      <c r="BK173" s="184">
        <f>ROUND(I173*H173,2)</f>
        <v>0</v>
      </c>
      <c r="BL173" s="18" t="s">
        <v>130</v>
      </c>
      <c r="BM173" s="183" t="s">
        <v>191</v>
      </c>
    </row>
    <row r="174" spans="1:51" s="13" customFormat="1" ht="12">
      <c r="A174" s="13"/>
      <c r="B174" s="190"/>
      <c r="C174" s="13"/>
      <c r="D174" s="185" t="s">
        <v>134</v>
      </c>
      <c r="E174" s="191" t="s">
        <v>1</v>
      </c>
      <c r="F174" s="192" t="s">
        <v>192</v>
      </c>
      <c r="G174" s="13"/>
      <c r="H174" s="191" t="s">
        <v>1</v>
      </c>
      <c r="I174" s="193"/>
      <c r="J174" s="13"/>
      <c r="K174" s="13"/>
      <c r="L174" s="190"/>
      <c r="M174" s="194"/>
      <c r="N174" s="195"/>
      <c r="O174" s="195"/>
      <c r="P174" s="195"/>
      <c r="Q174" s="195"/>
      <c r="R174" s="195"/>
      <c r="S174" s="195"/>
      <c r="T174" s="19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1" t="s">
        <v>134</v>
      </c>
      <c r="AU174" s="191" t="s">
        <v>88</v>
      </c>
      <c r="AV174" s="13" t="s">
        <v>86</v>
      </c>
      <c r="AW174" s="13" t="s">
        <v>34</v>
      </c>
      <c r="AX174" s="13" t="s">
        <v>79</v>
      </c>
      <c r="AY174" s="191" t="s">
        <v>123</v>
      </c>
    </row>
    <row r="175" spans="1:51" s="14" customFormat="1" ht="12">
      <c r="A175" s="14"/>
      <c r="B175" s="197"/>
      <c r="C175" s="14"/>
      <c r="D175" s="185" t="s">
        <v>134</v>
      </c>
      <c r="E175" s="198" t="s">
        <v>1</v>
      </c>
      <c r="F175" s="199" t="s">
        <v>193</v>
      </c>
      <c r="G175" s="14"/>
      <c r="H175" s="200">
        <v>150.96</v>
      </c>
      <c r="I175" s="201"/>
      <c r="J175" s="14"/>
      <c r="K175" s="14"/>
      <c r="L175" s="197"/>
      <c r="M175" s="202"/>
      <c r="N175" s="203"/>
      <c r="O175" s="203"/>
      <c r="P175" s="203"/>
      <c r="Q175" s="203"/>
      <c r="R175" s="203"/>
      <c r="S175" s="203"/>
      <c r="T175" s="20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198" t="s">
        <v>134</v>
      </c>
      <c r="AU175" s="198" t="s">
        <v>88</v>
      </c>
      <c r="AV175" s="14" t="s">
        <v>88</v>
      </c>
      <c r="AW175" s="14" t="s">
        <v>34</v>
      </c>
      <c r="AX175" s="14" t="s">
        <v>79</v>
      </c>
      <c r="AY175" s="198" t="s">
        <v>123</v>
      </c>
    </row>
    <row r="176" spans="1:51" s="15" customFormat="1" ht="12">
      <c r="A176" s="15"/>
      <c r="B176" s="205"/>
      <c r="C176" s="15"/>
      <c r="D176" s="185" t="s">
        <v>134</v>
      </c>
      <c r="E176" s="206" t="s">
        <v>1</v>
      </c>
      <c r="F176" s="207" t="s">
        <v>138</v>
      </c>
      <c r="G176" s="15"/>
      <c r="H176" s="208">
        <v>150.96</v>
      </c>
      <c r="I176" s="209"/>
      <c r="J176" s="15"/>
      <c r="K176" s="15"/>
      <c r="L176" s="205"/>
      <c r="M176" s="210"/>
      <c r="N176" s="211"/>
      <c r="O176" s="211"/>
      <c r="P176" s="211"/>
      <c r="Q176" s="211"/>
      <c r="R176" s="211"/>
      <c r="S176" s="211"/>
      <c r="T176" s="212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06" t="s">
        <v>134</v>
      </c>
      <c r="AU176" s="206" t="s">
        <v>88</v>
      </c>
      <c r="AV176" s="15" t="s">
        <v>130</v>
      </c>
      <c r="AW176" s="15" t="s">
        <v>34</v>
      </c>
      <c r="AX176" s="15" t="s">
        <v>86</v>
      </c>
      <c r="AY176" s="206" t="s">
        <v>123</v>
      </c>
    </row>
    <row r="177" spans="1:65" s="2" customFormat="1" ht="62.7" customHeight="1">
      <c r="A177" s="37"/>
      <c r="B177" s="170"/>
      <c r="C177" s="171" t="s">
        <v>194</v>
      </c>
      <c r="D177" s="171" t="s">
        <v>125</v>
      </c>
      <c r="E177" s="173" t="s">
        <v>195</v>
      </c>
      <c r="F177" s="174" t="s">
        <v>196</v>
      </c>
      <c r="G177" s="175" t="s">
        <v>178</v>
      </c>
      <c r="H177" s="176">
        <v>658.71</v>
      </c>
      <c r="I177" s="177"/>
      <c r="J177" s="178">
        <f>ROUND(I177*H177,2)</f>
        <v>0</v>
      </c>
      <c r="K177" s="174" t="s">
        <v>129</v>
      </c>
      <c r="L177" s="38"/>
      <c r="M177" s="179" t="s">
        <v>1</v>
      </c>
      <c r="N177" s="180" t="s">
        <v>44</v>
      </c>
      <c r="O177" s="76"/>
      <c r="P177" s="181">
        <f>O177*H177</f>
        <v>0</v>
      </c>
      <c r="Q177" s="181">
        <v>0</v>
      </c>
      <c r="R177" s="181">
        <f>Q177*H177</f>
        <v>0</v>
      </c>
      <c r="S177" s="181">
        <v>0</v>
      </c>
      <c r="T177" s="182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3" t="s">
        <v>130</v>
      </c>
      <c r="AT177" s="183" t="s">
        <v>125</v>
      </c>
      <c r="AU177" s="183" t="s">
        <v>88</v>
      </c>
      <c r="AY177" s="18" t="s">
        <v>123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18" t="s">
        <v>86</v>
      </c>
      <c r="BK177" s="184">
        <f>ROUND(I177*H177,2)</f>
        <v>0</v>
      </c>
      <c r="BL177" s="18" t="s">
        <v>130</v>
      </c>
      <c r="BM177" s="183" t="s">
        <v>197</v>
      </c>
    </row>
    <row r="178" spans="1:51" s="13" customFormat="1" ht="12">
      <c r="A178" s="13"/>
      <c r="B178" s="190"/>
      <c r="C178" s="13"/>
      <c r="D178" s="185" t="s">
        <v>134</v>
      </c>
      <c r="E178" s="191" t="s">
        <v>1</v>
      </c>
      <c r="F178" s="192" t="s">
        <v>198</v>
      </c>
      <c r="G178" s="13"/>
      <c r="H178" s="191" t="s">
        <v>1</v>
      </c>
      <c r="I178" s="193"/>
      <c r="J178" s="13"/>
      <c r="K178" s="13"/>
      <c r="L178" s="190"/>
      <c r="M178" s="194"/>
      <c r="N178" s="195"/>
      <c r="O178" s="195"/>
      <c r="P178" s="195"/>
      <c r="Q178" s="195"/>
      <c r="R178" s="195"/>
      <c r="S178" s="195"/>
      <c r="T178" s="19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1" t="s">
        <v>134</v>
      </c>
      <c r="AU178" s="191" t="s">
        <v>88</v>
      </c>
      <c r="AV178" s="13" t="s">
        <v>86</v>
      </c>
      <c r="AW178" s="13" t="s">
        <v>34</v>
      </c>
      <c r="AX178" s="13" t="s">
        <v>79</v>
      </c>
      <c r="AY178" s="191" t="s">
        <v>123</v>
      </c>
    </row>
    <row r="179" spans="1:51" s="14" customFormat="1" ht="12">
      <c r="A179" s="14"/>
      <c r="B179" s="197"/>
      <c r="C179" s="14"/>
      <c r="D179" s="185" t="s">
        <v>134</v>
      </c>
      <c r="E179" s="198" t="s">
        <v>1</v>
      </c>
      <c r="F179" s="199" t="s">
        <v>199</v>
      </c>
      <c r="G179" s="14"/>
      <c r="H179" s="200">
        <v>734.55</v>
      </c>
      <c r="I179" s="201"/>
      <c r="J179" s="14"/>
      <c r="K179" s="14"/>
      <c r="L179" s="197"/>
      <c r="M179" s="202"/>
      <c r="N179" s="203"/>
      <c r="O179" s="203"/>
      <c r="P179" s="203"/>
      <c r="Q179" s="203"/>
      <c r="R179" s="203"/>
      <c r="S179" s="203"/>
      <c r="T179" s="20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98" t="s">
        <v>134</v>
      </c>
      <c r="AU179" s="198" t="s">
        <v>88</v>
      </c>
      <c r="AV179" s="14" t="s">
        <v>88</v>
      </c>
      <c r="AW179" s="14" t="s">
        <v>34</v>
      </c>
      <c r="AX179" s="14" t="s">
        <v>79</v>
      </c>
      <c r="AY179" s="198" t="s">
        <v>123</v>
      </c>
    </row>
    <row r="180" spans="1:51" s="14" customFormat="1" ht="12">
      <c r="A180" s="14"/>
      <c r="B180" s="197"/>
      <c r="C180" s="14"/>
      <c r="D180" s="185" t="s">
        <v>134</v>
      </c>
      <c r="E180" s="198" t="s">
        <v>1</v>
      </c>
      <c r="F180" s="199" t="s">
        <v>200</v>
      </c>
      <c r="G180" s="14"/>
      <c r="H180" s="200">
        <v>-75.84</v>
      </c>
      <c r="I180" s="201"/>
      <c r="J180" s="14"/>
      <c r="K180" s="14"/>
      <c r="L180" s="197"/>
      <c r="M180" s="202"/>
      <c r="N180" s="203"/>
      <c r="O180" s="203"/>
      <c r="P180" s="203"/>
      <c r="Q180" s="203"/>
      <c r="R180" s="203"/>
      <c r="S180" s="203"/>
      <c r="T180" s="20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198" t="s">
        <v>134</v>
      </c>
      <c r="AU180" s="198" t="s">
        <v>88</v>
      </c>
      <c r="AV180" s="14" t="s">
        <v>88</v>
      </c>
      <c r="AW180" s="14" t="s">
        <v>34</v>
      </c>
      <c r="AX180" s="14" t="s">
        <v>79</v>
      </c>
      <c r="AY180" s="198" t="s">
        <v>123</v>
      </c>
    </row>
    <row r="181" spans="1:51" s="15" customFormat="1" ht="12">
      <c r="A181" s="15"/>
      <c r="B181" s="205"/>
      <c r="C181" s="15"/>
      <c r="D181" s="185" t="s">
        <v>134</v>
      </c>
      <c r="E181" s="206" t="s">
        <v>1</v>
      </c>
      <c r="F181" s="207" t="s">
        <v>138</v>
      </c>
      <c r="G181" s="15"/>
      <c r="H181" s="208">
        <v>658.71</v>
      </c>
      <c r="I181" s="209"/>
      <c r="J181" s="15"/>
      <c r="K181" s="15"/>
      <c r="L181" s="205"/>
      <c r="M181" s="210"/>
      <c r="N181" s="211"/>
      <c r="O181" s="211"/>
      <c r="P181" s="211"/>
      <c r="Q181" s="211"/>
      <c r="R181" s="211"/>
      <c r="S181" s="211"/>
      <c r="T181" s="212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06" t="s">
        <v>134</v>
      </c>
      <c r="AU181" s="206" t="s">
        <v>88</v>
      </c>
      <c r="AV181" s="15" t="s">
        <v>130</v>
      </c>
      <c r="AW181" s="15" t="s">
        <v>34</v>
      </c>
      <c r="AX181" s="15" t="s">
        <v>86</v>
      </c>
      <c r="AY181" s="206" t="s">
        <v>123</v>
      </c>
    </row>
    <row r="182" spans="1:65" s="2" customFormat="1" ht="44.25" customHeight="1">
      <c r="A182" s="37"/>
      <c r="B182" s="170"/>
      <c r="C182" s="171" t="s">
        <v>201</v>
      </c>
      <c r="D182" s="171" t="s">
        <v>125</v>
      </c>
      <c r="E182" s="173" t="s">
        <v>202</v>
      </c>
      <c r="F182" s="174" t="s">
        <v>203</v>
      </c>
      <c r="G182" s="175" t="s">
        <v>178</v>
      </c>
      <c r="H182" s="176">
        <v>75.48</v>
      </c>
      <c r="I182" s="177"/>
      <c r="J182" s="178">
        <f>ROUND(I182*H182,2)</f>
        <v>0</v>
      </c>
      <c r="K182" s="174" t="s">
        <v>129</v>
      </c>
      <c r="L182" s="38"/>
      <c r="M182" s="179" t="s">
        <v>1</v>
      </c>
      <c r="N182" s="180" t="s">
        <v>44</v>
      </c>
      <c r="O182" s="76"/>
      <c r="P182" s="181">
        <f>O182*H182</f>
        <v>0</v>
      </c>
      <c r="Q182" s="181">
        <v>0</v>
      </c>
      <c r="R182" s="181">
        <f>Q182*H182</f>
        <v>0</v>
      </c>
      <c r="S182" s="181">
        <v>0</v>
      </c>
      <c r="T182" s="182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3" t="s">
        <v>130</v>
      </c>
      <c r="AT182" s="183" t="s">
        <v>125</v>
      </c>
      <c r="AU182" s="183" t="s">
        <v>88</v>
      </c>
      <c r="AY182" s="18" t="s">
        <v>123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8" t="s">
        <v>86</v>
      </c>
      <c r="BK182" s="184">
        <f>ROUND(I182*H182,2)</f>
        <v>0</v>
      </c>
      <c r="BL182" s="18" t="s">
        <v>130</v>
      </c>
      <c r="BM182" s="183" t="s">
        <v>204</v>
      </c>
    </row>
    <row r="183" spans="1:51" s="13" customFormat="1" ht="12">
      <c r="A183" s="13"/>
      <c r="B183" s="190"/>
      <c r="C183" s="13"/>
      <c r="D183" s="185" t="s">
        <v>134</v>
      </c>
      <c r="E183" s="191" t="s">
        <v>1</v>
      </c>
      <c r="F183" s="192" t="s">
        <v>205</v>
      </c>
      <c r="G183" s="13"/>
      <c r="H183" s="191" t="s">
        <v>1</v>
      </c>
      <c r="I183" s="193"/>
      <c r="J183" s="13"/>
      <c r="K183" s="13"/>
      <c r="L183" s="190"/>
      <c r="M183" s="194"/>
      <c r="N183" s="195"/>
      <c r="O183" s="195"/>
      <c r="P183" s="195"/>
      <c r="Q183" s="195"/>
      <c r="R183" s="195"/>
      <c r="S183" s="195"/>
      <c r="T183" s="19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1" t="s">
        <v>134</v>
      </c>
      <c r="AU183" s="191" t="s">
        <v>88</v>
      </c>
      <c r="AV183" s="13" t="s">
        <v>86</v>
      </c>
      <c r="AW183" s="13" t="s">
        <v>34</v>
      </c>
      <c r="AX183" s="13" t="s">
        <v>79</v>
      </c>
      <c r="AY183" s="191" t="s">
        <v>123</v>
      </c>
    </row>
    <row r="184" spans="1:51" s="14" customFormat="1" ht="12">
      <c r="A184" s="14"/>
      <c r="B184" s="197"/>
      <c r="C184" s="14"/>
      <c r="D184" s="185" t="s">
        <v>134</v>
      </c>
      <c r="E184" s="198" t="s">
        <v>1</v>
      </c>
      <c r="F184" s="199" t="s">
        <v>206</v>
      </c>
      <c r="G184" s="14"/>
      <c r="H184" s="200">
        <v>75.48</v>
      </c>
      <c r="I184" s="201"/>
      <c r="J184" s="14"/>
      <c r="K184" s="14"/>
      <c r="L184" s="197"/>
      <c r="M184" s="202"/>
      <c r="N184" s="203"/>
      <c r="O184" s="203"/>
      <c r="P184" s="203"/>
      <c r="Q184" s="203"/>
      <c r="R184" s="203"/>
      <c r="S184" s="203"/>
      <c r="T184" s="20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198" t="s">
        <v>134</v>
      </c>
      <c r="AU184" s="198" t="s">
        <v>88</v>
      </c>
      <c r="AV184" s="14" t="s">
        <v>88</v>
      </c>
      <c r="AW184" s="14" t="s">
        <v>34</v>
      </c>
      <c r="AX184" s="14" t="s">
        <v>86</v>
      </c>
      <c r="AY184" s="198" t="s">
        <v>123</v>
      </c>
    </row>
    <row r="185" spans="1:65" s="2" customFormat="1" ht="44.25" customHeight="1">
      <c r="A185" s="37"/>
      <c r="B185" s="170"/>
      <c r="C185" s="171" t="s">
        <v>207</v>
      </c>
      <c r="D185" s="171" t="s">
        <v>125</v>
      </c>
      <c r="E185" s="173" t="s">
        <v>208</v>
      </c>
      <c r="F185" s="174" t="s">
        <v>209</v>
      </c>
      <c r="G185" s="175" t="s">
        <v>210</v>
      </c>
      <c r="H185" s="176">
        <v>1185.678</v>
      </c>
      <c r="I185" s="177"/>
      <c r="J185" s="178">
        <f>ROUND(I185*H185,2)</f>
        <v>0</v>
      </c>
      <c r="K185" s="174" t="s">
        <v>129</v>
      </c>
      <c r="L185" s="38"/>
      <c r="M185" s="179" t="s">
        <v>1</v>
      </c>
      <c r="N185" s="180" t="s">
        <v>44</v>
      </c>
      <c r="O185" s="76"/>
      <c r="P185" s="181">
        <f>O185*H185</f>
        <v>0</v>
      </c>
      <c r="Q185" s="181">
        <v>0</v>
      </c>
      <c r="R185" s="181">
        <f>Q185*H185</f>
        <v>0</v>
      </c>
      <c r="S185" s="181">
        <v>0</v>
      </c>
      <c r="T185" s="18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3" t="s">
        <v>130</v>
      </c>
      <c r="AT185" s="183" t="s">
        <v>125</v>
      </c>
      <c r="AU185" s="183" t="s">
        <v>88</v>
      </c>
      <c r="AY185" s="18" t="s">
        <v>123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8" t="s">
        <v>86</v>
      </c>
      <c r="BK185" s="184">
        <f>ROUND(I185*H185,2)</f>
        <v>0</v>
      </c>
      <c r="BL185" s="18" t="s">
        <v>130</v>
      </c>
      <c r="BM185" s="183" t="s">
        <v>211</v>
      </c>
    </row>
    <row r="186" spans="1:47" s="2" customFormat="1" ht="12">
      <c r="A186" s="37"/>
      <c r="B186" s="38"/>
      <c r="C186" s="37"/>
      <c r="D186" s="185" t="s">
        <v>132</v>
      </c>
      <c r="E186" s="37"/>
      <c r="F186" s="186" t="s">
        <v>212</v>
      </c>
      <c r="G186" s="37"/>
      <c r="H186" s="37"/>
      <c r="I186" s="187"/>
      <c r="J186" s="37"/>
      <c r="K186" s="37"/>
      <c r="L186" s="38"/>
      <c r="M186" s="188"/>
      <c r="N186" s="189"/>
      <c r="O186" s="76"/>
      <c r="P186" s="76"/>
      <c r="Q186" s="76"/>
      <c r="R186" s="76"/>
      <c r="S186" s="76"/>
      <c r="T186" s="7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8" t="s">
        <v>132</v>
      </c>
      <c r="AU186" s="18" t="s">
        <v>88</v>
      </c>
    </row>
    <row r="187" spans="1:51" s="14" customFormat="1" ht="12">
      <c r="A187" s="14"/>
      <c r="B187" s="197"/>
      <c r="C187" s="14"/>
      <c r="D187" s="185" t="s">
        <v>134</v>
      </c>
      <c r="E187" s="198" t="s">
        <v>1</v>
      </c>
      <c r="F187" s="199" t="s">
        <v>213</v>
      </c>
      <c r="G187" s="14"/>
      <c r="H187" s="200">
        <v>1185.678</v>
      </c>
      <c r="I187" s="201"/>
      <c r="J187" s="14"/>
      <c r="K187" s="14"/>
      <c r="L187" s="197"/>
      <c r="M187" s="202"/>
      <c r="N187" s="203"/>
      <c r="O187" s="203"/>
      <c r="P187" s="203"/>
      <c r="Q187" s="203"/>
      <c r="R187" s="203"/>
      <c r="S187" s="203"/>
      <c r="T187" s="20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198" t="s">
        <v>134</v>
      </c>
      <c r="AU187" s="198" t="s">
        <v>88</v>
      </c>
      <c r="AV187" s="14" t="s">
        <v>88</v>
      </c>
      <c r="AW187" s="14" t="s">
        <v>34</v>
      </c>
      <c r="AX187" s="14" t="s">
        <v>86</v>
      </c>
      <c r="AY187" s="198" t="s">
        <v>123</v>
      </c>
    </row>
    <row r="188" spans="1:65" s="2" customFormat="1" ht="44.25" customHeight="1">
      <c r="A188" s="37"/>
      <c r="B188" s="170"/>
      <c r="C188" s="171" t="s">
        <v>214</v>
      </c>
      <c r="D188" s="171" t="s">
        <v>125</v>
      </c>
      <c r="E188" s="173" t="s">
        <v>215</v>
      </c>
      <c r="F188" s="174" t="s">
        <v>216</v>
      </c>
      <c r="G188" s="175" t="s">
        <v>178</v>
      </c>
      <c r="H188" s="176">
        <v>75.48</v>
      </c>
      <c r="I188" s="177"/>
      <c r="J188" s="178">
        <f>ROUND(I188*H188,2)</f>
        <v>0</v>
      </c>
      <c r="K188" s="174" t="s">
        <v>129</v>
      </c>
      <c r="L188" s="38"/>
      <c r="M188" s="179" t="s">
        <v>1</v>
      </c>
      <c r="N188" s="180" t="s">
        <v>44</v>
      </c>
      <c r="O188" s="76"/>
      <c r="P188" s="181">
        <f>O188*H188</f>
        <v>0</v>
      </c>
      <c r="Q188" s="181">
        <v>0</v>
      </c>
      <c r="R188" s="181">
        <f>Q188*H188</f>
        <v>0</v>
      </c>
      <c r="S188" s="181">
        <v>0</v>
      </c>
      <c r="T188" s="182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3" t="s">
        <v>130</v>
      </c>
      <c r="AT188" s="183" t="s">
        <v>125</v>
      </c>
      <c r="AU188" s="183" t="s">
        <v>88</v>
      </c>
      <c r="AY188" s="18" t="s">
        <v>123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18" t="s">
        <v>86</v>
      </c>
      <c r="BK188" s="184">
        <f>ROUND(I188*H188,2)</f>
        <v>0</v>
      </c>
      <c r="BL188" s="18" t="s">
        <v>130</v>
      </c>
      <c r="BM188" s="183" t="s">
        <v>217</v>
      </c>
    </row>
    <row r="189" spans="1:51" s="13" customFormat="1" ht="12">
      <c r="A189" s="13"/>
      <c r="B189" s="190"/>
      <c r="C189" s="13"/>
      <c r="D189" s="185" t="s">
        <v>134</v>
      </c>
      <c r="E189" s="191" t="s">
        <v>1</v>
      </c>
      <c r="F189" s="192" t="s">
        <v>218</v>
      </c>
      <c r="G189" s="13"/>
      <c r="H189" s="191" t="s">
        <v>1</v>
      </c>
      <c r="I189" s="193"/>
      <c r="J189" s="13"/>
      <c r="K189" s="13"/>
      <c r="L189" s="190"/>
      <c r="M189" s="194"/>
      <c r="N189" s="195"/>
      <c r="O189" s="195"/>
      <c r="P189" s="195"/>
      <c r="Q189" s="195"/>
      <c r="R189" s="195"/>
      <c r="S189" s="195"/>
      <c r="T189" s="19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1" t="s">
        <v>134</v>
      </c>
      <c r="AU189" s="191" t="s">
        <v>88</v>
      </c>
      <c r="AV189" s="13" t="s">
        <v>86</v>
      </c>
      <c r="AW189" s="13" t="s">
        <v>34</v>
      </c>
      <c r="AX189" s="13" t="s">
        <v>79</v>
      </c>
      <c r="AY189" s="191" t="s">
        <v>123</v>
      </c>
    </row>
    <row r="190" spans="1:51" s="14" customFormat="1" ht="12">
      <c r="A190" s="14"/>
      <c r="B190" s="197"/>
      <c r="C190" s="14"/>
      <c r="D190" s="185" t="s">
        <v>134</v>
      </c>
      <c r="E190" s="198" t="s">
        <v>1</v>
      </c>
      <c r="F190" s="199" t="s">
        <v>219</v>
      </c>
      <c r="G190" s="14"/>
      <c r="H190" s="200">
        <v>75.48</v>
      </c>
      <c r="I190" s="201"/>
      <c r="J190" s="14"/>
      <c r="K190" s="14"/>
      <c r="L190" s="197"/>
      <c r="M190" s="202"/>
      <c r="N190" s="203"/>
      <c r="O190" s="203"/>
      <c r="P190" s="203"/>
      <c r="Q190" s="203"/>
      <c r="R190" s="203"/>
      <c r="S190" s="203"/>
      <c r="T190" s="20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198" t="s">
        <v>134</v>
      </c>
      <c r="AU190" s="198" t="s">
        <v>88</v>
      </c>
      <c r="AV190" s="14" t="s">
        <v>88</v>
      </c>
      <c r="AW190" s="14" t="s">
        <v>34</v>
      </c>
      <c r="AX190" s="14" t="s">
        <v>86</v>
      </c>
      <c r="AY190" s="198" t="s">
        <v>123</v>
      </c>
    </row>
    <row r="191" spans="1:65" s="2" customFormat="1" ht="24.15" customHeight="1">
      <c r="A191" s="37"/>
      <c r="B191" s="170"/>
      <c r="C191" s="171" t="s">
        <v>8</v>
      </c>
      <c r="D191" s="171" t="s">
        <v>125</v>
      </c>
      <c r="E191" s="173" t="s">
        <v>220</v>
      </c>
      <c r="F191" s="174" t="s">
        <v>221</v>
      </c>
      <c r="G191" s="175" t="s">
        <v>128</v>
      </c>
      <c r="H191" s="176">
        <v>1589.3</v>
      </c>
      <c r="I191" s="177"/>
      <c r="J191" s="178">
        <f>ROUND(I191*H191,2)</f>
        <v>0</v>
      </c>
      <c r="K191" s="174" t="s">
        <v>129</v>
      </c>
      <c r="L191" s="38"/>
      <c r="M191" s="179" t="s">
        <v>1</v>
      </c>
      <c r="N191" s="180" t="s">
        <v>44</v>
      </c>
      <c r="O191" s="76"/>
      <c r="P191" s="181">
        <f>O191*H191</f>
        <v>0</v>
      </c>
      <c r="Q191" s="181">
        <v>0</v>
      </c>
      <c r="R191" s="181">
        <f>Q191*H191</f>
        <v>0</v>
      </c>
      <c r="S191" s="181">
        <v>0</v>
      </c>
      <c r="T191" s="182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3" t="s">
        <v>130</v>
      </c>
      <c r="AT191" s="183" t="s">
        <v>125</v>
      </c>
      <c r="AU191" s="183" t="s">
        <v>88</v>
      </c>
      <c r="AY191" s="18" t="s">
        <v>123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8" t="s">
        <v>86</v>
      </c>
      <c r="BK191" s="184">
        <f>ROUND(I191*H191,2)</f>
        <v>0</v>
      </c>
      <c r="BL191" s="18" t="s">
        <v>130</v>
      </c>
      <c r="BM191" s="183" t="s">
        <v>222</v>
      </c>
    </row>
    <row r="192" spans="1:63" s="12" customFormat="1" ht="22.8" customHeight="1">
      <c r="A192" s="12"/>
      <c r="B192" s="157"/>
      <c r="C192" s="12"/>
      <c r="D192" s="158" t="s">
        <v>78</v>
      </c>
      <c r="E192" s="168" t="s">
        <v>88</v>
      </c>
      <c r="F192" s="168" t="s">
        <v>223</v>
      </c>
      <c r="G192" s="12"/>
      <c r="H192" s="12"/>
      <c r="I192" s="160"/>
      <c r="J192" s="169">
        <f>BK192</f>
        <v>0</v>
      </c>
      <c r="K192" s="12"/>
      <c r="L192" s="157"/>
      <c r="M192" s="162"/>
      <c r="N192" s="163"/>
      <c r="O192" s="163"/>
      <c r="P192" s="164">
        <f>SUM(P193:P198)</f>
        <v>0</v>
      </c>
      <c r="Q192" s="163"/>
      <c r="R192" s="164">
        <f>SUM(R193:R198)</f>
        <v>173.53742839999998</v>
      </c>
      <c r="S192" s="163"/>
      <c r="T192" s="165">
        <f>SUM(T193:T198)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58" t="s">
        <v>86</v>
      </c>
      <c r="AT192" s="166" t="s">
        <v>78</v>
      </c>
      <c r="AU192" s="166" t="s">
        <v>86</v>
      </c>
      <c r="AY192" s="158" t="s">
        <v>123</v>
      </c>
      <c r="BK192" s="167">
        <f>SUM(BK193:BK198)</f>
        <v>0</v>
      </c>
    </row>
    <row r="193" spans="1:65" s="2" customFormat="1" ht="44.25" customHeight="1">
      <c r="A193" s="37"/>
      <c r="B193" s="170"/>
      <c r="C193" s="171" t="s">
        <v>224</v>
      </c>
      <c r="D193" s="172" t="s">
        <v>125</v>
      </c>
      <c r="E193" s="173" t="s">
        <v>225</v>
      </c>
      <c r="F193" s="174" t="s">
        <v>226</v>
      </c>
      <c r="G193" s="175" t="s">
        <v>178</v>
      </c>
      <c r="H193" s="176">
        <v>58.784</v>
      </c>
      <c r="I193" s="177"/>
      <c r="J193" s="178">
        <f>ROUND(I193*H193,2)</f>
        <v>0</v>
      </c>
      <c r="K193" s="174" t="s">
        <v>129</v>
      </c>
      <c r="L193" s="38"/>
      <c r="M193" s="179" t="s">
        <v>1</v>
      </c>
      <c r="N193" s="180" t="s">
        <v>44</v>
      </c>
      <c r="O193" s="76"/>
      <c r="P193" s="181">
        <f>O193*H193</f>
        <v>0</v>
      </c>
      <c r="Q193" s="181">
        <v>1.63</v>
      </c>
      <c r="R193" s="181">
        <f>Q193*H193</f>
        <v>95.81791999999999</v>
      </c>
      <c r="S193" s="181">
        <v>0</v>
      </c>
      <c r="T193" s="18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3" t="s">
        <v>130</v>
      </c>
      <c r="AT193" s="183" t="s">
        <v>125</v>
      </c>
      <c r="AU193" s="183" t="s">
        <v>88</v>
      </c>
      <c r="AY193" s="18" t="s">
        <v>123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18" t="s">
        <v>86</v>
      </c>
      <c r="BK193" s="184">
        <f>ROUND(I193*H193,2)</f>
        <v>0</v>
      </c>
      <c r="BL193" s="18" t="s">
        <v>130</v>
      </c>
      <c r="BM193" s="183" t="s">
        <v>227</v>
      </c>
    </row>
    <row r="194" spans="1:51" s="14" customFormat="1" ht="12">
      <c r="A194" s="14"/>
      <c r="B194" s="197"/>
      <c r="C194" s="14"/>
      <c r="D194" s="185" t="s">
        <v>134</v>
      </c>
      <c r="E194" s="198" t="s">
        <v>1</v>
      </c>
      <c r="F194" s="199" t="s">
        <v>228</v>
      </c>
      <c r="G194" s="14"/>
      <c r="H194" s="200">
        <v>58.784</v>
      </c>
      <c r="I194" s="201"/>
      <c r="J194" s="14"/>
      <c r="K194" s="14"/>
      <c r="L194" s="197"/>
      <c r="M194" s="202"/>
      <c r="N194" s="203"/>
      <c r="O194" s="203"/>
      <c r="P194" s="203"/>
      <c r="Q194" s="203"/>
      <c r="R194" s="203"/>
      <c r="S194" s="203"/>
      <c r="T194" s="20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198" t="s">
        <v>134</v>
      </c>
      <c r="AU194" s="198" t="s">
        <v>88</v>
      </c>
      <c r="AV194" s="14" t="s">
        <v>88</v>
      </c>
      <c r="AW194" s="14" t="s">
        <v>34</v>
      </c>
      <c r="AX194" s="14" t="s">
        <v>86</v>
      </c>
      <c r="AY194" s="198" t="s">
        <v>123</v>
      </c>
    </row>
    <row r="195" spans="1:65" s="2" customFormat="1" ht="37.8" customHeight="1">
      <c r="A195" s="37"/>
      <c r="B195" s="170"/>
      <c r="C195" s="171" t="s">
        <v>229</v>
      </c>
      <c r="D195" s="171" t="s">
        <v>125</v>
      </c>
      <c r="E195" s="173" t="s">
        <v>230</v>
      </c>
      <c r="F195" s="174" t="s">
        <v>231</v>
      </c>
      <c r="G195" s="175" t="s">
        <v>178</v>
      </c>
      <c r="H195" s="176">
        <v>11.43</v>
      </c>
      <c r="I195" s="177"/>
      <c r="J195" s="178">
        <f>ROUND(I195*H195,2)</f>
        <v>0</v>
      </c>
      <c r="K195" s="174" t="s">
        <v>129</v>
      </c>
      <c r="L195" s="38"/>
      <c r="M195" s="179" t="s">
        <v>1</v>
      </c>
      <c r="N195" s="180" t="s">
        <v>44</v>
      </c>
      <c r="O195" s="76"/>
      <c r="P195" s="181">
        <f>O195*H195</f>
        <v>0</v>
      </c>
      <c r="Q195" s="181">
        <v>0</v>
      </c>
      <c r="R195" s="181">
        <f>Q195*H195</f>
        <v>0</v>
      </c>
      <c r="S195" s="181">
        <v>0</v>
      </c>
      <c r="T195" s="18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3" t="s">
        <v>130</v>
      </c>
      <c r="AT195" s="183" t="s">
        <v>125</v>
      </c>
      <c r="AU195" s="183" t="s">
        <v>88</v>
      </c>
      <c r="AY195" s="18" t="s">
        <v>123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8" t="s">
        <v>86</v>
      </c>
      <c r="BK195" s="184">
        <f>ROUND(I195*H195,2)</f>
        <v>0</v>
      </c>
      <c r="BL195" s="18" t="s">
        <v>130</v>
      </c>
      <c r="BM195" s="183" t="s">
        <v>232</v>
      </c>
    </row>
    <row r="196" spans="1:51" s="14" customFormat="1" ht="12">
      <c r="A196" s="14"/>
      <c r="B196" s="197"/>
      <c r="C196" s="14"/>
      <c r="D196" s="185" t="s">
        <v>134</v>
      </c>
      <c r="E196" s="198" t="s">
        <v>1</v>
      </c>
      <c r="F196" s="199" t="s">
        <v>233</v>
      </c>
      <c r="G196" s="14"/>
      <c r="H196" s="200">
        <v>11.43</v>
      </c>
      <c r="I196" s="201"/>
      <c r="J196" s="14"/>
      <c r="K196" s="14"/>
      <c r="L196" s="197"/>
      <c r="M196" s="202"/>
      <c r="N196" s="203"/>
      <c r="O196" s="203"/>
      <c r="P196" s="203"/>
      <c r="Q196" s="203"/>
      <c r="R196" s="203"/>
      <c r="S196" s="203"/>
      <c r="T196" s="20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198" t="s">
        <v>134</v>
      </c>
      <c r="AU196" s="198" t="s">
        <v>88</v>
      </c>
      <c r="AV196" s="14" t="s">
        <v>88</v>
      </c>
      <c r="AW196" s="14" t="s">
        <v>34</v>
      </c>
      <c r="AX196" s="14" t="s">
        <v>86</v>
      </c>
      <c r="AY196" s="198" t="s">
        <v>123</v>
      </c>
    </row>
    <row r="197" spans="1:65" s="2" customFormat="1" ht="66.75" customHeight="1">
      <c r="A197" s="37"/>
      <c r="B197" s="170"/>
      <c r="C197" s="171" t="s">
        <v>234</v>
      </c>
      <c r="D197" s="172" t="s">
        <v>125</v>
      </c>
      <c r="E197" s="173" t="s">
        <v>235</v>
      </c>
      <c r="F197" s="174" t="s">
        <v>236</v>
      </c>
      <c r="G197" s="175" t="s">
        <v>166</v>
      </c>
      <c r="H197" s="176">
        <v>326.58</v>
      </c>
      <c r="I197" s="177"/>
      <c r="J197" s="178">
        <f>ROUND(I197*H197,2)</f>
        <v>0</v>
      </c>
      <c r="K197" s="174" t="s">
        <v>129</v>
      </c>
      <c r="L197" s="38"/>
      <c r="M197" s="179" t="s">
        <v>1</v>
      </c>
      <c r="N197" s="180" t="s">
        <v>44</v>
      </c>
      <c r="O197" s="76"/>
      <c r="P197" s="181">
        <f>O197*H197</f>
        <v>0</v>
      </c>
      <c r="Q197" s="181">
        <v>0.23798</v>
      </c>
      <c r="R197" s="181">
        <f>Q197*H197</f>
        <v>77.7195084</v>
      </c>
      <c r="S197" s="181">
        <v>0</v>
      </c>
      <c r="T197" s="182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3" t="s">
        <v>130</v>
      </c>
      <c r="AT197" s="183" t="s">
        <v>125</v>
      </c>
      <c r="AU197" s="183" t="s">
        <v>88</v>
      </c>
      <c r="AY197" s="18" t="s">
        <v>123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18" t="s">
        <v>86</v>
      </c>
      <c r="BK197" s="184">
        <f>ROUND(I197*H197,2)</f>
        <v>0</v>
      </c>
      <c r="BL197" s="18" t="s">
        <v>130</v>
      </c>
      <c r="BM197" s="183" t="s">
        <v>237</v>
      </c>
    </row>
    <row r="198" spans="1:51" s="14" customFormat="1" ht="12">
      <c r="A198" s="14"/>
      <c r="B198" s="197"/>
      <c r="C198" s="14"/>
      <c r="D198" s="185" t="s">
        <v>134</v>
      </c>
      <c r="E198" s="198" t="s">
        <v>1</v>
      </c>
      <c r="F198" s="199" t="s">
        <v>238</v>
      </c>
      <c r="G198" s="14"/>
      <c r="H198" s="200">
        <v>326.58</v>
      </c>
      <c r="I198" s="201"/>
      <c r="J198" s="14"/>
      <c r="K198" s="14"/>
      <c r="L198" s="197"/>
      <c r="M198" s="202"/>
      <c r="N198" s="203"/>
      <c r="O198" s="203"/>
      <c r="P198" s="203"/>
      <c r="Q198" s="203"/>
      <c r="R198" s="203"/>
      <c r="S198" s="203"/>
      <c r="T198" s="20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198" t="s">
        <v>134</v>
      </c>
      <c r="AU198" s="198" t="s">
        <v>88</v>
      </c>
      <c r="AV198" s="14" t="s">
        <v>88</v>
      </c>
      <c r="AW198" s="14" t="s">
        <v>34</v>
      </c>
      <c r="AX198" s="14" t="s">
        <v>86</v>
      </c>
      <c r="AY198" s="198" t="s">
        <v>123</v>
      </c>
    </row>
    <row r="199" spans="1:63" s="12" customFormat="1" ht="22.8" customHeight="1">
      <c r="A199" s="12"/>
      <c r="B199" s="157"/>
      <c r="C199" s="12"/>
      <c r="D199" s="158" t="s">
        <v>78</v>
      </c>
      <c r="E199" s="168" t="s">
        <v>155</v>
      </c>
      <c r="F199" s="168" t="s">
        <v>239</v>
      </c>
      <c r="G199" s="12"/>
      <c r="H199" s="12"/>
      <c r="I199" s="160"/>
      <c r="J199" s="169">
        <f>BK199</f>
        <v>0</v>
      </c>
      <c r="K199" s="12"/>
      <c r="L199" s="157"/>
      <c r="M199" s="162"/>
      <c r="N199" s="163"/>
      <c r="O199" s="163"/>
      <c r="P199" s="164">
        <f>SUM(P200:P236)</f>
        <v>0</v>
      </c>
      <c r="Q199" s="163"/>
      <c r="R199" s="164">
        <f>SUM(R200:R236)</f>
        <v>0</v>
      </c>
      <c r="S199" s="163"/>
      <c r="T199" s="165">
        <f>SUM(T200:T236)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58" t="s">
        <v>86</v>
      </c>
      <c r="AT199" s="166" t="s">
        <v>78</v>
      </c>
      <c r="AU199" s="166" t="s">
        <v>86</v>
      </c>
      <c r="AY199" s="158" t="s">
        <v>123</v>
      </c>
      <c r="BK199" s="167">
        <f>SUM(BK200:BK236)</f>
        <v>0</v>
      </c>
    </row>
    <row r="200" spans="1:65" s="2" customFormat="1" ht="33" customHeight="1">
      <c r="A200" s="37"/>
      <c r="B200" s="170"/>
      <c r="C200" s="171" t="s">
        <v>240</v>
      </c>
      <c r="D200" s="213" t="s">
        <v>125</v>
      </c>
      <c r="E200" s="173" t="s">
        <v>241</v>
      </c>
      <c r="F200" s="174" t="s">
        <v>242</v>
      </c>
      <c r="G200" s="175" t="s">
        <v>128</v>
      </c>
      <c r="H200" s="176">
        <v>1438.278</v>
      </c>
      <c r="I200" s="177"/>
      <c r="J200" s="178">
        <f>ROUND(I200*H200,2)</f>
        <v>0</v>
      </c>
      <c r="K200" s="174" t="s">
        <v>129</v>
      </c>
      <c r="L200" s="38"/>
      <c r="M200" s="179" t="s">
        <v>1</v>
      </c>
      <c r="N200" s="180" t="s">
        <v>44</v>
      </c>
      <c r="O200" s="76"/>
      <c r="P200" s="181">
        <f>O200*H200</f>
        <v>0</v>
      </c>
      <c r="Q200" s="181">
        <v>0</v>
      </c>
      <c r="R200" s="181">
        <f>Q200*H200</f>
        <v>0</v>
      </c>
      <c r="S200" s="181">
        <v>0</v>
      </c>
      <c r="T200" s="182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3" t="s">
        <v>130</v>
      </c>
      <c r="AT200" s="183" t="s">
        <v>125</v>
      </c>
      <c r="AU200" s="183" t="s">
        <v>88</v>
      </c>
      <c r="AY200" s="18" t="s">
        <v>123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18" t="s">
        <v>86</v>
      </c>
      <c r="BK200" s="184">
        <f>ROUND(I200*H200,2)</f>
        <v>0</v>
      </c>
      <c r="BL200" s="18" t="s">
        <v>130</v>
      </c>
      <c r="BM200" s="183" t="s">
        <v>243</v>
      </c>
    </row>
    <row r="201" spans="1:51" s="13" customFormat="1" ht="12">
      <c r="A201" s="13"/>
      <c r="B201" s="190"/>
      <c r="C201" s="13"/>
      <c r="D201" s="185" t="s">
        <v>134</v>
      </c>
      <c r="E201" s="191" t="s">
        <v>1</v>
      </c>
      <c r="F201" s="192" t="s">
        <v>135</v>
      </c>
      <c r="G201" s="13"/>
      <c r="H201" s="191" t="s">
        <v>1</v>
      </c>
      <c r="I201" s="193"/>
      <c r="J201" s="13"/>
      <c r="K201" s="13"/>
      <c r="L201" s="190"/>
      <c r="M201" s="194"/>
      <c r="N201" s="195"/>
      <c r="O201" s="195"/>
      <c r="P201" s="195"/>
      <c r="Q201" s="195"/>
      <c r="R201" s="195"/>
      <c r="S201" s="195"/>
      <c r="T201" s="19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1" t="s">
        <v>134</v>
      </c>
      <c r="AU201" s="191" t="s">
        <v>88</v>
      </c>
      <c r="AV201" s="13" t="s">
        <v>86</v>
      </c>
      <c r="AW201" s="13" t="s">
        <v>34</v>
      </c>
      <c r="AX201" s="13" t="s">
        <v>79</v>
      </c>
      <c r="AY201" s="191" t="s">
        <v>123</v>
      </c>
    </row>
    <row r="202" spans="1:51" s="14" customFormat="1" ht="12">
      <c r="A202" s="14"/>
      <c r="B202" s="197"/>
      <c r="C202" s="14"/>
      <c r="D202" s="185" t="s">
        <v>134</v>
      </c>
      <c r="E202" s="198" t="s">
        <v>1</v>
      </c>
      <c r="F202" s="199" t="s">
        <v>159</v>
      </c>
      <c r="G202" s="14"/>
      <c r="H202" s="200">
        <v>1291.16</v>
      </c>
      <c r="I202" s="201"/>
      <c r="J202" s="14"/>
      <c r="K202" s="14"/>
      <c r="L202" s="197"/>
      <c r="M202" s="202"/>
      <c r="N202" s="203"/>
      <c r="O202" s="203"/>
      <c r="P202" s="203"/>
      <c r="Q202" s="203"/>
      <c r="R202" s="203"/>
      <c r="S202" s="203"/>
      <c r="T202" s="20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198" t="s">
        <v>134</v>
      </c>
      <c r="AU202" s="198" t="s">
        <v>88</v>
      </c>
      <c r="AV202" s="14" t="s">
        <v>88</v>
      </c>
      <c r="AW202" s="14" t="s">
        <v>34</v>
      </c>
      <c r="AX202" s="14" t="s">
        <v>79</v>
      </c>
      <c r="AY202" s="198" t="s">
        <v>123</v>
      </c>
    </row>
    <row r="203" spans="1:51" s="14" customFormat="1" ht="12">
      <c r="A203" s="14"/>
      <c r="B203" s="197"/>
      <c r="C203" s="14"/>
      <c r="D203" s="185" t="s">
        <v>134</v>
      </c>
      <c r="E203" s="198" t="s">
        <v>1</v>
      </c>
      <c r="F203" s="199" t="s">
        <v>244</v>
      </c>
      <c r="G203" s="14"/>
      <c r="H203" s="200">
        <v>147.118</v>
      </c>
      <c r="I203" s="201"/>
      <c r="J203" s="14"/>
      <c r="K203" s="14"/>
      <c r="L203" s="197"/>
      <c r="M203" s="202"/>
      <c r="N203" s="203"/>
      <c r="O203" s="203"/>
      <c r="P203" s="203"/>
      <c r="Q203" s="203"/>
      <c r="R203" s="203"/>
      <c r="S203" s="203"/>
      <c r="T203" s="20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198" t="s">
        <v>134</v>
      </c>
      <c r="AU203" s="198" t="s">
        <v>88</v>
      </c>
      <c r="AV203" s="14" t="s">
        <v>88</v>
      </c>
      <c r="AW203" s="14" t="s">
        <v>34</v>
      </c>
      <c r="AX203" s="14" t="s">
        <v>79</v>
      </c>
      <c r="AY203" s="198" t="s">
        <v>123</v>
      </c>
    </row>
    <row r="204" spans="1:51" s="15" customFormat="1" ht="12">
      <c r="A204" s="15"/>
      <c r="B204" s="205"/>
      <c r="C204" s="15"/>
      <c r="D204" s="185" t="s">
        <v>134</v>
      </c>
      <c r="E204" s="206" t="s">
        <v>1</v>
      </c>
      <c r="F204" s="207" t="s">
        <v>138</v>
      </c>
      <c r="G204" s="15"/>
      <c r="H204" s="208">
        <v>1438.278</v>
      </c>
      <c r="I204" s="209"/>
      <c r="J204" s="15"/>
      <c r="K204" s="15"/>
      <c r="L204" s="205"/>
      <c r="M204" s="210"/>
      <c r="N204" s="211"/>
      <c r="O204" s="211"/>
      <c r="P204" s="211"/>
      <c r="Q204" s="211"/>
      <c r="R204" s="211"/>
      <c r="S204" s="211"/>
      <c r="T204" s="212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06" t="s">
        <v>134</v>
      </c>
      <c r="AU204" s="206" t="s">
        <v>88</v>
      </c>
      <c r="AV204" s="15" t="s">
        <v>130</v>
      </c>
      <c r="AW204" s="15" t="s">
        <v>34</v>
      </c>
      <c r="AX204" s="15" t="s">
        <v>86</v>
      </c>
      <c r="AY204" s="206" t="s">
        <v>123</v>
      </c>
    </row>
    <row r="205" spans="1:65" s="2" customFormat="1" ht="33" customHeight="1">
      <c r="A205" s="37"/>
      <c r="B205" s="170"/>
      <c r="C205" s="171" t="s">
        <v>245</v>
      </c>
      <c r="D205" s="213" t="s">
        <v>125</v>
      </c>
      <c r="E205" s="173" t="s">
        <v>246</v>
      </c>
      <c r="F205" s="174" t="s">
        <v>247</v>
      </c>
      <c r="G205" s="175" t="s">
        <v>128</v>
      </c>
      <c r="H205" s="176">
        <v>1545.788</v>
      </c>
      <c r="I205" s="177"/>
      <c r="J205" s="178">
        <f>ROUND(I205*H205,2)</f>
        <v>0</v>
      </c>
      <c r="K205" s="174" t="s">
        <v>129</v>
      </c>
      <c r="L205" s="38"/>
      <c r="M205" s="179" t="s">
        <v>1</v>
      </c>
      <c r="N205" s="180" t="s">
        <v>44</v>
      </c>
      <c r="O205" s="76"/>
      <c r="P205" s="181">
        <f>O205*H205</f>
        <v>0</v>
      </c>
      <c r="Q205" s="181">
        <v>0</v>
      </c>
      <c r="R205" s="181">
        <f>Q205*H205</f>
        <v>0</v>
      </c>
      <c r="S205" s="181">
        <v>0</v>
      </c>
      <c r="T205" s="182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3" t="s">
        <v>130</v>
      </c>
      <c r="AT205" s="183" t="s">
        <v>125</v>
      </c>
      <c r="AU205" s="183" t="s">
        <v>88</v>
      </c>
      <c r="AY205" s="18" t="s">
        <v>123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18" t="s">
        <v>86</v>
      </c>
      <c r="BK205" s="184">
        <f>ROUND(I205*H205,2)</f>
        <v>0</v>
      </c>
      <c r="BL205" s="18" t="s">
        <v>130</v>
      </c>
      <c r="BM205" s="183" t="s">
        <v>248</v>
      </c>
    </row>
    <row r="206" spans="1:51" s="13" customFormat="1" ht="12">
      <c r="A206" s="13"/>
      <c r="B206" s="190"/>
      <c r="C206" s="13"/>
      <c r="D206" s="185" t="s">
        <v>134</v>
      </c>
      <c r="E206" s="191" t="s">
        <v>1</v>
      </c>
      <c r="F206" s="192" t="s">
        <v>135</v>
      </c>
      <c r="G206" s="13"/>
      <c r="H206" s="191" t="s">
        <v>1</v>
      </c>
      <c r="I206" s="193"/>
      <c r="J206" s="13"/>
      <c r="K206" s="13"/>
      <c r="L206" s="190"/>
      <c r="M206" s="194"/>
      <c r="N206" s="195"/>
      <c r="O206" s="195"/>
      <c r="P206" s="195"/>
      <c r="Q206" s="195"/>
      <c r="R206" s="195"/>
      <c r="S206" s="195"/>
      <c r="T206" s="19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1" t="s">
        <v>134</v>
      </c>
      <c r="AU206" s="191" t="s">
        <v>88</v>
      </c>
      <c r="AV206" s="13" t="s">
        <v>86</v>
      </c>
      <c r="AW206" s="13" t="s">
        <v>34</v>
      </c>
      <c r="AX206" s="13" t="s">
        <v>79</v>
      </c>
      <c r="AY206" s="191" t="s">
        <v>123</v>
      </c>
    </row>
    <row r="207" spans="1:51" s="14" customFormat="1" ht="12">
      <c r="A207" s="14"/>
      <c r="B207" s="197"/>
      <c r="C207" s="14"/>
      <c r="D207" s="185" t="s">
        <v>134</v>
      </c>
      <c r="E207" s="198" t="s">
        <v>1</v>
      </c>
      <c r="F207" s="199" t="s">
        <v>159</v>
      </c>
      <c r="G207" s="14"/>
      <c r="H207" s="200">
        <v>1291.16</v>
      </c>
      <c r="I207" s="201"/>
      <c r="J207" s="14"/>
      <c r="K207" s="14"/>
      <c r="L207" s="197"/>
      <c r="M207" s="202"/>
      <c r="N207" s="203"/>
      <c r="O207" s="203"/>
      <c r="P207" s="203"/>
      <c r="Q207" s="203"/>
      <c r="R207" s="203"/>
      <c r="S207" s="203"/>
      <c r="T207" s="20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198" t="s">
        <v>134</v>
      </c>
      <c r="AU207" s="198" t="s">
        <v>88</v>
      </c>
      <c r="AV207" s="14" t="s">
        <v>88</v>
      </c>
      <c r="AW207" s="14" t="s">
        <v>34</v>
      </c>
      <c r="AX207" s="14" t="s">
        <v>79</v>
      </c>
      <c r="AY207" s="198" t="s">
        <v>123</v>
      </c>
    </row>
    <row r="208" spans="1:51" s="14" customFormat="1" ht="12">
      <c r="A208" s="14"/>
      <c r="B208" s="197"/>
      <c r="C208" s="14"/>
      <c r="D208" s="185" t="s">
        <v>134</v>
      </c>
      <c r="E208" s="198" t="s">
        <v>1</v>
      </c>
      <c r="F208" s="199" t="s">
        <v>249</v>
      </c>
      <c r="G208" s="14"/>
      <c r="H208" s="200">
        <v>254.628</v>
      </c>
      <c r="I208" s="201"/>
      <c r="J208" s="14"/>
      <c r="K208" s="14"/>
      <c r="L208" s="197"/>
      <c r="M208" s="202"/>
      <c r="N208" s="203"/>
      <c r="O208" s="203"/>
      <c r="P208" s="203"/>
      <c r="Q208" s="203"/>
      <c r="R208" s="203"/>
      <c r="S208" s="203"/>
      <c r="T208" s="20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198" t="s">
        <v>134</v>
      </c>
      <c r="AU208" s="198" t="s">
        <v>88</v>
      </c>
      <c r="AV208" s="14" t="s">
        <v>88</v>
      </c>
      <c r="AW208" s="14" t="s">
        <v>34</v>
      </c>
      <c r="AX208" s="14" t="s">
        <v>79</v>
      </c>
      <c r="AY208" s="198" t="s">
        <v>123</v>
      </c>
    </row>
    <row r="209" spans="1:51" s="15" customFormat="1" ht="12">
      <c r="A209" s="15"/>
      <c r="B209" s="205"/>
      <c r="C209" s="15"/>
      <c r="D209" s="185" t="s">
        <v>134</v>
      </c>
      <c r="E209" s="206" t="s">
        <v>1</v>
      </c>
      <c r="F209" s="207" t="s">
        <v>138</v>
      </c>
      <c r="G209" s="15"/>
      <c r="H209" s="208">
        <v>1545.788</v>
      </c>
      <c r="I209" s="209"/>
      <c r="J209" s="15"/>
      <c r="K209" s="15"/>
      <c r="L209" s="205"/>
      <c r="M209" s="210"/>
      <c r="N209" s="211"/>
      <c r="O209" s="211"/>
      <c r="P209" s="211"/>
      <c r="Q209" s="211"/>
      <c r="R209" s="211"/>
      <c r="S209" s="211"/>
      <c r="T209" s="212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06" t="s">
        <v>134</v>
      </c>
      <c r="AU209" s="206" t="s">
        <v>88</v>
      </c>
      <c r="AV209" s="15" t="s">
        <v>130</v>
      </c>
      <c r="AW209" s="15" t="s">
        <v>34</v>
      </c>
      <c r="AX209" s="15" t="s">
        <v>86</v>
      </c>
      <c r="AY209" s="206" t="s">
        <v>123</v>
      </c>
    </row>
    <row r="210" spans="1:65" s="2" customFormat="1" ht="49.05" customHeight="1">
      <c r="A210" s="37"/>
      <c r="B210" s="170"/>
      <c r="C210" s="171" t="s">
        <v>7</v>
      </c>
      <c r="D210" s="213" t="s">
        <v>125</v>
      </c>
      <c r="E210" s="173" t="s">
        <v>250</v>
      </c>
      <c r="F210" s="174" t="s">
        <v>251</v>
      </c>
      <c r="G210" s="175" t="s">
        <v>128</v>
      </c>
      <c r="H210" s="176">
        <v>1306.04</v>
      </c>
      <c r="I210" s="177"/>
      <c r="J210" s="178">
        <f>ROUND(I210*H210,2)</f>
        <v>0</v>
      </c>
      <c r="K210" s="174" t="s">
        <v>129</v>
      </c>
      <c r="L210" s="38"/>
      <c r="M210" s="179" t="s">
        <v>1</v>
      </c>
      <c r="N210" s="180" t="s">
        <v>44</v>
      </c>
      <c r="O210" s="76"/>
      <c r="P210" s="181">
        <f>O210*H210</f>
        <v>0</v>
      </c>
      <c r="Q210" s="181">
        <v>0</v>
      </c>
      <c r="R210" s="181">
        <f>Q210*H210</f>
        <v>0</v>
      </c>
      <c r="S210" s="181">
        <v>0</v>
      </c>
      <c r="T210" s="182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3" t="s">
        <v>130</v>
      </c>
      <c r="AT210" s="183" t="s">
        <v>125</v>
      </c>
      <c r="AU210" s="183" t="s">
        <v>88</v>
      </c>
      <c r="AY210" s="18" t="s">
        <v>123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18" t="s">
        <v>86</v>
      </c>
      <c r="BK210" s="184">
        <f>ROUND(I210*H210,2)</f>
        <v>0</v>
      </c>
      <c r="BL210" s="18" t="s">
        <v>130</v>
      </c>
      <c r="BM210" s="183" t="s">
        <v>252</v>
      </c>
    </row>
    <row r="211" spans="1:51" s="13" customFormat="1" ht="12">
      <c r="A211" s="13"/>
      <c r="B211" s="190"/>
      <c r="C211" s="13"/>
      <c r="D211" s="185" t="s">
        <v>134</v>
      </c>
      <c r="E211" s="191" t="s">
        <v>1</v>
      </c>
      <c r="F211" s="192" t="s">
        <v>135</v>
      </c>
      <c r="G211" s="13"/>
      <c r="H211" s="191" t="s">
        <v>1</v>
      </c>
      <c r="I211" s="193"/>
      <c r="J211" s="13"/>
      <c r="K211" s="13"/>
      <c r="L211" s="190"/>
      <c r="M211" s="194"/>
      <c r="N211" s="195"/>
      <c r="O211" s="195"/>
      <c r="P211" s="195"/>
      <c r="Q211" s="195"/>
      <c r="R211" s="195"/>
      <c r="S211" s="195"/>
      <c r="T211" s="19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1" t="s">
        <v>134</v>
      </c>
      <c r="AU211" s="191" t="s">
        <v>88</v>
      </c>
      <c r="AV211" s="13" t="s">
        <v>86</v>
      </c>
      <c r="AW211" s="13" t="s">
        <v>34</v>
      </c>
      <c r="AX211" s="13" t="s">
        <v>79</v>
      </c>
      <c r="AY211" s="191" t="s">
        <v>123</v>
      </c>
    </row>
    <row r="212" spans="1:51" s="14" customFormat="1" ht="12">
      <c r="A212" s="14"/>
      <c r="B212" s="197"/>
      <c r="C212" s="14"/>
      <c r="D212" s="185" t="s">
        <v>134</v>
      </c>
      <c r="E212" s="198" t="s">
        <v>1</v>
      </c>
      <c r="F212" s="199" t="s">
        <v>159</v>
      </c>
      <c r="G212" s="14"/>
      <c r="H212" s="200">
        <v>1291.16</v>
      </c>
      <c r="I212" s="201"/>
      <c r="J212" s="14"/>
      <c r="K212" s="14"/>
      <c r="L212" s="197"/>
      <c r="M212" s="202"/>
      <c r="N212" s="203"/>
      <c r="O212" s="203"/>
      <c r="P212" s="203"/>
      <c r="Q212" s="203"/>
      <c r="R212" s="203"/>
      <c r="S212" s="203"/>
      <c r="T212" s="20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198" t="s">
        <v>134</v>
      </c>
      <c r="AU212" s="198" t="s">
        <v>88</v>
      </c>
      <c r="AV212" s="14" t="s">
        <v>88</v>
      </c>
      <c r="AW212" s="14" t="s">
        <v>34</v>
      </c>
      <c r="AX212" s="14" t="s">
        <v>79</v>
      </c>
      <c r="AY212" s="198" t="s">
        <v>123</v>
      </c>
    </row>
    <row r="213" spans="1:51" s="14" customFormat="1" ht="12">
      <c r="A213" s="14"/>
      <c r="B213" s="197"/>
      <c r="C213" s="14"/>
      <c r="D213" s="185" t="s">
        <v>134</v>
      </c>
      <c r="E213" s="198" t="s">
        <v>1</v>
      </c>
      <c r="F213" s="199" t="s">
        <v>160</v>
      </c>
      <c r="G213" s="14"/>
      <c r="H213" s="200">
        <v>11.52</v>
      </c>
      <c r="I213" s="201"/>
      <c r="J213" s="14"/>
      <c r="K213" s="14"/>
      <c r="L213" s="197"/>
      <c r="M213" s="202"/>
      <c r="N213" s="203"/>
      <c r="O213" s="203"/>
      <c r="P213" s="203"/>
      <c r="Q213" s="203"/>
      <c r="R213" s="203"/>
      <c r="S213" s="203"/>
      <c r="T213" s="20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198" t="s">
        <v>134</v>
      </c>
      <c r="AU213" s="198" t="s">
        <v>88</v>
      </c>
      <c r="AV213" s="14" t="s">
        <v>88</v>
      </c>
      <c r="AW213" s="14" t="s">
        <v>34</v>
      </c>
      <c r="AX213" s="14" t="s">
        <v>79</v>
      </c>
      <c r="AY213" s="198" t="s">
        <v>123</v>
      </c>
    </row>
    <row r="214" spans="1:51" s="14" customFormat="1" ht="12">
      <c r="A214" s="14"/>
      <c r="B214" s="197"/>
      <c r="C214" s="14"/>
      <c r="D214" s="185" t="s">
        <v>134</v>
      </c>
      <c r="E214" s="198" t="s">
        <v>1</v>
      </c>
      <c r="F214" s="199" t="s">
        <v>161</v>
      </c>
      <c r="G214" s="14"/>
      <c r="H214" s="200">
        <v>3.36</v>
      </c>
      <c r="I214" s="201"/>
      <c r="J214" s="14"/>
      <c r="K214" s="14"/>
      <c r="L214" s="197"/>
      <c r="M214" s="202"/>
      <c r="N214" s="203"/>
      <c r="O214" s="203"/>
      <c r="P214" s="203"/>
      <c r="Q214" s="203"/>
      <c r="R214" s="203"/>
      <c r="S214" s="203"/>
      <c r="T214" s="20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198" t="s">
        <v>134</v>
      </c>
      <c r="AU214" s="198" t="s">
        <v>88</v>
      </c>
      <c r="AV214" s="14" t="s">
        <v>88</v>
      </c>
      <c r="AW214" s="14" t="s">
        <v>34</v>
      </c>
      <c r="AX214" s="14" t="s">
        <v>79</v>
      </c>
      <c r="AY214" s="198" t="s">
        <v>123</v>
      </c>
    </row>
    <row r="215" spans="1:51" s="15" customFormat="1" ht="12">
      <c r="A215" s="15"/>
      <c r="B215" s="205"/>
      <c r="C215" s="15"/>
      <c r="D215" s="185" t="s">
        <v>134</v>
      </c>
      <c r="E215" s="206" t="s">
        <v>1</v>
      </c>
      <c r="F215" s="207" t="s">
        <v>138</v>
      </c>
      <c r="G215" s="15"/>
      <c r="H215" s="208">
        <v>1306.04</v>
      </c>
      <c r="I215" s="209"/>
      <c r="J215" s="15"/>
      <c r="K215" s="15"/>
      <c r="L215" s="205"/>
      <c r="M215" s="210"/>
      <c r="N215" s="211"/>
      <c r="O215" s="211"/>
      <c r="P215" s="211"/>
      <c r="Q215" s="211"/>
      <c r="R215" s="211"/>
      <c r="S215" s="211"/>
      <c r="T215" s="212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06" t="s">
        <v>134</v>
      </c>
      <c r="AU215" s="206" t="s">
        <v>88</v>
      </c>
      <c r="AV215" s="15" t="s">
        <v>130</v>
      </c>
      <c r="AW215" s="15" t="s">
        <v>34</v>
      </c>
      <c r="AX215" s="15" t="s">
        <v>86</v>
      </c>
      <c r="AY215" s="206" t="s">
        <v>123</v>
      </c>
    </row>
    <row r="216" spans="1:65" s="2" customFormat="1" ht="37.8" customHeight="1">
      <c r="A216" s="37"/>
      <c r="B216" s="170"/>
      <c r="C216" s="171" t="s">
        <v>253</v>
      </c>
      <c r="D216" s="213" t="s">
        <v>125</v>
      </c>
      <c r="E216" s="173" t="s">
        <v>254</v>
      </c>
      <c r="F216" s="174" t="s">
        <v>255</v>
      </c>
      <c r="G216" s="175" t="s">
        <v>128</v>
      </c>
      <c r="H216" s="176">
        <v>1291.16</v>
      </c>
      <c r="I216" s="177"/>
      <c r="J216" s="178">
        <f>ROUND(I216*H216,2)</f>
        <v>0</v>
      </c>
      <c r="K216" s="174" t="s">
        <v>129</v>
      </c>
      <c r="L216" s="38"/>
      <c r="M216" s="179" t="s">
        <v>1</v>
      </c>
      <c r="N216" s="180" t="s">
        <v>44</v>
      </c>
      <c r="O216" s="76"/>
      <c r="P216" s="181">
        <f>O216*H216</f>
        <v>0</v>
      </c>
      <c r="Q216" s="181">
        <v>0</v>
      </c>
      <c r="R216" s="181">
        <f>Q216*H216</f>
        <v>0</v>
      </c>
      <c r="S216" s="181">
        <v>0</v>
      </c>
      <c r="T216" s="182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3" t="s">
        <v>130</v>
      </c>
      <c r="AT216" s="183" t="s">
        <v>125</v>
      </c>
      <c r="AU216" s="183" t="s">
        <v>88</v>
      </c>
      <c r="AY216" s="18" t="s">
        <v>123</v>
      </c>
      <c r="BE216" s="184">
        <f>IF(N216="základní",J216,0)</f>
        <v>0</v>
      </c>
      <c r="BF216" s="184">
        <f>IF(N216="snížená",J216,0)</f>
        <v>0</v>
      </c>
      <c r="BG216" s="184">
        <f>IF(N216="zákl. přenesená",J216,0)</f>
        <v>0</v>
      </c>
      <c r="BH216" s="184">
        <f>IF(N216="sníž. přenesená",J216,0)</f>
        <v>0</v>
      </c>
      <c r="BI216" s="184">
        <f>IF(N216="nulová",J216,0)</f>
        <v>0</v>
      </c>
      <c r="BJ216" s="18" t="s">
        <v>86</v>
      </c>
      <c r="BK216" s="184">
        <f>ROUND(I216*H216,2)</f>
        <v>0</v>
      </c>
      <c r="BL216" s="18" t="s">
        <v>130</v>
      </c>
      <c r="BM216" s="183" t="s">
        <v>256</v>
      </c>
    </row>
    <row r="217" spans="1:51" s="13" customFormat="1" ht="12">
      <c r="A217" s="13"/>
      <c r="B217" s="190"/>
      <c r="C217" s="13"/>
      <c r="D217" s="185" t="s">
        <v>134</v>
      </c>
      <c r="E217" s="191" t="s">
        <v>1</v>
      </c>
      <c r="F217" s="192" t="s">
        <v>135</v>
      </c>
      <c r="G217" s="13"/>
      <c r="H217" s="191" t="s">
        <v>1</v>
      </c>
      <c r="I217" s="193"/>
      <c r="J217" s="13"/>
      <c r="K217" s="13"/>
      <c r="L217" s="190"/>
      <c r="M217" s="194"/>
      <c r="N217" s="195"/>
      <c r="O217" s="195"/>
      <c r="P217" s="195"/>
      <c r="Q217" s="195"/>
      <c r="R217" s="195"/>
      <c r="S217" s="195"/>
      <c r="T217" s="19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1" t="s">
        <v>134</v>
      </c>
      <c r="AU217" s="191" t="s">
        <v>88</v>
      </c>
      <c r="AV217" s="13" t="s">
        <v>86</v>
      </c>
      <c r="AW217" s="13" t="s">
        <v>34</v>
      </c>
      <c r="AX217" s="13" t="s">
        <v>79</v>
      </c>
      <c r="AY217" s="191" t="s">
        <v>123</v>
      </c>
    </row>
    <row r="218" spans="1:51" s="14" customFormat="1" ht="12">
      <c r="A218" s="14"/>
      <c r="B218" s="197"/>
      <c r="C218" s="14"/>
      <c r="D218" s="185" t="s">
        <v>134</v>
      </c>
      <c r="E218" s="198" t="s">
        <v>1</v>
      </c>
      <c r="F218" s="199" t="s">
        <v>159</v>
      </c>
      <c r="G218" s="14"/>
      <c r="H218" s="200">
        <v>1291.16</v>
      </c>
      <c r="I218" s="201"/>
      <c r="J218" s="14"/>
      <c r="K218" s="14"/>
      <c r="L218" s="197"/>
      <c r="M218" s="202"/>
      <c r="N218" s="203"/>
      <c r="O218" s="203"/>
      <c r="P218" s="203"/>
      <c r="Q218" s="203"/>
      <c r="R218" s="203"/>
      <c r="S218" s="203"/>
      <c r="T218" s="20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198" t="s">
        <v>134</v>
      </c>
      <c r="AU218" s="198" t="s">
        <v>88</v>
      </c>
      <c r="AV218" s="14" t="s">
        <v>88</v>
      </c>
      <c r="AW218" s="14" t="s">
        <v>34</v>
      </c>
      <c r="AX218" s="14" t="s">
        <v>86</v>
      </c>
      <c r="AY218" s="198" t="s">
        <v>123</v>
      </c>
    </row>
    <row r="219" spans="1:65" s="2" customFormat="1" ht="24.15" customHeight="1">
      <c r="A219" s="37"/>
      <c r="B219" s="170"/>
      <c r="C219" s="171" t="s">
        <v>257</v>
      </c>
      <c r="D219" s="213" t="s">
        <v>125</v>
      </c>
      <c r="E219" s="173" t="s">
        <v>258</v>
      </c>
      <c r="F219" s="174" t="s">
        <v>259</v>
      </c>
      <c r="G219" s="175" t="s">
        <v>128</v>
      </c>
      <c r="H219" s="176">
        <v>1306.04</v>
      </c>
      <c r="I219" s="177"/>
      <c r="J219" s="178">
        <f>ROUND(I219*H219,2)</f>
        <v>0</v>
      </c>
      <c r="K219" s="174" t="s">
        <v>129</v>
      </c>
      <c r="L219" s="38"/>
      <c r="M219" s="179" t="s">
        <v>1</v>
      </c>
      <c r="N219" s="180" t="s">
        <v>44</v>
      </c>
      <c r="O219" s="76"/>
      <c r="P219" s="181">
        <f>O219*H219</f>
        <v>0</v>
      </c>
      <c r="Q219" s="181">
        <v>0</v>
      </c>
      <c r="R219" s="181">
        <f>Q219*H219</f>
        <v>0</v>
      </c>
      <c r="S219" s="181">
        <v>0</v>
      </c>
      <c r="T219" s="182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3" t="s">
        <v>130</v>
      </c>
      <c r="AT219" s="183" t="s">
        <v>125</v>
      </c>
      <c r="AU219" s="183" t="s">
        <v>88</v>
      </c>
      <c r="AY219" s="18" t="s">
        <v>123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18" t="s">
        <v>86</v>
      </c>
      <c r="BK219" s="184">
        <f>ROUND(I219*H219,2)</f>
        <v>0</v>
      </c>
      <c r="BL219" s="18" t="s">
        <v>130</v>
      </c>
      <c r="BM219" s="183" t="s">
        <v>260</v>
      </c>
    </row>
    <row r="220" spans="1:51" s="13" customFormat="1" ht="12">
      <c r="A220" s="13"/>
      <c r="B220" s="190"/>
      <c r="C220" s="13"/>
      <c r="D220" s="185" t="s">
        <v>134</v>
      </c>
      <c r="E220" s="191" t="s">
        <v>1</v>
      </c>
      <c r="F220" s="192" t="s">
        <v>135</v>
      </c>
      <c r="G220" s="13"/>
      <c r="H220" s="191" t="s">
        <v>1</v>
      </c>
      <c r="I220" s="193"/>
      <c r="J220" s="13"/>
      <c r="K220" s="13"/>
      <c r="L220" s="190"/>
      <c r="M220" s="194"/>
      <c r="N220" s="195"/>
      <c r="O220" s="195"/>
      <c r="P220" s="195"/>
      <c r="Q220" s="195"/>
      <c r="R220" s="195"/>
      <c r="S220" s="195"/>
      <c r="T220" s="19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1" t="s">
        <v>134</v>
      </c>
      <c r="AU220" s="191" t="s">
        <v>88</v>
      </c>
      <c r="AV220" s="13" t="s">
        <v>86</v>
      </c>
      <c r="AW220" s="13" t="s">
        <v>34</v>
      </c>
      <c r="AX220" s="13" t="s">
        <v>79</v>
      </c>
      <c r="AY220" s="191" t="s">
        <v>123</v>
      </c>
    </row>
    <row r="221" spans="1:51" s="14" customFormat="1" ht="12">
      <c r="A221" s="14"/>
      <c r="B221" s="197"/>
      <c r="C221" s="14"/>
      <c r="D221" s="185" t="s">
        <v>134</v>
      </c>
      <c r="E221" s="198" t="s">
        <v>1</v>
      </c>
      <c r="F221" s="199" t="s">
        <v>159</v>
      </c>
      <c r="G221" s="14"/>
      <c r="H221" s="200">
        <v>1291.16</v>
      </c>
      <c r="I221" s="201"/>
      <c r="J221" s="14"/>
      <c r="K221" s="14"/>
      <c r="L221" s="197"/>
      <c r="M221" s="202"/>
      <c r="N221" s="203"/>
      <c r="O221" s="203"/>
      <c r="P221" s="203"/>
      <c r="Q221" s="203"/>
      <c r="R221" s="203"/>
      <c r="S221" s="203"/>
      <c r="T221" s="20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198" t="s">
        <v>134</v>
      </c>
      <c r="AU221" s="198" t="s">
        <v>88</v>
      </c>
      <c r="AV221" s="14" t="s">
        <v>88</v>
      </c>
      <c r="AW221" s="14" t="s">
        <v>34</v>
      </c>
      <c r="AX221" s="14" t="s">
        <v>79</v>
      </c>
      <c r="AY221" s="198" t="s">
        <v>123</v>
      </c>
    </row>
    <row r="222" spans="1:51" s="14" customFormat="1" ht="12">
      <c r="A222" s="14"/>
      <c r="B222" s="197"/>
      <c r="C222" s="14"/>
      <c r="D222" s="185" t="s">
        <v>134</v>
      </c>
      <c r="E222" s="198" t="s">
        <v>1</v>
      </c>
      <c r="F222" s="199" t="s">
        <v>160</v>
      </c>
      <c r="G222" s="14"/>
      <c r="H222" s="200">
        <v>11.52</v>
      </c>
      <c r="I222" s="201"/>
      <c r="J222" s="14"/>
      <c r="K222" s="14"/>
      <c r="L222" s="197"/>
      <c r="M222" s="202"/>
      <c r="N222" s="203"/>
      <c r="O222" s="203"/>
      <c r="P222" s="203"/>
      <c r="Q222" s="203"/>
      <c r="R222" s="203"/>
      <c r="S222" s="203"/>
      <c r="T222" s="20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198" t="s">
        <v>134</v>
      </c>
      <c r="AU222" s="198" t="s">
        <v>88</v>
      </c>
      <c r="AV222" s="14" t="s">
        <v>88</v>
      </c>
      <c r="AW222" s="14" t="s">
        <v>34</v>
      </c>
      <c r="AX222" s="14" t="s">
        <v>79</v>
      </c>
      <c r="AY222" s="198" t="s">
        <v>123</v>
      </c>
    </row>
    <row r="223" spans="1:51" s="14" customFormat="1" ht="12">
      <c r="A223" s="14"/>
      <c r="B223" s="197"/>
      <c r="C223" s="14"/>
      <c r="D223" s="185" t="s">
        <v>134</v>
      </c>
      <c r="E223" s="198" t="s">
        <v>1</v>
      </c>
      <c r="F223" s="199" t="s">
        <v>161</v>
      </c>
      <c r="G223" s="14"/>
      <c r="H223" s="200">
        <v>3.36</v>
      </c>
      <c r="I223" s="201"/>
      <c r="J223" s="14"/>
      <c r="K223" s="14"/>
      <c r="L223" s="197"/>
      <c r="M223" s="202"/>
      <c r="N223" s="203"/>
      <c r="O223" s="203"/>
      <c r="P223" s="203"/>
      <c r="Q223" s="203"/>
      <c r="R223" s="203"/>
      <c r="S223" s="203"/>
      <c r="T223" s="20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198" t="s">
        <v>134</v>
      </c>
      <c r="AU223" s="198" t="s">
        <v>88</v>
      </c>
      <c r="AV223" s="14" t="s">
        <v>88</v>
      </c>
      <c r="AW223" s="14" t="s">
        <v>34</v>
      </c>
      <c r="AX223" s="14" t="s">
        <v>79</v>
      </c>
      <c r="AY223" s="198" t="s">
        <v>123</v>
      </c>
    </row>
    <row r="224" spans="1:51" s="15" customFormat="1" ht="12">
      <c r="A224" s="15"/>
      <c r="B224" s="205"/>
      <c r="C224" s="15"/>
      <c r="D224" s="185" t="s">
        <v>134</v>
      </c>
      <c r="E224" s="206" t="s">
        <v>1</v>
      </c>
      <c r="F224" s="207" t="s">
        <v>138</v>
      </c>
      <c r="G224" s="15"/>
      <c r="H224" s="208">
        <v>1306.04</v>
      </c>
      <c r="I224" s="209"/>
      <c r="J224" s="15"/>
      <c r="K224" s="15"/>
      <c r="L224" s="205"/>
      <c r="M224" s="210"/>
      <c r="N224" s="211"/>
      <c r="O224" s="211"/>
      <c r="P224" s="211"/>
      <c r="Q224" s="211"/>
      <c r="R224" s="211"/>
      <c r="S224" s="211"/>
      <c r="T224" s="212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06" t="s">
        <v>134</v>
      </c>
      <c r="AU224" s="206" t="s">
        <v>88</v>
      </c>
      <c r="AV224" s="15" t="s">
        <v>130</v>
      </c>
      <c r="AW224" s="15" t="s">
        <v>34</v>
      </c>
      <c r="AX224" s="15" t="s">
        <v>86</v>
      </c>
      <c r="AY224" s="206" t="s">
        <v>123</v>
      </c>
    </row>
    <row r="225" spans="1:65" s="2" customFormat="1" ht="24.15" customHeight="1">
      <c r="A225" s="37"/>
      <c r="B225" s="170"/>
      <c r="C225" s="171" t="s">
        <v>261</v>
      </c>
      <c r="D225" s="213" t="s">
        <v>125</v>
      </c>
      <c r="E225" s="173" t="s">
        <v>262</v>
      </c>
      <c r="F225" s="174" t="s">
        <v>263</v>
      </c>
      <c r="G225" s="175" t="s">
        <v>128</v>
      </c>
      <c r="H225" s="176">
        <v>1313.48</v>
      </c>
      <c r="I225" s="177"/>
      <c r="J225" s="178">
        <f>ROUND(I225*H225,2)</f>
        <v>0</v>
      </c>
      <c r="K225" s="174" t="s">
        <v>129</v>
      </c>
      <c r="L225" s="38"/>
      <c r="M225" s="179" t="s">
        <v>1</v>
      </c>
      <c r="N225" s="180" t="s">
        <v>44</v>
      </c>
      <c r="O225" s="76"/>
      <c r="P225" s="181">
        <f>O225*H225</f>
        <v>0</v>
      </c>
      <c r="Q225" s="181">
        <v>0</v>
      </c>
      <c r="R225" s="181">
        <f>Q225*H225</f>
        <v>0</v>
      </c>
      <c r="S225" s="181">
        <v>0</v>
      </c>
      <c r="T225" s="182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83" t="s">
        <v>130</v>
      </c>
      <c r="AT225" s="183" t="s">
        <v>125</v>
      </c>
      <c r="AU225" s="183" t="s">
        <v>88</v>
      </c>
      <c r="AY225" s="18" t="s">
        <v>123</v>
      </c>
      <c r="BE225" s="184">
        <f>IF(N225="základní",J225,0)</f>
        <v>0</v>
      </c>
      <c r="BF225" s="184">
        <f>IF(N225="snížená",J225,0)</f>
        <v>0</v>
      </c>
      <c r="BG225" s="184">
        <f>IF(N225="zákl. přenesená",J225,0)</f>
        <v>0</v>
      </c>
      <c r="BH225" s="184">
        <f>IF(N225="sníž. přenesená",J225,0)</f>
        <v>0</v>
      </c>
      <c r="BI225" s="184">
        <f>IF(N225="nulová",J225,0)</f>
        <v>0</v>
      </c>
      <c r="BJ225" s="18" t="s">
        <v>86</v>
      </c>
      <c r="BK225" s="184">
        <f>ROUND(I225*H225,2)</f>
        <v>0</v>
      </c>
      <c r="BL225" s="18" t="s">
        <v>130</v>
      </c>
      <c r="BM225" s="183" t="s">
        <v>264</v>
      </c>
    </row>
    <row r="226" spans="1:51" s="13" customFormat="1" ht="12">
      <c r="A226" s="13"/>
      <c r="B226" s="190"/>
      <c r="C226" s="13"/>
      <c r="D226" s="185" t="s">
        <v>134</v>
      </c>
      <c r="E226" s="191" t="s">
        <v>1</v>
      </c>
      <c r="F226" s="192" t="s">
        <v>135</v>
      </c>
      <c r="G226" s="13"/>
      <c r="H226" s="191" t="s">
        <v>1</v>
      </c>
      <c r="I226" s="193"/>
      <c r="J226" s="13"/>
      <c r="K226" s="13"/>
      <c r="L226" s="190"/>
      <c r="M226" s="194"/>
      <c r="N226" s="195"/>
      <c r="O226" s="195"/>
      <c r="P226" s="195"/>
      <c r="Q226" s="195"/>
      <c r="R226" s="195"/>
      <c r="S226" s="195"/>
      <c r="T226" s="19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1" t="s">
        <v>134</v>
      </c>
      <c r="AU226" s="191" t="s">
        <v>88</v>
      </c>
      <c r="AV226" s="13" t="s">
        <v>86</v>
      </c>
      <c r="AW226" s="13" t="s">
        <v>34</v>
      </c>
      <c r="AX226" s="13" t="s">
        <v>79</v>
      </c>
      <c r="AY226" s="191" t="s">
        <v>123</v>
      </c>
    </row>
    <row r="227" spans="1:51" s="14" customFormat="1" ht="12">
      <c r="A227" s="14"/>
      <c r="B227" s="197"/>
      <c r="C227" s="14"/>
      <c r="D227" s="185" t="s">
        <v>134</v>
      </c>
      <c r="E227" s="198" t="s">
        <v>1</v>
      </c>
      <c r="F227" s="199" t="s">
        <v>159</v>
      </c>
      <c r="G227" s="14"/>
      <c r="H227" s="200">
        <v>1291.16</v>
      </c>
      <c r="I227" s="201"/>
      <c r="J227" s="14"/>
      <c r="K227" s="14"/>
      <c r="L227" s="197"/>
      <c r="M227" s="202"/>
      <c r="N227" s="203"/>
      <c r="O227" s="203"/>
      <c r="P227" s="203"/>
      <c r="Q227" s="203"/>
      <c r="R227" s="203"/>
      <c r="S227" s="203"/>
      <c r="T227" s="20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198" t="s">
        <v>134</v>
      </c>
      <c r="AU227" s="198" t="s">
        <v>88</v>
      </c>
      <c r="AV227" s="14" t="s">
        <v>88</v>
      </c>
      <c r="AW227" s="14" t="s">
        <v>34</v>
      </c>
      <c r="AX227" s="14" t="s">
        <v>79</v>
      </c>
      <c r="AY227" s="198" t="s">
        <v>123</v>
      </c>
    </row>
    <row r="228" spans="1:51" s="14" customFormat="1" ht="12">
      <c r="A228" s="14"/>
      <c r="B228" s="197"/>
      <c r="C228" s="14"/>
      <c r="D228" s="185" t="s">
        <v>134</v>
      </c>
      <c r="E228" s="198" t="s">
        <v>1</v>
      </c>
      <c r="F228" s="199" t="s">
        <v>152</v>
      </c>
      <c r="G228" s="14"/>
      <c r="H228" s="200">
        <v>17.28</v>
      </c>
      <c r="I228" s="201"/>
      <c r="J228" s="14"/>
      <c r="K228" s="14"/>
      <c r="L228" s="197"/>
      <c r="M228" s="202"/>
      <c r="N228" s="203"/>
      <c r="O228" s="203"/>
      <c r="P228" s="203"/>
      <c r="Q228" s="203"/>
      <c r="R228" s="203"/>
      <c r="S228" s="203"/>
      <c r="T228" s="20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198" t="s">
        <v>134</v>
      </c>
      <c r="AU228" s="198" t="s">
        <v>88</v>
      </c>
      <c r="AV228" s="14" t="s">
        <v>88</v>
      </c>
      <c r="AW228" s="14" t="s">
        <v>34</v>
      </c>
      <c r="AX228" s="14" t="s">
        <v>79</v>
      </c>
      <c r="AY228" s="198" t="s">
        <v>123</v>
      </c>
    </row>
    <row r="229" spans="1:51" s="14" customFormat="1" ht="12">
      <c r="A229" s="14"/>
      <c r="B229" s="197"/>
      <c r="C229" s="14"/>
      <c r="D229" s="185" t="s">
        <v>134</v>
      </c>
      <c r="E229" s="198" t="s">
        <v>1</v>
      </c>
      <c r="F229" s="199" t="s">
        <v>153</v>
      </c>
      <c r="G229" s="14"/>
      <c r="H229" s="200">
        <v>5.04</v>
      </c>
      <c r="I229" s="201"/>
      <c r="J229" s="14"/>
      <c r="K229" s="14"/>
      <c r="L229" s="197"/>
      <c r="M229" s="202"/>
      <c r="N229" s="203"/>
      <c r="O229" s="203"/>
      <c r="P229" s="203"/>
      <c r="Q229" s="203"/>
      <c r="R229" s="203"/>
      <c r="S229" s="203"/>
      <c r="T229" s="20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198" t="s">
        <v>134</v>
      </c>
      <c r="AU229" s="198" t="s">
        <v>88</v>
      </c>
      <c r="AV229" s="14" t="s">
        <v>88</v>
      </c>
      <c r="AW229" s="14" t="s">
        <v>34</v>
      </c>
      <c r="AX229" s="14" t="s">
        <v>79</v>
      </c>
      <c r="AY229" s="198" t="s">
        <v>123</v>
      </c>
    </row>
    <row r="230" spans="1:51" s="15" customFormat="1" ht="12">
      <c r="A230" s="15"/>
      <c r="B230" s="205"/>
      <c r="C230" s="15"/>
      <c r="D230" s="185" t="s">
        <v>134</v>
      </c>
      <c r="E230" s="206" t="s">
        <v>1</v>
      </c>
      <c r="F230" s="207" t="s">
        <v>138</v>
      </c>
      <c r="G230" s="15"/>
      <c r="H230" s="208">
        <v>1313.48</v>
      </c>
      <c r="I230" s="209"/>
      <c r="J230" s="15"/>
      <c r="K230" s="15"/>
      <c r="L230" s="205"/>
      <c r="M230" s="210"/>
      <c r="N230" s="211"/>
      <c r="O230" s="211"/>
      <c r="P230" s="211"/>
      <c r="Q230" s="211"/>
      <c r="R230" s="211"/>
      <c r="S230" s="211"/>
      <c r="T230" s="212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06" t="s">
        <v>134</v>
      </c>
      <c r="AU230" s="206" t="s">
        <v>88</v>
      </c>
      <c r="AV230" s="15" t="s">
        <v>130</v>
      </c>
      <c r="AW230" s="15" t="s">
        <v>34</v>
      </c>
      <c r="AX230" s="15" t="s">
        <v>86</v>
      </c>
      <c r="AY230" s="206" t="s">
        <v>123</v>
      </c>
    </row>
    <row r="231" spans="1:65" s="2" customFormat="1" ht="44.25" customHeight="1">
      <c r="A231" s="37"/>
      <c r="B231" s="170"/>
      <c r="C231" s="171" t="s">
        <v>265</v>
      </c>
      <c r="D231" s="171" t="s">
        <v>125</v>
      </c>
      <c r="E231" s="173" t="s">
        <v>266</v>
      </c>
      <c r="F231" s="174" t="s">
        <v>267</v>
      </c>
      <c r="G231" s="175" t="s">
        <v>128</v>
      </c>
      <c r="H231" s="176">
        <v>1313.48</v>
      </c>
      <c r="I231" s="177"/>
      <c r="J231" s="178">
        <f>ROUND(I231*H231,2)</f>
        <v>0</v>
      </c>
      <c r="K231" s="174" t="s">
        <v>129</v>
      </c>
      <c r="L231" s="38"/>
      <c r="M231" s="179" t="s">
        <v>1</v>
      </c>
      <c r="N231" s="180" t="s">
        <v>44</v>
      </c>
      <c r="O231" s="76"/>
      <c r="P231" s="181">
        <f>O231*H231</f>
        <v>0</v>
      </c>
      <c r="Q231" s="181">
        <v>0</v>
      </c>
      <c r="R231" s="181">
        <f>Q231*H231</f>
        <v>0</v>
      </c>
      <c r="S231" s="181">
        <v>0</v>
      </c>
      <c r="T231" s="182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83" t="s">
        <v>130</v>
      </c>
      <c r="AT231" s="183" t="s">
        <v>125</v>
      </c>
      <c r="AU231" s="183" t="s">
        <v>88</v>
      </c>
      <c r="AY231" s="18" t="s">
        <v>123</v>
      </c>
      <c r="BE231" s="184">
        <f>IF(N231="základní",J231,0)</f>
        <v>0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18" t="s">
        <v>86</v>
      </c>
      <c r="BK231" s="184">
        <f>ROUND(I231*H231,2)</f>
        <v>0</v>
      </c>
      <c r="BL231" s="18" t="s">
        <v>130</v>
      </c>
      <c r="BM231" s="183" t="s">
        <v>268</v>
      </c>
    </row>
    <row r="232" spans="1:51" s="13" customFormat="1" ht="12">
      <c r="A232" s="13"/>
      <c r="B232" s="190"/>
      <c r="C232" s="13"/>
      <c r="D232" s="185" t="s">
        <v>134</v>
      </c>
      <c r="E232" s="191" t="s">
        <v>1</v>
      </c>
      <c r="F232" s="192" t="s">
        <v>135</v>
      </c>
      <c r="G232" s="13"/>
      <c r="H232" s="191" t="s">
        <v>1</v>
      </c>
      <c r="I232" s="193"/>
      <c r="J232" s="13"/>
      <c r="K232" s="13"/>
      <c r="L232" s="190"/>
      <c r="M232" s="194"/>
      <c r="N232" s="195"/>
      <c r="O232" s="195"/>
      <c r="P232" s="195"/>
      <c r="Q232" s="195"/>
      <c r="R232" s="195"/>
      <c r="S232" s="195"/>
      <c r="T232" s="19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1" t="s">
        <v>134</v>
      </c>
      <c r="AU232" s="191" t="s">
        <v>88</v>
      </c>
      <c r="AV232" s="13" t="s">
        <v>86</v>
      </c>
      <c r="AW232" s="13" t="s">
        <v>34</v>
      </c>
      <c r="AX232" s="13" t="s">
        <v>79</v>
      </c>
      <c r="AY232" s="191" t="s">
        <v>123</v>
      </c>
    </row>
    <row r="233" spans="1:51" s="14" customFormat="1" ht="12">
      <c r="A233" s="14"/>
      <c r="B233" s="197"/>
      <c r="C233" s="14"/>
      <c r="D233" s="185" t="s">
        <v>134</v>
      </c>
      <c r="E233" s="198" t="s">
        <v>1</v>
      </c>
      <c r="F233" s="199" t="s">
        <v>159</v>
      </c>
      <c r="G233" s="14"/>
      <c r="H233" s="200">
        <v>1291.16</v>
      </c>
      <c r="I233" s="201"/>
      <c r="J233" s="14"/>
      <c r="K233" s="14"/>
      <c r="L233" s="197"/>
      <c r="M233" s="202"/>
      <c r="N233" s="203"/>
      <c r="O233" s="203"/>
      <c r="P233" s="203"/>
      <c r="Q233" s="203"/>
      <c r="R233" s="203"/>
      <c r="S233" s="203"/>
      <c r="T233" s="20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198" t="s">
        <v>134</v>
      </c>
      <c r="AU233" s="198" t="s">
        <v>88</v>
      </c>
      <c r="AV233" s="14" t="s">
        <v>88</v>
      </c>
      <c r="AW233" s="14" t="s">
        <v>34</v>
      </c>
      <c r="AX233" s="14" t="s">
        <v>79</v>
      </c>
      <c r="AY233" s="198" t="s">
        <v>123</v>
      </c>
    </row>
    <row r="234" spans="1:51" s="14" customFormat="1" ht="12">
      <c r="A234" s="14"/>
      <c r="B234" s="197"/>
      <c r="C234" s="14"/>
      <c r="D234" s="185" t="s">
        <v>134</v>
      </c>
      <c r="E234" s="198" t="s">
        <v>1</v>
      </c>
      <c r="F234" s="199" t="s">
        <v>152</v>
      </c>
      <c r="G234" s="14"/>
      <c r="H234" s="200">
        <v>17.28</v>
      </c>
      <c r="I234" s="201"/>
      <c r="J234" s="14"/>
      <c r="K234" s="14"/>
      <c r="L234" s="197"/>
      <c r="M234" s="202"/>
      <c r="N234" s="203"/>
      <c r="O234" s="203"/>
      <c r="P234" s="203"/>
      <c r="Q234" s="203"/>
      <c r="R234" s="203"/>
      <c r="S234" s="203"/>
      <c r="T234" s="20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198" t="s">
        <v>134</v>
      </c>
      <c r="AU234" s="198" t="s">
        <v>88</v>
      </c>
      <c r="AV234" s="14" t="s">
        <v>88</v>
      </c>
      <c r="AW234" s="14" t="s">
        <v>34</v>
      </c>
      <c r="AX234" s="14" t="s">
        <v>79</v>
      </c>
      <c r="AY234" s="198" t="s">
        <v>123</v>
      </c>
    </row>
    <row r="235" spans="1:51" s="14" customFormat="1" ht="12">
      <c r="A235" s="14"/>
      <c r="B235" s="197"/>
      <c r="C235" s="14"/>
      <c r="D235" s="185" t="s">
        <v>134</v>
      </c>
      <c r="E235" s="198" t="s">
        <v>1</v>
      </c>
      <c r="F235" s="199" t="s">
        <v>153</v>
      </c>
      <c r="G235" s="14"/>
      <c r="H235" s="200">
        <v>5.04</v>
      </c>
      <c r="I235" s="201"/>
      <c r="J235" s="14"/>
      <c r="K235" s="14"/>
      <c r="L235" s="197"/>
      <c r="M235" s="202"/>
      <c r="N235" s="203"/>
      <c r="O235" s="203"/>
      <c r="P235" s="203"/>
      <c r="Q235" s="203"/>
      <c r="R235" s="203"/>
      <c r="S235" s="203"/>
      <c r="T235" s="20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198" t="s">
        <v>134</v>
      </c>
      <c r="AU235" s="198" t="s">
        <v>88</v>
      </c>
      <c r="AV235" s="14" t="s">
        <v>88</v>
      </c>
      <c r="AW235" s="14" t="s">
        <v>34</v>
      </c>
      <c r="AX235" s="14" t="s">
        <v>79</v>
      </c>
      <c r="AY235" s="198" t="s">
        <v>123</v>
      </c>
    </row>
    <row r="236" spans="1:51" s="15" customFormat="1" ht="12">
      <c r="A236" s="15"/>
      <c r="B236" s="205"/>
      <c r="C236" s="15"/>
      <c r="D236" s="185" t="s">
        <v>134</v>
      </c>
      <c r="E236" s="206" t="s">
        <v>1</v>
      </c>
      <c r="F236" s="207" t="s">
        <v>138</v>
      </c>
      <c r="G236" s="15"/>
      <c r="H236" s="208">
        <v>1313.48</v>
      </c>
      <c r="I236" s="209"/>
      <c r="J236" s="15"/>
      <c r="K236" s="15"/>
      <c r="L236" s="205"/>
      <c r="M236" s="210"/>
      <c r="N236" s="211"/>
      <c r="O236" s="211"/>
      <c r="P236" s="211"/>
      <c r="Q236" s="211"/>
      <c r="R236" s="211"/>
      <c r="S236" s="211"/>
      <c r="T236" s="212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06" t="s">
        <v>134</v>
      </c>
      <c r="AU236" s="206" t="s">
        <v>88</v>
      </c>
      <c r="AV236" s="15" t="s">
        <v>130</v>
      </c>
      <c r="AW236" s="15" t="s">
        <v>34</v>
      </c>
      <c r="AX236" s="15" t="s">
        <v>86</v>
      </c>
      <c r="AY236" s="206" t="s">
        <v>123</v>
      </c>
    </row>
    <row r="237" spans="1:63" s="12" customFormat="1" ht="22.8" customHeight="1">
      <c r="A237" s="12"/>
      <c r="B237" s="157"/>
      <c r="C237" s="12"/>
      <c r="D237" s="158" t="s">
        <v>78</v>
      </c>
      <c r="E237" s="168" t="s">
        <v>175</v>
      </c>
      <c r="F237" s="168" t="s">
        <v>269</v>
      </c>
      <c r="G237" s="12"/>
      <c r="H237" s="12"/>
      <c r="I237" s="160"/>
      <c r="J237" s="169">
        <f>BK237</f>
        <v>0</v>
      </c>
      <c r="K237" s="12"/>
      <c r="L237" s="157"/>
      <c r="M237" s="162"/>
      <c r="N237" s="163"/>
      <c r="O237" s="163"/>
      <c r="P237" s="164">
        <f>SUM(P238:P239)</f>
        <v>0</v>
      </c>
      <c r="Q237" s="163"/>
      <c r="R237" s="164">
        <f>SUM(R238:R239)</f>
        <v>2.2235400000000003</v>
      </c>
      <c r="S237" s="163"/>
      <c r="T237" s="165">
        <f>SUM(T238:T239)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158" t="s">
        <v>86</v>
      </c>
      <c r="AT237" s="166" t="s">
        <v>78</v>
      </c>
      <c r="AU237" s="166" t="s">
        <v>86</v>
      </c>
      <c r="AY237" s="158" t="s">
        <v>123</v>
      </c>
      <c r="BK237" s="167">
        <f>SUM(BK238:BK239)</f>
        <v>0</v>
      </c>
    </row>
    <row r="238" spans="1:65" s="2" customFormat="1" ht="24.15" customHeight="1">
      <c r="A238" s="37"/>
      <c r="B238" s="170"/>
      <c r="C238" s="171" t="s">
        <v>270</v>
      </c>
      <c r="D238" s="171" t="s">
        <v>125</v>
      </c>
      <c r="E238" s="173" t="s">
        <v>271</v>
      </c>
      <c r="F238" s="174" t="s">
        <v>272</v>
      </c>
      <c r="G238" s="175" t="s">
        <v>273</v>
      </c>
      <c r="H238" s="176">
        <v>9</v>
      </c>
      <c r="I238" s="177"/>
      <c r="J238" s="178">
        <f>ROUND(I238*H238,2)</f>
        <v>0</v>
      </c>
      <c r="K238" s="174" t="s">
        <v>129</v>
      </c>
      <c r="L238" s="38"/>
      <c r="M238" s="179" t="s">
        <v>1</v>
      </c>
      <c r="N238" s="180" t="s">
        <v>44</v>
      </c>
      <c r="O238" s="76"/>
      <c r="P238" s="181">
        <f>O238*H238</f>
        <v>0</v>
      </c>
      <c r="Q238" s="181">
        <v>0.02972</v>
      </c>
      <c r="R238" s="181">
        <f>Q238*H238</f>
        <v>0.26748</v>
      </c>
      <c r="S238" s="181">
        <v>0</v>
      </c>
      <c r="T238" s="182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83" t="s">
        <v>130</v>
      </c>
      <c r="AT238" s="183" t="s">
        <v>125</v>
      </c>
      <c r="AU238" s="183" t="s">
        <v>88</v>
      </c>
      <c r="AY238" s="18" t="s">
        <v>123</v>
      </c>
      <c r="BE238" s="184">
        <f>IF(N238="základní",J238,0)</f>
        <v>0</v>
      </c>
      <c r="BF238" s="184">
        <f>IF(N238="snížená",J238,0)</f>
        <v>0</v>
      </c>
      <c r="BG238" s="184">
        <f>IF(N238="zákl. přenesená",J238,0)</f>
        <v>0</v>
      </c>
      <c r="BH238" s="184">
        <f>IF(N238="sníž. přenesená",J238,0)</f>
        <v>0</v>
      </c>
      <c r="BI238" s="184">
        <f>IF(N238="nulová",J238,0)</f>
        <v>0</v>
      </c>
      <c r="BJ238" s="18" t="s">
        <v>86</v>
      </c>
      <c r="BK238" s="184">
        <f>ROUND(I238*H238,2)</f>
        <v>0</v>
      </c>
      <c r="BL238" s="18" t="s">
        <v>130</v>
      </c>
      <c r="BM238" s="183" t="s">
        <v>274</v>
      </c>
    </row>
    <row r="239" spans="1:65" s="2" customFormat="1" ht="24.15" customHeight="1">
      <c r="A239" s="37"/>
      <c r="B239" s="170"/>
      <c r="C239" s="171" t="s">
        <v>275</v>
      </c>
      <c r="D239" s="171" t="s">
        <v>125</v>
      </c>
      <c r="E239" s="173" t="s">
        <v>276</v>
      </c>
      <c r="F239" s="174" t="s">
        <v>277</v>
      </c>
      <c r="G239" s="175" t="s">
        <v>273</v>
      </c>
      <c r="H239" s="176">
        <v>9</v>
      </c>
      <c r="I239" s="177"/>
      <c r="J239" s="178">
        <f>ROUND(I239*H239,2)</f>
        <v>0</v>
      </c>
      <c r="K239" s="174" t="s">
        <v>129</v>
      </c>
      <c r="L239" s="38"/>
      <c r="M239" s="179" t="s">
        <v>1</v>
      </c>
      <c r="N239" s="180" t="s">
        <v>44</v>
      </c>
      <c r="O239" s="76"/>
      <c r="P239" s="181">
        <f>O239*H239</f>
        <v>0</v>
      </c>
      <c r="Q239" s="181">
        <v>0.21734</v>
      </c>
      <c r="R239" s="181">
        <f>Q239*H239</f>
        <v>1.9560600000000001</v>
      </c>
      <c r="S239" s="181">
        <v>0</v>
      </c>
      <c r="T239" s="182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3" t="s">
        <v>130</v>
      </c>
      <c r="AT239" s="183" t="s">
        <v>125</v>
      </c>
      <c r="AU239" s="183" t="s">
        <v>88</v>
      </c>
      <c r="AY239" s="18" t="s">
        <v>123</v>
      </c>
      <c r="BE239" s="184">
        <f>IF(N239="základní",J239,0)</f>
        <v>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18" t="s">
        <v>86</v>
      </c>
      <c r="BK239" s="184">
        <f>ROUND(I239*H239,2)</f>
        <v>0</v>
      </c>
      <c r="BL239" s="18" t="s">
        <v>130</v>
      </c>
      <c r="BM239" s="183" t="s">
        <v>278</v>
      </c>
    </row>
    <row r="240" spans="1:63" s="12" customFormat="1" ht="22.8" customHeight="1">
      <c r="A240" s="12"/>
      <c r="B240" s="157"/>
      <c r="C240" s="12"/>
      <c r="D240" s="158" t="s">
        <v>78</v>
      </c>
      <c r="E240" s="168" t="s">
        <v>183</v>
      </c>
      <c r="F240" s="168" t="s">
        <v>279</v>
      </c>
      <c r="G240" s="12"/>
      <c r="H240" s="12"/>
      <c r="I240" s="160"/>
      <c r="J240" s="169">
        <f>BK240</f>
        <v>0</v>
      </c>
      <c r="K240" s="12"/>
      <c r="L240" s="157"/>
      <c r="M240" s="162"/>
      <c r="N240" s="163"/>
      <c r="O240" s="163"/>
      <c r="P240" s="164">
        <f>SUM(P241:P265)</f>
        <v>0</v>
      </c>
      <c r="Q240" s="163"/>
      <c r="R240" s="164">
        <f>SUM(R241:R265)</f>
        <v>80.373999</v>
      </c>
      <c r="S240" s="163"/>
      <c r="T240" s="165">
        <f>SUM(T241:T265)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58" t="s">
        <v>86</v>
      </c>
      <c r="AT240" s="166" t="s">
        <v>78</v>
      </c>
      <c r="AU240" s="166" t="s">
        <v>86</v>
      </c>
      <c r="AY240" s="158" t="s">
        <v>123</v>
      </c>
      <c r="BK240" s="167">
        <f>SUM(BK241:BK265)</f>
        <v>0</v>
      </c>
    </row>
    <row r="241" spans="1:65" s="2" customFormat="1" ht="44.25" customHeight="1">
      <c r="A241" s="37"/>
      <c r="B241" s="170"/>
      <c r="C241" s="171" t="s">
        <v>280</v>
      </c>
      <c r="D241" s="171" t="s">
        <v>125</v>
      </c>
      <c r="E241" s="173" t="s">
        <v>281</v>
      </c>
      <c r="F241" s="174" t="s">
        <v>282</v>
      </c>
      <c r="G241" s="175" t="s">
        <v>166</v>
      </c>
      <c r="H241" s="176">
        <v>292.65</v>
      </c>
      <c r="I241" s="177"/>
      <c r="J241" s="178">
        <f>ROUND(I241*H241,2)</f>
        <v>0</v>
      </c>
      <c r="K241" s="174" t="s">
        <v>129</v>
      </c>
      <c r="L241" s="38"/>
      <c r="M241" s="179" t="s">
        <v>1</v>
      </c>
      <c r="N241" s="180" t="s">
        <v>44</v>
      </c>
      <c r="O241" s="76"/>
      <c r="P241" s="181">
        <f>O241*H241</f>
        <v>0</v>
      </c>
      <c r="Q241" s="181">
        <v>0.02923</v>
      </c>
      <c r="R241" s="181">
        <f>Q241*H241</f>
        <v>8.554159499999999</v>
      </c>
      <c r="S241" s="181">
        <v>0</v>
      </c>
      <c r="T241" s="182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3" t="s">
        <v>130</v>
      </c>
      <c r="AT241" s="183" t="s">
        <v>125</v>
      </c>
      <c r="AU241" s="183" t="s">
        <v>88</v>
      </c>
      <c r="AY241" s="18" t="s">
        <v>123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18" t="s">
        <v>86</v>
      </c>
      <c r="BK241" s="184">
        <f>ROUND(I241*H241,2)</f>
        <v>0</v>
      </c>
      <c r="BL241" s="18" t="s">
        <v>130</v>
      </c>
      <c r="BM241" s="183" t="s">
        <v>283</v>
      </c>
    </row>
    <row r="242" spans="1:51" s="14" customFormat="1" ht="12">
      <c r="A242" s="14"/>
      <c r="B242" s="197"/>
      <c r="C242" s="14"/>
      <c r="D242" s="185" t="s">
        <v>134</v>
      </c>
      <c r="E242" s="198" t="s">
        <v>1</v>
      </c>
      <c r="F242" s="199" t="s">
        <v>284</v>
      </c>
      <c r="G242" s="14"/>
      <c r="H242" s="200">
        <v>292.65</v>
      </c>
      <c r="I242" s="201"/>
      <c r="J242" s="14"/>
      <c r="K242" s="14"/>
      <c r="L242" s="197"/>
      <c r="M242" s="202"/>
      <c r="N242" s="203"/>
      <c r="O242" s="203"/>
      <c r="P242" s="203"/>
      <c r="Q242" s="203"/>
      <c r="R242" s="203"/>
      <c r="S242" s="203"/>
      <c r="T242" s="20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198" t="s">
        <v>134</v>
      </c>
      <c r="AU242" s="198" t="s">
        <v>88</v>
      </c>
      <c r="AV242" s="14" t="s">
        <v>88</v>
      </c>
      <c r="AW242" s="14" t="s">
        <v>34</v>
      </c>
      <c r="AX242" s="14" t="s">
        <v>86</v>
      </c>
      <c r="AY242" s="198" t="s">
        <v>123</v>
      </c>
    </row>
    <row r="243" spans="1:65" s="2" customFormat="1" ht="16.5" customHeight="1">
      <c r="A243" s="37"/>
      <c r="B243" s="170"/>
      <c r="C243" s="215" t="s">
        <v>285</v>
      </c>
      <c r="D243" s="215" t="s">
        <v>286</v>
      </c>
      <c r="E243" s="216" t="s">
        <v>287</v>
      </c>
      <c r="F243" s="217" t="s">
        <v>288</v>
      </c>
      <c r="G243" s="218" t="s">
        <v>166</v>
      </c>
      <c r="H243" s="219">
        <v>292.65</v>
      </c>
      <c r="I243" s="220"/>
      <c r="J243" s="221">
        <f>ROUND(I243*H243,2)</f>
        <v>0</v>
      </c>
      <c r="K243" s="217" t="s">
        <v>129</v>
      </c>
      <c r="L243" s="222"/>
      <c r="M243" s="223" t="s">
        <v>1</v>
      </c>
      <c r="N243" s="224" t="s">
        <v>44</v>
      </c>
      <c r="O243" s="76"/>
      <c r="P243" s="181">
        <f>O243*H243</f>
        <v>0</v>
      </c>
      <c r="Q243" s="181">
        <v>0.046</v>
      </c>
      <c r="R243" s="181">
        <f>Q243*H243</f>
        <v>13.461899999999998</v>
      </c>
      <c r="S243" s="181">
        <v>0</v>
      </c>
      <c r="T243" s="182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3" t="s">
        <v>175</v>
      </c>
      <c r="AT243" s="183" t="s">
        <v>286</v>
      </c>
      <c r="AU243" s="183" t="s">
        <v>88</v>
      </c>
      <c r="AY243" s="18" t="s">
        <v>123</v>
      </c>
      <c r="BE243" s="184">
        <f>IF(N243="základní",J243,0)</f>
        <v>0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18" t="s">
        <v>86</v>
      </c>
      <c r="BK243" s="184">
        <f>ROUND(I243*H243,2)</f>
        <v>0</v>
      </c>
      <c r="BL243" s="18" t="s">
        <v>130</v>
      </c>
      <c r="BM243" s="183" t="s">
        <v>289</v>
      </c>
    </row>
    <row r="244" spans="1:65" s="2" customFormat="1" ht="49.05" customHeight="1">
      <c r="A244" s="37"/>
      <c r="B244" s="170"/>
      <c r="C244" s="171" t="s">
        <v>290</v>
      </c>
      <c r="D244" s="171" t="s">
        <v>125</v>
      </c>
      <c r="E244" s="173" t="s">
        <v>291</v>
      </c>
      <c r="F244" s="174" t="s">
        <v>292</v>
      </c>
      <c r="G244" s="175" t="s">
        <v>166</v>
      </c>
      <c r="H244" s="176">
        <v>292.65</v>
      </c>
      <c r="I244" s="177"/>
      <c r="J244" s="178">
        <f>ROUND(I244*H244,2)</f>
        <v>0</v>
      </c>
      <c r="K244" s="174" t="s">
        <v>129</v>
      </c>
      <c r="L244" s="38"/>
      <c r="M244" s="179" t="s">
        <v>1</v>
      </c>
      <c r="N244" s="180" t="s">
        <v>44</v>
      </c>
      <c r="O244" s="76"/>
      <c r="P244" s="181">
        <f>O244*H244</f>
        <v>0</v>
      </c>
      <c r="Q244" s="181">
        <v>0.16849</v>
      </c>
      <c r="R244" s="181">
        <f>Q244*H244</f>
        <v>49.308598499999995</v>
      </c>
      <c r="S244" s="181">
        <v>0</v>
      </c>
      <c r="T244" s="182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3" t="s">
        <v>130</v>
      </c>
      <c r="AT244" s="183" t="s">
        <v>125</v>
      </c>
      <c r="AU244" s="183" t="s">
        <v>88</v>
      </c>
      <c r="AY244" s="18" t="s">
        <v>123</v>
      </c>
      <c r="BE244" s="184">
        <f>IF(N244="základní",J244,0)</f>
        <v>0</v>
      </c>
      <c r="BF244" s="184">
        <f>IF(N244="snížená",J244,0)</f>
        <v>0</v>
      </c>
      <c r="BG244" s="184">
        <f>IF(N244="zákl. přenesená",J244,0)</f>
        <v>0</v>
      </c>
      <c r="BH244" s="184">
        <f>IF(N244="sníž. přenesená",J244,0)</f>
        <v>0</v>
      </c>
      <c r="BI244" s="184">
        <f>IF(N244="nulová",J244,0)</f>
        <v>0</v>
      </c>
      <c r="BJ244" s="18" t="s">
        <v>86</v>
      </c>
      <c r="BK244" s="184">
        <f>ROUND(I244*H244,2)</f>
        <v>0</v>
      </c>
      <c r="BL244" s="18" t="s">
        <v>130</v>
      </c>
      <c r="BM244" s="183" t="s">
        <v>293</v>
      </c>
    </row>
    <row r="245" spans="1:51" s="14" customFormat="1" ht="12">
      <c r="A245" s="14"/>
      <c r="B245" s="197"/>
      <c r="C245" s="14"/>
      <c r="D245" s="185" t="s">
        <v>134</v>
      </c>
      <c r="E245" s="198" t="s">
        <v>1</v>
      </c>
      <c r="F245" s="199" t="s">
        <v>294</v>
      </c>
      <c r="G245" s="14"/>
      <c r="H245" s="200">
        <v>292.65</v>
      </c>
      <c r="I245" s="201"/>
      <c r="J245" s="14"/>
      <c r="K245" s="14"/>
      <c r="L245" s="197"/>
      <c r="M245" s="202"/>
      <c r="N245" s="203"/>
      <c r="O245" s="203"/>
      <c r="P245" s="203"/>
      <c r="Q245" s="203"/>
      <c r="R245" s="203"/>
      <c r="S245" s="203"/>
      <c r="T245" s="20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198" t="s">
        <v>134</v>
      </c>
      <c r="AU245" s="198" t="s">
        <v>88</v>
      </c>
      <c r="AV245" s="14" t="s">
        <v>88</v>
      </c>
      <c r="AW245" s="14" t="s">
        <v>34</v>
      </c>
      <c r="AX245" s="14" t="s">
        <v>86</v>
      </c>
      <c r="AY245" s="198" t="s">
        <v>123</v>
      </c>
    </row>
    <row r="246" spans="1:65" s="2" customFormat="1" ht="16.5" customHeight="1">
      <c r="A246" s="37"/>
      <c r="B246" s="170"/>
      <c r="C246" s="215" t="s">
        <v>295</v>
      </c>
      <c r="D246" s="215" t="s">
        <v>286</v>
      </c>
      <c r="E246" s="216" t="s">
        <v>296</v>
      </c>
      <c r="F246" s="217" t="s">
        <v>297</v>
      </c>
      <c r="G246" s="218" t="s">
        <v>166</v>
      </c>
      <c r="H246" s="219">
        <v>59.941</v>
      </c>
      <c r="I246" s="220"/>
      <c r="J246" s="221">
        <f>ROUND(I246*H246,2)</f>
        <v>0</v>
      </c>
      <c r="K246" s="217" t="s">
        <v>129</v>
      </c>
      <c r="L246" s="222"/>
      <c r="M246" s="223" t="s">
        <v>1</v>
      </c>
      <c r="N246" s="224" t="s">
        <v>44</v>
      </c>
      <c r="O246" s="76"/>
      <c r="P246" s="181">
        <f>O246*H246</f>
        <v>0</v>
      </c>
      <c r="Q246" s="181">
        <v>0.15</v>
      </c>
      <c r="R246" s="181">
        <f>Q246*H246</f>
        <v>8.99115</v>
      </c>
      <c r="S246" s="181">
        <v>0</v>
      </c>
      <c r="T246" s="182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3" t="s">
        <v>175</v>
      </c>
      <c r="AT246" s="183" t="s">
        <v>286</v>
      </c>
      <c r="AU246" s="183" t="s">
        <v>88</v>
      </c>
      <c r="AY246" s="18" t="s">
        <v>123</v>
      </c>
      <c r="BE246" s="184">
        <f>IF(N246="základní",J246,0)</f>
        <v>0</v>
      </c>
      <c r="BF246" s="184">
        <f>IF(N246="snížená",J246,0)</f>
        <v>0</v>
      </c>
      <c r="BG246" s="184">
        <f>IF(N246="zákl. přenesená",J246,0)</f>
        <v>0</v>
      </c>
      <c r="BH246" s="184">
        <f>IF(N246="sníž. přenesená",J246,0)</f>
        <v>0</v>
      </c>
      <c r="BI246" s="184">
        <f>IF(N246="nulová",J246,0)</f>
        <v>0</v>
      </c>
      <c r="BJ246" s="18" t="s">
        <v>86</v>
      </c>
      <c r="BK246" s="184">
        <f>ROUND(I246*H246,2)</f>
        <v>0</v>
      </c>
      <c r="BL246" s="18" t="s">
        <v>130</v>
      </c>
      <c r="BM246" s="183" t="s">
        <v>298</v>
      </c>
    </row>
    <row r="247" spans="1:51" s="14" customFormat="1" ht="12">
      <c r="A247" s="14"/>
      <c r="B247" s="197"/>
      <c r="C247" s="14"/>
      <c r="D247" s="185" t="s">
        <v>134</v>
      </c>
      <c r="E247" s="198" t="s">
        <v>1</v>
      </c>
      <c r="F247" s="199" t="s">
        <v>299</v>
      </c>
      <c r="G247" s="14"/>
      <c r="H247" s="200">
        <v>16.62</v>
      </c>
      <c r="I247" s="201"/>
      <c r="J247" s="14"/>
      <c r="K247" s="14"/>
      <c r="L247" s="197"/>
      <c r="M247" s="202"/>
      <c r="N247" s="203"/>
      <c r="O247" s="203"/>
      <c r="P247" s="203"/>
      <c r="Q247" s="203"/>
      <c r="R247" s="203"/>
      <c r="S247" s="203"/>
      <c r="T247" s="20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198" t="s">
        <v>134</v>
      </c>
      <c r="AU247" s="198" t="s">
        <v>88</v>
      </c>
      <c r="AV247" s="14" t="s">
        <v>88</v>
      </c>
      <c r="AW247" s="14" t="s">
        <v>34</v>
      </c>
      <c r="AX247" s="14" t="s">
        <v>79</v>
      </c>
      <c r="AY247" s="198" t="s">
        <v>123</v>
      </c>
    </row>
    <row r="248" spans="1:51" s="14" customFormat="1" ht="12">
      <c r="A248" s="14"/>
      <c r="B248" s="197"/>
      <c r="C248" s="14"/>
      <c r="D248" s="185" t="s">
        <v>134</v>
      </c>
      <c r="E248" s="198" t="s">
        <v>1</v>
      </c>
      <c r="F248" s="199" t="s">
        <v>300</v>
      </c>
      <c r="G248" s="14"/>
      <c r="H248" s="200">
        <v>17.5</v>
      </c>
      <c r="I248" s="201"/>
      <c r="J248" s="14"/>
      <c r="K248" s="14"/>
      <c r="L248" s="197"/>
      <c r="M248" s="202"/>
      <c r="N248" s="203"/>
      <c r="O248" s="203"/>
      <c r="P248" s="203"/>
      <c r="Q248" s="203"/>
      <c r="R248" s="203"/>
      <c r="S248" s="203"/>
      <c r="T248" s="20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198" t="s">
        <v>134</v>
      </c>
      <c r="AU248" s="198" t="s">
        <v>88</v>
      </c>
      <c r="AV248" s="14" t="s">
        <v>88</v>
      </c>
      <c r="AW248" s="14" t="s">
        <v>34</v>
      </c>
      <c r="AX248" s="14" t="s">
        <v>79</v>
      </c>
      <c r="AY248" s="198" t="s">
        <v>123</v>
      </c>
    </row>
    <row r="249" spans="1:51" s="14" customFormat="1" ht="12">
      <c r="A249" s="14"/>
      <c r="B249" s="197"/>
      <c r="C249" s="14"/>
      <c r="D249" s="185" t="s">
        <v>134</v>
      </c>
      <c r="E249" s="198" t="s">
        <v>1</v>
      </c>
      <c r="F249" s="199" t="s">
        <v>301</v>
      </c>
      <c r="G249" s="14"/>
      <c r="H249" s="200">
        <v>25.821</v>
      </c>
      <c r="I249" s="201"/>
      <c r="J249" s="14"/>
      <c r="K249" s="14"/>
      <c r="L249" s="197"/>
      <c r="M249" s="202"/>
      <c r="N249" s="203"/>
      <c r="O249" s="203"/>
      <c r="P249" s="203"/>
      <c r="Q249" s="203"/>
      <c r="R249" s="203"/>
      <c r="S249" s="203"/>
      <c r="T249" s="20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198" t="s">
        <v>134</v>
      </c>
      <c r="AU249" s="198" t="s">
        <v>88</v>
      </c>
      <c r="AV249" s="14" t="s">
        <v>88</v>
      </c>
      <c r="AW249" s="14" t="s">
        <v>34</v>
      </c>
      <c r="AX249" s="14" t="s">
        <v>79</v>
      </c>
      <c r="AY249" s="198" t="s">
        <v>123</v>
      </c>
    </row>
    <row r="250" spans="1:51" s="15" customFormat="1" ht="12">
      <c r="A250" s="15"/>
      <c r="B250" s="205"/>
      <c r="C250" s="15"/>
      <c r="D250" s="185" t="s">
        <v>134</v>
      </c>
      <c r="E250" s="206" t="s">
        <v>1</v>
      </c>
      <c r="F250" s="207" t="s">
        <v>138</v>
      </c>
      <c r="G250" s="15"/>
      <c r="H250" s="208">
        <v>59.941</v>
      </c>
      <c r="I250" s="209"/>
      <c r="J250" s="15"/>
      <c r="K250" s="15"/>
      <c r="L250" s="205"/>
      <c r="M250" s="210"/>
      <c r="N250" s="211"/>
      <c r="O250" s="211"/>
      <c r="P250" s="211"/>
      <c r="Q250" s="211"/>
      <c r="R250" s="211"/>
      <c r="S250" s="211"/>
      <c r="T250" s="212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06" t="s">
        <v>134</v>
      </c>
      <c r="AU250" s="206" t="s">
        <v>88</v>
      </c>
      <c r="AV250" s="15" t="s">
        <v>130</v>
      </c>
      <c r="AW250" s="15" t="s">
        <v>34</v>
      </c>
      <c r="AX250" s="15" t="s">
        <v>86</v>
      </c>
      <c r="AY250" s="206" t="s">
        <v>123</v>
      </c>
    </row>
    <row r="251" spans="1:65" s="2" customFormat="1" ht="37.8" customHeight="1">
      <c r="A251" s="37"/>
      <c r="B251" s="170"/>
      <c r="C251" s="171" t="s">
        <v>302</v>
      </c>
      <c r="D251" s="171" t="s">
        <v>125</v>
      </c>
      <c r="E251" s="173" t="s">
        <v>303</v>
      </c>
      <c r="F251" s="174" t="s">
        <v>304</v>
      </c>
      <c r="G251" s="175" t="s">
        <v>166</v>
      </c>
      <c r="H251" s="176">
        <v>166.26</v>
      </c>
      <c r="I251" s="177"/>
      <c r="J251" s="178">
        <f>ROUND(I251*H251,2)</f>
        <v>0</v>
      </c>
      <c r="K251" s="174" t="s">
        <v>129</v>
      </c>
      <c r="L251" s="38"/>
      <c r="M251" s="179" t="s">
        <v>1</v>
      </c>
      <c r="N251" s="180" t="s">
        <v>44</v>
      </c>
      <c r="O251" s="76"/>
      <c r="P251" s="181">
        <f>O251*H251</f>
        <v>0</v>
      </c>
      <c r="Q251" s="181">
        <v>1E-05</v>
      </c>
      <c r="R251" s="181">
        <f>Q251*H251</f>
        <v>0.0016626</v>
      </c>
      <c r="S251" s="181">
        <v>0</v>
      </c>
      <c r="T251" s="182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83" t="s">
        <v>130</v>
      </c>
      <c r="AT251" s="183" t="s">
        <v>125</v>
      </c>
      <c r="AU251" s="183" t="s">
        <v>88</v>
      </c>
      <c r="AY251" s="18" t="s">
        <v>123</v>
      </c>
      <c r="BE251" s="184">
        <f>IF(N251="základní",J251,0)</f>
        <v>0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18" t="s">
        <v>86</v>
      </c>
      <c r="BK251" s="184">
        <f>ROUND(I251*H251,2)</f>
        <v>0</v>
      </c>
      <c r="BL251" s="18" t="s">
        <v>130</v>
      </c>
      <c r="BM251" s="183" t="s">
        <v>305</v>
      </c>
    </row>
    <row r="252" spans="1:51" s="14" customFormat="1" ht="12">
      <c r="A252" s="14"/>
      <c r="B252" s="197"/>
      <c r="C252" s="14"/>
      <c r="D252" s="185" t="s">
        <v>134</v>
      </c>
      <c r="E252" s="198" t="s">
        <v>1</v>
      </c>
      <c r="F252" s="199" t="s">
        <v>306</v>
      </c>
      <c r="G252" s="14"/>
      <c r="H252" s="200">
        <v>141.46</v>
      </c>
      <c r="I252" s="201"/>
      <c r="J252" s="14"/>
      <c r="K252" s="14"/>
      <c r="L252" s="197"/>
      <c r="M252" s="202"/>
      <c r="N252" s="203"/>
      <c r="O252" s="203"/>
      <c r="P252" s="203"/>
      <c r="Q252" s="203"/>
      <c r="R252" s="203"/>
      <c r="S252" s="203"/>
      <c r="T252" s="20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198" t="s">
        <v>134</v>
      </c>
      <c r="AU252" s="198" t="s">
        <v>88</v>
      </c>
      <c r="AV252" s="14" t="s">
        <v>88</v>
      </c>
      <c r="AW252" s="14" t="s">
        <v>34</v>
      </c>
      <c r="AX252" s="14" t="s">
        <v>79</v>
      </c>
      <c r="AY252" s="198" t="s">
        <v>123</v>
      </c>
    </row>
    <row r="253" spans="1:51" s="14" customFormat="1" ht="12">
      <c r="A253" s="14"/>
      <c r="B253" s="197"/>
      <c r="C253" s="14"/>
      <c r="D253" s="185" t="s">
        <v>134</v>
      </c>
      <c r="E253" s="198" t="s">
        <v>1</v>
      </c>
      <c r="F253" s="199" t="s">
        <v>307</v>
      </c>
      <c r="G253" s="14"/>
      <c r="H253" s="200">
        <v>19.2</v>
      </c>
      <c r="I253" s="201"/>
      <c r="J253" s="14"/>
      <c r="K253" s="14"/>
      <c r="L253" s="197"/>
      <c r="M253" s="202"/>
      <c r="N253" s="203"/>
      <c r="O253" s="203"/>
      <c r="P253" s="203"/>
      <c r="Q253" s="203"/>
      <c r="R253" s="203"/>
      <c r="S253" s="203"/>
      <c r="T253" s="20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198" t="s">
        <v>134</v>
      </c>
      <c r="AU253" s="198" t="s">
        <v>88</v>
      </c>
      <c r="AV253" s="14" t="s">
        <v>88</v>
      </c>
      <c r="AW253" s="14" t="s">
        <v>34</v>
      </c>
      <c r="AX253" s="14" t="s">
        <v>79</v>
      </c>
      <c r="AY253" s="198" t="s">
        <v>123</v>
      </c>
    </row>
    <row r="254" spans="1:51" s="14" customFormat="1" ht="12">
      <c r="A254" s="14"/>
      <c r="B254" s="197"/>
      <c r="C254" s="14"/>
      <c r="D254" s="185" t="s">
        <v>134</v>
      </c>
      <c r="E254" s="198" t="s">
        <v>1</v>
      </c>
      <c r="F254" s="199" t="s">
        <v>308</v>
      </c>
      <c r="G254" s="14"/>
      <c r="H254" s="200">
        <v>5.6</v>
      </c>
      <c r="I254" s="201"/>
      <c r="J254" s="14"/>
      <c r="K254" s="14"/>
      <c r="L254" s="197"/>
      <c r="M254" s="202"/>
      <c r="N254" s="203"/>
      <c r="O254" s="203"/>
      <c r="P254" s="203"/>
      <c r="Q254" s="203"/>
      <c r="R254" s="203"/>
      <c r="S254" s="203"/>
      <c r="T254" s="20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198" t="s">
        <v>134</v>
      </c>
      <c r="AU254" s="198" t="s">
        <v>88</v>
      </c>
      <c r="AV254" s="14" t="s">
        <v>88</v>
      </c>
      <c r="AW254" s="14" t="s">
        <v>34</v>
      </c>
      <c r="AX254" s="14" t="s">
        <v>79</v>
      </c>
      <c r="AY254" s="198" t="s">
        <v>123</v>
      </c>
    </row>
    <row r="255" spans="1:51" s="15" customFormat="1" ht="12">
      <c r="A255" s="15"/>
      <c r="B255" s="205"/>
      <c r="C255" s="15"/>
      <c r="D255" s="185" t="s">
        <v>134</v>
      </c>
      <c r="E255" s="206" t="s">
        <v>1</v>
      </c>
      <c r="F255" s="207" t="s">
        <v>138</v>
      </c>
      <c r="G255" s="15"/>
      <c r="H255" s="208">
        <v>166.26</v>
      </c>
      <c r="I255" s="209"/>
      <c r="J255" s="15"/>
      <c r="K255" s="15"/>
      <c r="L255" s="205"/>
      <c r="M255" s="210"/>
      <c r="N255" s="211"/>
      <c r="O255" s="211"/>
      <c r="P255" s="211"/>
      <c r="Q255" s="211"/>
      <c r="R255" s="211"/>
      <c r="S255" s="211"/>
      <c r="T255" s="212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06" t="s">
        <v>134</v>
      </c>
      <c r="AU255" s="206" t="s">
        <v>88</v>
      </c>
      <c r="AV255" s="15" t="s">
        <v>130</v>
      </c>
      <c r="AW255" s="15" t="s">
        <v>34</v>
      </c>
      <c r="AX255" s="15" t="s">
        <v>86</v>
      </c>
      <c r="AY255" s="206" t="s">
        <v>123</v>
      </c>
    </row>
    <row r="256" spans="1:65" s="2" customFormat="1" ht="55.5" customHeight="1">
      <c r="A256" s="37"/>
      <c r="B256" s="170"/>
      <c r="C256" s="171" t="s">
        <v>309</v>
      </c>
      <c r="D256" s="171" t="s">
        <v>125</v>
      </c>
      <c r="E256" s="173" t="s">
        <v>310</v>
      </c>
      <c r="F256" s="174" t="s">
        <v>311</v>
      </c>
      <c r="G256" s="175" t="s">
        <v>166</v>
      </c>
      <c r="H256" s="176">
        <v>166.26</v>
      </c>
      <c r="I256" s="177"/>
      <c r="J256" s="178">
        <f>ROUND(I256*H256,2)</f>
        <v>0</v>
      </c>
      <c r="K256" s="174" t="s">
        <v>129</v>
      </c>
      <c r="L256" s="38"/>
      <c r="M256" s="179" t="s">
        <v>1</v>
      </c>
      <c r="N256" s="180" t="s">
        <v>44</v>
      </c>
      <c r="O256" s="76"/>
      <c r="P256" s="181">
        <f>O256*H256</f>
        <v>0</v>
      </c>
      <c r="Q256" s="181">
        <v>0.00034</v>
      </c>
      <c r="R256" s="181">
        <f>Q256*H256</f>
        <v>0.0565284</v>
      </c>
      <c r="S256" s="181">
        <v>0</v>
      </c>
      <c r="T256" s="182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3" t="s">
        <v>130</v>
      </c>
      <c r="AT256" s="183" t="s">
        <v>125</v>
      </c>
      <c r="AU256" s="183" t="s">
        <v>88</v>
      </c>
      <c r="AY256" s="18" t="s">
        <v>123</v>
      </c>
      <c r="BE256" s="184">
        <f>IF(N256="základní",J256,0)</f>
        <v>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18" t="s">
        <v>86</v>
      </c>
      <c r="BK256" s="184">
        <f>ROUND(I256*H256,2)</f>
        <v>0</v>
      </c>
      <c r="BL256" s="18" t="s">
        <v>130</v>
      </c>
      <c r="BM256" s="183" t="s">
        <v>312</v>
      </c>
    </row>
    <row r="257" spans="1:51" s="14" customFormat="1" ht="12">
      <c r="A257" s="14"/>
      <c r="B257" s="197"/>
      <c r="C257" s="14"/>
      <c r="D257" s="185" t="s">
        <v>134</v>
      </c>
      <c r="E257" s="198" t="s">
        <v>1</v>
      </c>
      <c r="F257" s="199" t="s">
        <v>313</v>
      </c>
      <c r="G257" s="14"/>
      <c r="H257" s="200">
        <v>166.26</v>
      </c>
      <c r="I257" s="201"/>
      <c r="J257" s="14"/>
      <c r="K257" s="14"/>
      <c r="L257" s="197"/>
      <c r="M257" s="202"/>
      <c r="N257" s="203"/>
      <c r="O257" s="203"/>
      <c r="P257" s="203"/>
      <c r="Q257" s="203"/>
      <c r="R257" s="203"/>
      <c r="S257" s="203"/>
      <c r="T257" s="20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198" t="s">
        <v>134</v>
      </c>
      <c r="AU257" s="198" t="s">
        <v>88</v>
      </c>
      <c r="AV257" s="14" t="s">
        <v>88</v>
      </c>
      <c r="AW257" s="14" t="s">
        <v>34</v>
      </c>
      <c r="AX257" s="14" t="s">
        <v>86</v>
      </c>
      <c r="AY257" s="198" t="s">
        <v>123</v>
      </c>
    </row>
    <row r="258" spans="1:65" s="2" customFormat="1" ht="37.8" customHeight="1">
      <c r="A258" s="37"/>
      <c r="B258" s="170"/>
      <c r="C258" s="171" t="s">
        <v>314</v>
      </c>
      <c r="D258" s="171" t="s">
        <v>125</v>
      </c>
      <c r="E258" s="173" t="s">
        <v>315</v>
      </c>
      <c r="F258" s="174" t="s">
        <v>316</v>
      </c>
      <c r="G258" s="175" t="s">
        <v>166</v>
      </c>
      <c r="H258" s="176">
        <v>166.26</v>
      </c>
      <c r="I258" s="177"/>
      <c r="J258" s="178">
        <f>ROUND(I258*H258,2)</f>
        <v>0</v>
      </c>
      <c r="K258" s="174" t="s">
        <v>129</v>
      </c>
      <c r="L258" s="38"/>
      <c r="M258" s="179" t="s">
        <v>1</v>
      </c>
      <c r="N258" s="180" t="s">
        <v>44</v>
      </c>
      <c r="O258" s="76"/>
      <c r="P258" s="181">
        <f>O258*H258</f>
        <v>0</v>
      </c>
      <c r="Q258" s="181">
        <v>0</v>
      </c>
      <c r="R258" s="181">
        <f>Q258*H258</f>
        <v>0</v>
      </c>
      <c r="S258" s="181">
        <v>0</v>
      </c>
      <c r="T258" s="182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83" t="s">
        <v>130</v>
      </c>
      <c r="AT258" s="183" t="s">
        <v>125</v>
      </c>
      <c r="AU258" s="183" t="s">
        <v>88</v>
      </c>
      <c r="AY258" s="18" t="s">
        <v>123</v>
      </c>
      <c r="BE258" s="184">
        <f>IF(N258="základní",J258,0)</f>
        <v>0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18" t="s">
        <v>86</v>
      </c>
      <c r="BK258" s="184">
        <f>ROUND(I258*H258,2)</f>
        <v>0</v>
      </c>
      <c r="BL258" s="18" t="s">
        <v>130</v>
      </c>
      <c r="BM258" s="183" t="s">
        <v>317</v>
      </c>
    </row>
    <row r="259" spans="1:51" s="14" customFormat="1" ht="12">
      <c r="A259" s="14"/>
      <c r="B259" s="197"/>
      <c r="C259" s="14"/>
      <c r="D259" s="185" t="s">
        <v>134</v>
      </c>
      <c r="E259" s="198" t="s">
        <v>1</v>
      </c>
      <c r="F259" s="199" t="s">
        <v>313</v>
      </c>
      <c r="G259" s="14"/>
      <c r="H259" s="200">
        <v>166.26</v>
      </c>
      <c r="I259" s="201"/>
      <c r="J259" s="14"/>
      <c r="K259" s="14"/>
      <c r="L259" s="197"/>
      <c r="M259" s="202"/>
      <c r="N259" s="203"/>
      <c r="O259" s="203"/>
      <c r="P259" s="203"/>
      <c r="Q259" s="203"/>
      <c r="R259" s="203"/>
      <c r="S259" s="203"/>
      <c r="T259" s="20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198" t="s">
        <v>134</v>
      </c>
      <c r="AU259" s="198" t="s">
        <v>88</v>
      </c>
      <c r="AV259" s="14" t="s">
        <v>88</v>
      </c>
      <c r="AW259" s="14" t="s">
        <v>34</v>
      </c>
      <c r="AX259" s="14" t="s">
        <v>86</v>
      </c>
      <c r="AY259" s="198" t="s">
        <v>123</v>
      </c>
    </row>
    <row r="260" spans="1:65" s="2" customFormat="1" ht="24.15" customHeight="1">
      <c r="A260" s="37"/>
      <c r="B260" s="170"/>
      <c r="C260" s="171" t="s">
        <v>318</v>
      </c>
      <c r="D260" s="171" t="s">
        <v>125</v>
      </c>
      <c r="E260" s="173" t="s">
        <v>319</v>
      </c>
      <c r="F260" s="174" t="s">
        <v>320</v>
      </c>
      <c r="G260" s="175" t="s">
        <v>166</v>
      </c>
      <c r="H260" s="176">
        <v>24.8</v>
      </c>
      <c r="I260" s="177"/>
      <c r="J260" s="178">
        <f>ROUND(I260*H260,2)</f>
        <v>0</v>
      </c>
      <c r="K260" s="174" t="s">
        <v>129</v>
      </c>
      <c r="L260" s="38"/>
      <c r="M260" s="179" t="s">
        <v>1</v>
      </c>
      <c r="N260" s="180" t="s">
        <v>44</v>
      </c>
      <c r="O260" s="76"/>
      <c r="P260" s="181">
        <f>O260*H260</f>
        <v>0</v>
      </c>
      <c r="Q260" s="181">
        <v>0</v>
      </c>
      <c r="R260" s="181">
        <f>Q260*H260</f>
        <v>0</v>
      </c>
      <c r="S260" s="181">
        <v>0</v>
      </c>
      <c r="T260" s="182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83" t="s">
        <v>130</v>
      </c>
      <c r="AT260" s="183" t="s">
        <v>125</v>
      </c>
      <c r="AU260" s="183" t="s">
        <v>88</v>
      </c>
      <c r="AY260" s="18" t="s">
        <v>123</v>
      </c>
      <c r="BE260" s="184">
        <f>IF(N260="základní",J260,0)</f>
        <v>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18" t="s">
        <v>86</v>
      </c>
      <c r="BK260" s="184">
        <f>ROUND(I260*H260,2)</f>
        <v>0</v>
      </c>
      <c r="BL260" s="18" t="s">
        <v>130</v>
      </c>
      <c r="BM260" s="183" t="s">
        <v>321</v>
      </c>
    </row>
    <row r="261" spans="1:51" s="14" customFormat="1" ht="12">
      <c r="A261" s="14"/>
      <c r="B261" s="197"/>
      <c r="C261" s="14"/>
      <c r="D261" s="185" t="s">
        <v>134</v>
      </c>
      <c r="E261" s="198" t="s">
        <v>1</v>
      </c>
      <c r="F261" s="199" t="s">
        <v>307</v>
      </c>
      <c r="G261" s="14"/>
      <c r="H261" s="200">
        <v>19.2</v>
      </c>
      <c r="I261" s="201"/>
      <c r="J261" s="14"/>
      <c r="K261" s="14"/>
      <c r="L261" s="197"/>
      <c r="M261" s="202"/>
      <c r="N261" s="203"/>
      <c r="O261" s="203"/>
      <c r="P261" s="203"/>
      <c r="Q261" s="203"/>
      <c r="R261" s="203"/>
      <c r="S261" s="203"/>
      <c r="T261" s="20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198" t="s">
        <v>134</v>
      </c>
      <c r="AU261" s="198" t="s">
        <v>88</v>
      </c>
      <c r="AV261" s="14" t="s">
        <v>88</v>
      </c>
      <c r="AW261" s="14" t="s">
        <v>34</v>
      </c>
      <c r="AX261" s="14" t="s">
        <v>79</v>
      </c>
      <c r="AY261" s="198" t="s">
        <v>123</v>
      </c>
    </row>
    <row r="262" spans="1:51" s="14" customFormat="1" ht="12">
      <c r="A262" s="14"/>
      <c r="B262" s="197"/>
      <c r="C262" s="14"/>
      <c r="D262" s="185" t="s">
        <v>134</v>
      </c>
      <c r="E262" s="198" t="s">
        <v>1</v>
      </c>
      <c r="F262" s="199" t="s">
        <v>308</v>
      </c>
      <c r="G262" s="14"/>
      <c r="H262" s="200">
        <v>5.6</v>
      </c>
      <c r="I262" s="201"/>
      <c r="J262" s="14"/>
      <c r="K262" s="14"/>
      <c r="L262" s="197"/>
      <c r="M262" s="202"/>
      <c r="N262" s="203"/>
      <c r="O262" s="203"/>
      <c r="P262" s="203"/>
      <c r="Q262" s="203"/>
      <c r="R262" s="203"/>
      <c r="S262" s="203"/>
      <c r="T262" s="20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198" t="s">
        <v>134</v>
      </c>
      <c r="AU262" s="198" t="s">
        <v>88</v>
      </c>
      <c r="AV262" s="14" t="s">
        <v>88</v>
      </c>
      <c r="AW262" s="14" t="s">
        <v>34</v>
      </c>
      <c r="AX262" s="14" t="s">
        <v>79</v>
      </c>
      <c r="AY262" s="198" t="s">
        <v>123</v>
      </c>
    </row>
    <row r="263" spans="1:51" s="15" customFormat="1" ht="12">
      <c r="A263" s="15"/>
      <c r="B263" s="205"/>
      <c r="C263" s="15"/>
      <c r="D263" s="185" t="s">
        <v>134</v>
      </c>
      <c r="E263" s="206" t="s">
        <v>1</v>
      </c>
      <c r="F263" s="207" t="s">
        <v>138</v>
      </c>
      <c r="G263" s="15"/>
      <c r="H263" s="208">
        <v>24.8</v>
      </c>
      <c r="I263" s="209"/>
      <c r="J263" s="15"/>
      <c r="K263" s="15"/>
      <c r="L263" s="205"/>
      <c r="M263" s="210"/>
      <c r="N263" s="211"/>
      <c r="O263" s="211"/>
      <c r="P263" s="211"/>
      <c r="Q263" s="211"/>
      <c r="R263" s="211"/>
      <c r="S263" s="211"/>
      <c r="T263" s="212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06" t="s">
        <v>134</v>
      </c>
      <c r="AU263" s="206" t="s">
        <v>88</v>
      </c>
      <c r="AV263" s="15" t="s">
        <v>130</v>
      </c>
      <c r="AW263" s="15" t="s">
        <v>34</v>
      </c>
      <c r="AX263" s="15" t="s">
        <v>86</v>
      </c>
      <c r="AY263" s="206" t="s">
        <v>123</v>
      </c>
    </row>
    <row r="264" spans="1:65" s="2" customFormat="1" ht="66.75" customHeight="1">
      <c r="A264" s="37"/>
      <c r="B264" s="170"/>
      <c r="C264" s="171" t="s">
        <v>322</v>
      </c>
      <c r="D264" s="171" t="s">
        <v>125</v>
      </c>
      <c r="E264" s="173" t="s">
        <v>323</v>
      </c>
      <c r="F264" s="174" t="s">
        <v>324</v>
      </c>
      <c r="G264" s="175" t="s">
        <v>166</v>
      </c>
      <c r="H264" s="176">
        <v>232.389</v>
      </c>
      <c r="I264" s="177"/>
      <c r="J264" s="178">
        <f>ROUND(I264*H264,2)</f>
        <v>0</v>
      </c>
      <c r="K264" s="174" t="s">
        <v>129</v>
      </c>
      <c r="L264" s="38"/>
      <c r="M264" s="179" t="s">
        <v>1</v>
      </c>
      <c r="N264" s="180" t="s">
        <v>44</v>
      </c>
      <c r="O264" s="76"/>
      <c r="P264" s="181">
        <f>O264*H264</f>
        <v>0</v>
      </c>
      <c r="Q264" s="181">
        <v>0</v>
      </c>
      <c r="R264" s="181">
        <f>Q264*H264</f>
        <v>0</v>
      </c>
      <c r="S264" s="181">
        <v>0</v>
      </c>
      <c r="T264" s="182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83" t="s">
        <v>130</v>
      </c>
      <c r="AT264" s="183" t="s">
        <v>125</v>
      </c>
      <c r="AU264" s="183" t="s">
        <v>88</v>
      </c>
      <c r="AY264" s="18" t="s">
        <v>123</v>
      </c>
      <c r="BE264" s="184">
        <f>IF(N264="základní",J264,0)</f>
        <v>0</v>
      </c>
      <c r="BF264" s="184">
        <f>IF(N264="snížená",J264,0)</f>
        <v>0</v>
      </c>
      <c r="BG264" s="184">
        <f>IF(N264="zákl. přenesená",J264,0)</f>
        <v>0</v>
      </c>
      <c r="BH264" s="184">
        <f>IF(N264="sníž. přenesená",J264,0)</f>
        <v>0</v>
      </c>
      <c r="BI264" s="184">
        <f>IF(N264="nulová",J264,0)</f>
        <v>0</v>
      </c>
      <c r="BJ264" s="18" t="s">
        <v>86</v>
      </c>
      <c r="BK264" s="184">
        <f>ROUND(I264*H264,2)</f>
        <v>0</v>
      </c>
      <c r="BL264" s="18" t="s">
        <v>130</v>
      </c>
      <c r="BM264" s="183" t="s">
        <v>325</v>
      </c>
    </row>
    <row r="265" spans="1:51" s="14" customFormat="1" ht="12">
      <c r="A265" s="14"/>
      <c r="B265" s="197"/>
      <c r="C265" s="14"/>
      <c r="D265" s="185" t="s">
        <v>134</v>
      </c>
      <c r="E265" s="198" t="s">
        <v>1</v>
      </c>
      <c r="F265" s="199" t="s">
        <v>326</v>
      </c>
      <c r="G265" s="14"/>
      <c r="H265" s="200">
        <v>232.389</v>
      </c>
      <c r="I265" s="201"/>
      <c r="J265" s="14"/>
      <c r="K265" s="14"/>
      <c r="L265" s="197"/>
      <c r="M265" s="202"/>
      <c r="N265" s="203"/>
      <c r="O265" s="203"/>
      <c r="P265" s="203"/>
      <c r="Q265" s="203"/>
      <c r="R265" s="203"/>
      <c r="S265" s="203"/>
      <c r="T265" s="20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198" t="s">
        <v>134</v>
      </c>
      <c r="AU265" s="198" t="s">
        <v>88</v>
      </c>
      <c r="AV265" s="14" t="s">
        <v>88</v>
      </c>
      <c r="AW265" s="14" t="s">
        <v>34</v>
      </c>
      <c r="AX265" s="14" t="s">
        <v>86</v>
      </c>
      <c r="AY265" s="198" t="s">
        <v>123</v>
      </c>
    </row>
    <row r="266" spans="1:63" s="12" customFormat="1" ht="22.8" customHeight="1">
      <c r="A266" s="12"/>
      <c r="B266" s="157"/>
      <c r="C266" s="12"/>
      <c r="D266" s="158" t="s">
        <v>78</v>
      </c>
      <c r="E266" s="168" t="s">
        <v>327</v>
      </c>
      <c r="F266" s="168" t="s">
        <v>328</v>
      </c>
      <c r="G266" s="12"/>
      <c r="H266" s="12"/>
      <c r="I266" s="160"/>
      <c r="J266" s="169">
        <f>BK266</f>
        <v>0</v>
      </c>
      <c r="K266" s="12"/>
      <c r="L266" s="157"/>
      <c r="M266" s="162"/>
      <c r="N266" s="163"/>
      <c r="O266" s="163"/>
      <c r="P266" s="164">
        <f>SUM(P267:P272)</f>
        <v>0</v>
      </c>
      <c r="Q266" s="163"/>
      <c r="R266" s="164">
        <f>SUM(R267:R272)</f>
        <v>0</v>
      </c>
      <c r="S266" s="163"/>
      <c r="T266" s="165">
        <f>SUM(T267:T272)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158" t="s">
        <v>86</v>
      </c>
      <c r="AT266" s="166" t="s">
        <v>78</v>
      </c>
      <c r="AU266" s="166" t="s">
        <v>86</v>
      </c>
      <c r="AY266" s="158" t="s">
        <v>123</v>
      </c>
      <c r="BK266" s="167">
        <f>SUM(BK267:BK272)</f>
        <v>0</v>
      </c>
    </row>
    <row r="267" spans="1:65" s="2" customFormat="1" ht="24.15" customHeight="1">
      <c r="A267" s="37"/>
      <c r="B267" s="170"/>
      <c r="C267" s="171" t="s">
        <v>329</v>
      </c>
      <c r="D267" s="171" t="s">
        <v>125</v>
      </c>
      <c r="E267" s="173" t="s">
        <v>330</v>
      </c>
      <c r="F267" s="174" t="s">
        <v>331</v>
      </c>
      <c r="G267" s="175" t="s">
        <v>210</v>
      </c>
      <c r="H267" s="176">
        <v>1728.713</v>
      </c>
      <c r="I267" s="177"/>
      <c r="J267" s="178">
        <f>ROUND(I267*H267,2)</f>
        <v>0</v>
      </c>
      <c r="K267" s="174" t="s">
        <v>1</v>
      </c>
      <c r="L267" s="38"/>
      <c r="M267" s="179" t="s">
        <v>1</v>
      </c>
      <c r="N267" s="180" t="s">
        <v>44</v>
      </c>
      <c r="O267" s="76"/>
      <c r="P267" s="181">
        <f>O267*H267</f>
        <v>0</v>
      </c>
      <c r="Q267" s="181">
        <v>0</v>
      </c>
      <c r="R267" s="181">
        <f>Q267*H267</f>
        <v>0</v>
      </c>
      <c r="S267" s="181">
        <v>0</v>
      </c>
      <c r="T267" s="182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83" t="s">
        <v>130</v>
      </c>
      <c r="AT267" s="183" t="s">
        <v>125</v>
      </c>
      <c r="AU267" s="183" t="s">
        <v>88</v>
      </c>
      <c r="AY267" s="18" t="s">
        <v>123</v>
      </c>
      <c r="BE267" s="184">
        <f>IF(N267="základní",J267,0)</f>
        <v>0</v>
      </c>
      <c r="BF267" s="184">
        <f>IF(N267="snížená",J267,0)</f>
        <v>0</v>
      </c>
      <c r="BG267" s="184">
        <f>IF(N267="zákl. přenesená",J267,0)</f>
        <v>0</v>
      </c>
      <c r="BH267" s="184">
        <f>IF(N267="sníž. přenesená",J267,0)</f>
        <v>0</v>
      </c>
      <c r="BI267" s="184">
        <f>IF(N267="nulová",J267,0)</f>
        <v>0</v>
      </c>
      <c r="BJ267" s="18" t="s">
        <v>86</v>
      </c>
      <c r="BK267" s="184">
        <f>ROUND(I267*H267,2)</f>
        <v>0</v>
      </c>
      <c r="BL267" s="18" t="s">
        <v>130</v>
      </c>
      <c r="BM267" s="183" t="s">
        <v>332</v>
      </c>
    </row>
    <row r="268" spans="1:47" s="2" customFormat="1" ht="12">
      <c r="A268" s="37"/>
      <c r="B268" s="38"/>
      <c r="C268" s="37"/>
      <c r="D268" s="185" t="s">
        <v>132</v>
      </c>
      <c r="E268" s="37"/>
      <c r="F268" s="186" t="s">
        <v>333</v>
      </c>
      <c r="G268" s="37"/>
      <c r="H268" s="37"/>
      <c r="I268" s="187"/>
      <c r="J268" s="37"/>
      <c r="K268" s="37"/>
      <c r="L268" s="38"/>
      <c r="M268" s="188"/>
      <c r="N268" s="189"/>
      <c r="O268" s="76"/>
      <c r="P268" s="76"/>
      <c r="Q268" s="76"/>
      <c r="R268" s="76"/>
      <c r="S268" s="76"/>
      <c r="T268" s="7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8" t="s">
        <v>132</v>
      </c>
      <c r="AU268" s="18" t="s">
        <v>88</v>
      </c>
    </row>
    <row r="269" spans="1:51" s="13" customFormat="1" ht="12">
      <c r="A269" s="13"/>
      <c r="B269" s="190"/>
      <c r="C269" s="13"/>
      <c r="D269" s="185" t="s">
        <v>134</v>
      </c>
      <c r="E269" s="191" t="s">
        <v>1</v>
      </c>
      <c r="F269" s="192" t="s">
        <v>334</v>
      </c>
      <c r="G269" s="13"/>
      <c r="H269" s="191" t="s">
        <v>1</v>
      </c>
      <c r="I269" s="193"/>
      <c r="J269" s="13"/>
      <c r="K269" s="13"/>
      <c r="L269" s="190"/>
      <c r="M269" s="194"/>
      <c r="N269" s="195"/>
      <c r="O269" s="195"/>
      <c r="P269" s="195"/>
      <c r="Q269" s="195"/>
      <c r="R269" s="195"/>
      <c r="S269" s="195"/>
      <c r="T269" s="19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1" t="s">
        <v>134</v>
      </c>
      <c r="AU269" s="191" t="s">
        <v>88</v>
      </c>
      <c r="AV269" s="13" t="s">
        <v>86</v>
      </c>
      <c r="AW269" s="13" t="s">
        <v>34</v>
      </c>
      <c r="AX269" s="13" t="s">
        <v>79</v>
      </c>
      <c r="AY269" s="191" t="s">
        <v>123</v>
      </c>
    </row>
    <row r="270" spans="1:51" s="14" customFormat="1" ht="12">
      <c r="A270" s="14"/>
      <c r="B270" s="197"/>
      <c r="C270" s="14"/>
      <c r="D270" s="185" t="s">
        <v>134</v>
      </c>
      <c r="E270" s="198" t="s">
        <v>1</v>
      </c>
      <c r="F270" s="199" t="s">
        <v>335</v>
      </c>
      <c r="G270" s="14"/>
      <c r="H270" s="200">
        <v>1736.201</v>
      </c>
      <c r="I270" s="201"/>
      <c r="J270" s="14"/>
      <c r="K270" s="14"/>
      <c r="L270" s="197"/>
      <c r="M270" s="202"/>
      <c r="N270" s="203"/>
      <c r="O270" s="203"/>
      <c r="P270" s="203"/>
      <c r="Q270" s="203"/>
      <c r="R270" s="203"/>
      <c r="S270" s="203"/>
      <c r="T270" s="20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198" t="s">
        <v>134</v>
      </c>
      <c r="AU270" s="198" t="s">
        <v>88</v>
      </c>
      <c r="AV270" s="14" t="s">
        <v>88</v>
      </c>
      <c r="AW270" s="14" t="s">
        <v>34</v>
      </c>
      <c r="AX270" s="14" t="s">
        <v>79</v>
      </c>
      <c r="AY270" s="198" t="s">
        <v>123</v>
      </c>
    </row>
    <row r="271" spans="1:51" s="14" customFormat="1" ht="12">
      <c r="A271" s="14"/>
      <c r="B271" s="197"/>
      <c r="C271" s="14"/>
      <c r="D271" s="185" t="s">
        <v>134</v>
      </c>
      <c r="E271" s="198" t="s">
        <v>1</v>
      </c>
      <c r="F271" s="199" t="s">
        <v>336</v>
      </c>
      <c r="G271" s="14"/>
      <c r="H271" s="200">
        <v>-7.488</v>
      </c>
      <c r="I271" s="201"/>
      <c r="J271" s="14"/>
      <c r="K271" s="14"/>
      <c r="L271" s="197"/>
      <c r="M271" s="202"/>
      <c r="N271" s="203"/>
      <c r="O271" s="203"/>
      <c r="P271" s="203"/>
      <c r="Q271" s="203"/>
      <c r="R271" s="203"/>
      <c r="S271" s="203"/>
      <c r="T271" s="20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198" t="s">
        <v>134</v>
      </c>
      <c r="AU271" s="198" t="s">
        <v>88</v>
      </c>
      <c r="AV271" s="14" t="s">
        <v>88</v>
      </c>
      <c r="AW271" s="14" t="s">
        <v>34</v>
      </c>
      <c r="AX271" s="14" t="s">
        <v>79</v>
      </c>
      <c r="AY271" s="198" t="s">
        <v>123</v>
      </c>
    </row>
    <row r="272" spans="1:51" s="15" customFormat="1" ht="12">
      <c r="A272" s="15"/>
      <c r="B272" s="205"/>
      <c r="C272" s="15"/>
      <c r="D272" s="185" t="s">
        <v>134</v>
      </c>
      <c r="E272" s="206" t="s">
        <v>1</v>
      </c>
      <c r="F272" s="207" t="s">
        <v>138</v>
      </c>
      <c r="G272" s="15"/>
      <c r="H272" s="208">
        <v>1728.713</v>
      </c>
      <c r="I272" s="209"/>
      <c r="J272" s="15"/>
      <c r="K272" s="15"/>
      <c r="L272" s="205"/>
      <c r="M272" s="210"/>
      <c r="N272" s="211"/>
      <c r="O272" s="211"/>
      <c r="P272" s="211"/>
      <c r="Q272" s="211"/>
      <c r="R272" s="211"/>
      <c r="S272" s="211"/>
      <c r="T272" s="212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06" t="s">
        <v>134</v>
      </c>
      <c r="AU272" s="206" t="s">
        <v>88</v>
      </c>
      <c r="AV272" s="15" t="s">
        <v>130</v>
      </c>
      <c r="AW272" s="15" t="s">
        <v>34</v>
      </c>
      <c r="AX272" s="15" t="s">
        <v>86</v>
      </c>
      <c r="AY272" s="206" t="s">
        <v>123</v>
      </c>
    </row>
    <row r="273" spans="1:63" s="12" customFormat="1" ht="22.8" customHeight="1">
      <c r="A273" s="12"/>
      <c r="B273" s="157"/>
      <c r="C273" s="12"/>
      <c r="D273" s="158" t="s">
        <v>78</v>
      </c>
      <c r="E273" s="168" t="s">
        <v>337</v>
      </c>
      <c r="F273" s="168" t="s">
        <v>338</v>
      </c>
      <c r="G273" s="12"/>
      <c r="H273" s="12"/>
      <c r="I273" s="160"/>
      <c r="J273" s="169">
        <f>BK273</f>
        <v>0</v>
      </c>
      <c r="K273" s="12"/>
      <c r="L273" s="157"/>
      <c r="M273" s="162"/>
      <c r="N273" s="163"/>
      <c r="O273" s="163"/>
      <c r="P273" s="164">
        <f>P274</f>
        <v>0</v>
      </c>
      <c r="Q273" s="163"/>
      <c r="R273" s="164">
        <f>R274</f>
        <v>0</v>
      </c>
      <c r="S273" s="163"/>
      <c r="T273" s="165">
        <f>T274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158" t="s">
        <v>86</v>
      </c>
      <c r="AT273" s="166" t="s">
        <v>78</v>
      </c>
      <c r="AU273" s="166" t="s">
        <v>86</v>
      </c>
      <c r="AY273" s="158" t="s">
        <v>123</v>
      </c>
      <c r="BK273" s="167">
        <f>BK274</f>
        <v>0</v>
      </c>
    </row>
    <row r="274" spans="1:65" s="2" customFormat="1" ht="44.25" customHeight="1">
      <c r="A274" s="37"/>
      <c r="B274" s="170"/>
      <c r="C274" s="171" t="s">
        <v>339</v>
      </c>
      <c r="D274" s="171" t="s">
        <v>125</v>
      </c>
      <c r="E274" s="173" t="s">
        <v>340</v>
      </c>
      <c r="F274" s="174" t="s">
        <v>341</v>
      </c>
      <c r="G274" s="175" t="s">
        <v>210</v>
      </c>
      <c r="H274" s="176">
        <v>256.248</v>
      </c>
      <c r="I274" s="177"/>
      <c r="J274" s="178">
        <f>ROUND(I274*H274,2)</f>
        <v>0</v>
      </c>
      <c r="K274" s="174" t="s">
        <v>129</v>
      </c>
      <c r="L274" s="38"/>
      <c r="M274" s="225" t="s">
        <v>1</v>
      </c>
      <c r="N274" s="226" t="s">
        <v>44</v>
      </c>
      <c r="O274" s="227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3" t="s">
        <v>130</v>
      </c>
      <c r="AT274" s="183" t="s">
        <v>125</v>
      </c>
      <c r="AU274" s="183" t="s">
        <v>88</v>
      </c>
      <c r="AY274" s="18" t="s">
        <v>123</v>
      </c>
      <c r="BE274" s="184">
        <f>IF(N274="základní",J274,0)</f>
        <v>0</v>
      </c>
      <c r="BF274" s="184">
        <f>IF(N274="snížená",J274,0)</f>
        <v>0</v>
      </c>
      <c r="BG274" s="184">
        <f>IF(N274="zákl. přenesená",J274,0)</f>
        <v>0</v>
      </c>
      <c r="BH274" s="184">
        <f>IF(N274="sníž. přenesená",J274,0)</f>
        <v>0</v>
      </c>
      <c r="BI274" s="184">
        <f>IF(N274="nulová",J274,0)</f>
        <v>0</v>
      </c>
      <c r="BJ274" s="18" t="s">
        <v>86</v>
      </c>
      <c r="BK274" s="184">
        <f>ROUND(I274*H274,2)</f>
        <v>0</v>
      </c>
      <c r="BL274" s="18" t="s">
        <v>130</v>
      </c>
      <c r="BM274" s="183" t="s">
        <v>342</v>
      </c>
    </row>
    <row r="275" spans="1:31" s="2" customFormat="1" ht="6.95" customHeight="1">
      <c r="A275" s="37"/>
      <c r="B275" s="59"/>
      <c r="C275" s="60"/>
      <c r="D275" s="60"/>
      <c r="E275" s="60"/>
      <c r="F275" s="60"/>
      <c r="G275" s="60"/>
      <c r="H275" s="60"/>
      <c r="I275" s="60"/>
      <c r="J275" s="60"/>
      <c r="K275" s="60"/>
      <c r="L275" s="38"/>
      <c r="M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</row>
  </sheetData>
  <autoFilter ref="C123:K274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92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20" t="str">
        <f>'Rekapitulace stavby'!K6</f>
        <v>Táborského nábřeží – oprava komunikace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343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344</v>
      </c>
      <c r="G12" s="37"/>
      <c r="H12" s="37"/>
      <c r="I12" s="31" t="s">
        <v>22</v>
      </c>
      <c r="J12" s="68" t="str">
        <f>'Rekapitulace stavby'!AN8</f>
        <v>26. 9. 2023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>Brněnské komunikace a.s., Renneská tř. 787, Brno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>26003236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tr">
        <f>IF('Rekapitulace stavby'!E17="","",'Rekapitulace stavby'!E17)</f>
        <v>ŠINDLAR s.r.o.</v>
      </c>
      <c r="F21" s="37"/>
      <c r="G21" s="37"/>
      <c r="H21" s="37"/>
      <c r="I21" s="31" t="s">
        <v>27</v>
      </c>
      <c r="J21" s="26" t="str">
        <f>IF('Rekapitulace stavby'!AN17="","",'Rekapitulace stavby'!AN17)</f>
        <v>CZ 260 03 236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>Roman Bárta</v>
      </c>
      <c r="F24" s="37"/>
      <c r="G24" s="37"/>
      <c r="H24" s="37"/>
      <c r="I24" s="31" t="s">
        <v>27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71.25" customHeight="1">
      <c r="A27" s="121"/>
      <c r="B27" s="122"/>
      <c r="C27" s="121"/>
      <c r="D27" s="121"/>
      <c r="E27" s="35" t="s">
        <v>38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ROUND(J118,2)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ROUND((SUM(BE118:BE183)),2)</f>
        <v>0</v>
      </c>
      <c r="G33" s="37"/>
      <c r="H33" s="37"/>
      <c r="I33" s="127">
        <v>0.21</v>
      </c>
      <c r="J33" s="126">
        <f>ROUND(((SUM(BE118:BE183))*I33),2)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ROUND((SUM(BF118:BF183)),2)</f>
        <v>0</v>
      </c>
      <c r="G34" s="37"/>
      <c r="H34" s="37"/>
      <c r="I34" s="127">
        <v>0.15</v>
      </c>
      <c r="J34" s="126">
        <f>ROUND(((SUM(BF118:BF183))*I34),2)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ROUND((SUM(BG118:BG183)),2)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ROUND((SUM(BH118:BH183)),2)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ROUND((SUM(BI118:BI183)),2)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Táborského nábřeží – oprava komunikace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02 - Vedlejší a ostatní náklady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26. 9. 2023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>Brněnské komunikace a.s., Renneská tř. 787, Brno</v>
      </c>
      <c r="G91" s="37"/>
      <c r="H91" s="37"/>
      <c r="I91" s="31" t="s">
        <v>30</v>
      </c>
      <c r="J91" s="35" t="str">
        <f>E21</f>
        <v>ŠINDLAR s.r.o.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>Roman Bárta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96</v>
      </c>
      <c r="D94" s="128"/>
      <c r="E94" s="128"/>
      <c r="F94" s="128"/>
      <c r="G94" s="128"/>
      <c r="H94" s="128"/>
      <c r="I94" s="128"/>
      <c r="J94" s="137" t="s">
        <v>97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98</v>
      </c>
      <c r="D96" s="37"/>
      <c r="E96" s="37"/>
      <c r="F96" s="37"/>
      <c r="G96" s="37"/>
      <c r="H96" s="37"/>
      <c r="I96" s="37"/>
      <c r="J96" s="95">
        <f>J118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99</v>
      </c>
    </row>
    <row r="97" spans="1:31" s="9" customFormat="1" ht="24.95" customHeight="1">
      <c r="A97" s="9"/>
      <c r="B97" s="139"/>
      <c r="C97" s="9"/>
      <c r="D97" s="140" t="s">
        <v>345</v>
      </c>
      <c r="E97" s="141"/>
      <c r="F97" s="141"/>
      <c r="G97" s="141"/>
      <c r="H97" s="141"/>
      <c r="I97" s="141"/>
      <c r="J97" s="142">
        <f>J119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39"/>
      <c r="C98" s="9"/>
      <c r="D98" s="140" t="s">
        <v>346</v>
      </c>
      <c r="E98" s="141"/>
      <c r="F98" s="141"/>
      <c r="G98" s="141"/>
      <c r="H98" s="141"/>
      <c r="I98" s="141"/>
      <c r="J98" s="142">
        <f>J144</f>
        <v>0</v>
      </c>
      <c r="K98" s="9"/>
      <c r="L98" s="13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7"/>
      <c r="B99" s="38"/>
      <c r="C99" s="37"/>
      <c r="D99" s="37"/>
      <c r="E99" s="37"/>
      <c r="F99" s="37"/>
      <c r="G99" s="37"/>
      <c r="H99" s="37"/>
      <c r="I99" s="37"/>
      <c r="J99" s="37"/>
      <c r="K99" s="37"/>
      <c r="L99" s="54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54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108</v>
      </c>
      <c r="D105" s="37"/>
      <c r="E105" s="37"/>
      <c r="F105" s="37"/>
      <c r="G105" s="37"/>
      <c r="H105" s="37"/>
      <c r="I105" s="37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7"/>
      <c r="D108" s="37"/>
      <c r="E108" s="120" t="str">
        <f>E7</f>
        <v>Táborského nábřeží – oprava komunikace</v>
      </c>
      <c r="F108" s="31"/>
      <c r="G108" s="31"/>
      <c r="H108" s="31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93</v>
      </c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7"/>
      <c r="D110" s="37"/>
      <c r="E110" s="66" t="str">
        <f>E9</f>
        <v>02 - Vedlejší a ostatní náklady</v>
      </c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7"/>
      <c r="E112" s="37"/>
      <c r="F112" s="26" t="str">
        <f>F12</f>
        <v xml:space="preserve"> </v>
      </c>
      <c r="G112" s="37"/>
      <c r="H112" s="37"/>
      <c r="I112" s="31" t="s">
        <v>22</v>
      </c>
      <c r="J112" s="68" t="str">
        <f>IF(J12="","",J12)</f>
        <v>26. 9. 2023</v>
      </c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7"/>
      <c r="E114" s="37"/>
      <c r="F114" s="26" t="str">
        <f>E15</f>
        <v>Brněnské komunikace a.s., Renneská tř. 787, Brno</v>
      </c>
      <c r="G114" s="37"/>
      <c r="H114" s="37"/>
      <c r="I114" s="31" t="s">
        <v>30</v>
      </c>
      <c r="J114" s="35" t="str">
        <f>E21</f>
        <v>ŠINDLAR s.r.o.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28</v>
      </c>
      <c r="D115" s="37"/>
      <c r="E115" s="37"/>
      <c r="F115" s="26" t="str">
        <f>IF(E18="","",E18)</f>
        <v>Vyplň údaj</v>
      </c>
      <c r="G115" s="37"/>
      <c r="H115" s="37"/>
      <c r="I115" s="31" t="s">
        <v>35</v>
      </c>
      <c r="J115" s="35" t="str">
        <f>E24</f>
        <v>Roman Bárta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47"/>
      <c r="B117" s="148"/>
      <c r="C117" s="149" t="s">
        <v>109</v>
      </c>
      <c r="D117" s="150" t="s">
        <v>64</v>
      </c>
      <c r="E117" s="150" t="s">
        <v>60</v>
      </c>
      <c r="F117" s="150" t="s">
        <v>61</v>
      </c>
      <c r="G117" s="150" t="s">
        <v>110</v>
      </c>
      <c r="H117" s="150" t="s">
        <v>111</v>
      </c>
      <c r="I117" s="150" t="s">
        <v>112</v>
      </c>
      <c r="J117" s="150" t="s">
        <v>97</v>
      </c>
      <c r="K117" s="151" t="s">
        <v>113</v>
      </c>
      <c r="L117" s="152"/>
      <c r="M117" s="85" t="s">
        <v>1</v>
      </c>
      <c r="N117" s="86" t="s">
        <v>43</v>
      </c>
      <c r="O117" s="86" t="s">
        <v>114</v>
      </c>
      <c r="P117" s="86" t="s">
        <v>115</v>
      </c>
      <c r="Q117" s="86" t="s">
        <v>116</v>
      </c>
      <c r="R117" s="86" t="s">
        <v>117</v>
      </c>
      <c r="S117" s="86" t="s">
        <v>118</v>
      </c>
      <c r="T117" s="87" t="s">
        <v>119</v>
      </c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</row>
    <row r="118" spans="1:63" s="2" customFormat="1" ht="22.8" customHeight="1">
      <c r="A118" s="37"/>
      <c r="B118" s="38"/>
      <c r="C118" s="92" t="s">
        <v>120</v>
      </c>
      <c r="D118" s="37"/>
      <c r="E118" s="37"/>
      <c r="F118" s="37"/>
      <c r="G118" s="37"/>
      <c r="H118" s="37"/>
      <c r="I118" s="37"/>
      <c r="J118" s="153">
        <f>BK118</f>
        <v>0</v>
      </c>
      <c r="K118" s="37"/>
      <c r="L118" s="38"/>
      <c r="M118" s="88"/>
      <c r="N118" s="72"/>
      <c r="O118" s="89"/>
      <c r="P118" s="154">
        <f>P119+P144</f>
        <v>0</v>
      </c>
      <c r="Q118" s="89"/>
      <c r="R118" s="154">
        <f>R119+R144</f>
        <v>0</v>
      </c>
      <c r="S118" s="89"/>
      <c r="T118" s="155">
        <f>T119+T144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8" t="s">
        <v>78</v>
      </c>
      <c r="AU118" s="18" t="s">
        <v>99</v>
      </c>
      <c r="BK118" s="156">
        <f>BK119+BK144</f>
        <v>0</v>
      </c>
    </row>
    <row r="119" spans="1:63" s="12" customFormat="1" ht="25.9" customHeight="1">
      <c r="A119" s="12"/>
      <c r="B119" s="157"/>
      <c r="C119" s="12"/>
      <c r="D119" s="158" t="s">
        <v>78</v>
      </c>
      <c r="E119" s="159" t="s">
        <v>347</v>
      </c>
      <c r="F119" s="159" t="s">
        <v>348</v>
      </c>
      <c r="G119" s="12"/>
      <c r="H119" s="12"/>
      <c r="I119" s="160"/>
      <c r="J119" s="161">
        <f>BK119</f>
        <v>0</v>
      </c>
      <c r="K119" s="12"/>
      <c r="L119" s="157"/>
      <c r="M119" s="162"/>
      <c r="N119" s="163"/>
      <c r="O119" s="163"/>
      <c r="P119" s="164">
        <f>SUM(P120:P143)</f>
        <v>0</v>
      </c>
      <c r="Q119" s="163"/>
      <c r="R119" s="164">
        <f>SUM(R120:R143)</f>
        <v>0</v>
      </c>
      <c r="S119" s="163"/>
      <c r="T119" s="165">
        <f>SUM(T120:T143)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8" t="s">
        <v>86</v>
      </c>
      <c r="AT119" s="166" t="s">
        <v>78</v>
      </c>
      <c r="AU119" s="166" t="s">
        <v>79</v>
      </c>
      <c r="AY119" s="158" t="s">
        <v>123</v>
      </c>
      <c r="BK119" s="167">
        <f>SUM(BK120:BK143)</f>
        <v>0</v>
      </c>
    </row>
    <row r="120" spans="1:65" s="2" customFormat="1" ht="24.15" customHeight="1">
      <c r="A120" s="37"/>
      <c r="B120" s="170"/>
      <c r="C120" s="171" t="s">
        <v>86</v>
      </c>
      <c r="D120" s="171" t="s">
        <v>125</v>
      </c>
      <c r="E120" s="173" t="s">
        <v>349</v>
      </c>
      <c r="F120" s="174" t="s">
        <v>350</v>
      </c>
      <c r="G120" s="175" t="s">
        <v>351</v>
      </c>
      <c r="H120" s="176">
        <v>1</v>
      </c>
      <c r="I120" s="177"/>
      <c r="J120" s="178">
        <f>ROUND(I120*H120,2)</f>
        <v>0</v>
      </c>
      <c r="K120" s="174" t="s">
        <v>1</v>
      </c>
      <c r="L120" s="38"/>
      <c r="M120" s="179" t="s">
        <v>1</v>
      </c>
      <c r="N120" s="180" t="s">
        <v>44</v>
      </c>
      <c r="O120" s="76"/>
      <c r="P120" s="181">
        <f>O120*H120</f>
        <v>0</v>
      </c>
      <c r="Q120" s="181">
        <v>0</v>
      </c>
      <c r="R120" s="181">
        <f>Q120*H120</f>
        <v>0</v>
      </c>
      <c r="S120" s="181">
        <v>0</v>
      </c>
      <c r="T120" s="182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3" t="s">
        <v>352</v>
      </c>
      <c r="AT120" s="183" t="s">
        <v>125</v>
      </c>
      <c r="AU120" s="183" t="s">
        <v>86</v>
      </c>
      <c r="AY120" s="18" t="s">
        <v>123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18" t="s">
        <v>86</v>
      </c>
      <c r="BK120" s="184">
        <f>ROUND(I120*H120,2)</f>
        <v>0</v>
      </c>
      <c r="BL120" s="18" t="s">
        <v>352</v>
      </c>
      <c r="BM120" s="183" t="s">
        <v>88</v>
      </c>
    </row>
    <row r="121" spans="1:51" s="13" customFormat="1" ht="12">
      <c r="A121" s="13"/>
      <c r="B121" s="190"/>
      <c r="C121" s="13"/>
      <c r="D121" s="185" t="s">
        <v>134</v>
      </c>
      <c r="E121" s="191" t="s">
        <v>1</v>
      </c>
      <c r="F121" s="192" t="s">
        <v>353</v>
      </c>
      <c r="G121" s="13"/>
      <c r="H121" s="191" t="s">
        <v>1</v>
      </c>
      <c r="I121" s="193"/>
      <c r="J121" s="13"/>
      <c r="K121" s="13"/>
      <c r="L121" s="190"/>
      <c r="M121" s="194"/>
      <c r="N121" s="195"/>
      <c r="O121" s="195"/>
      <c r="P121" s="195"/>
      <c r="Q121" s="195"/>
      <c r="R121" s="195"/>
      <c r="S121" s="195"/>
      <c r="T121" s="19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91" t="s">
        <v>134</v>
      </c>
      <c r="AU121" s="191" t="s">
        <v>86</v>
      </c>
      <c r="AV121" s="13" t="s">
        <v>86</v>
      </c>
      <c r="AW121" s="13" t="s">
        <v>34</v>
      </c>
      <c r="AX121" s="13" t="s">
        <v>79</v>
      </c>
      <c r="AY121" s="191" t="s">
        <v>123</v>
      </c>
    </row>
    <row r="122" spans="1:51" s="13" customFormat="1" ht="12">
      <c r="A122" s="13"/>
      <c r="B122" s="190"/>
      <c r="C122" s="13"/>
      <c r="D122" s="185" t="s">
        <v>134</v>
      </c>
      <c r="E122" s="191" t="s">
        <v>1</v>
      </c>
      <c r="F122" s="192" t="s">
        <v>354</v>
      </c>
      <c r="G122" s="13"/>
      <c r="H122" s="191" t="s">
        <v>1</v>
      </c>
      <c r="I122" s="193"/>
      <c r="J122" s="13"/>
      <c r="K122" s="13"/>
      <c r="L122" s="190"/>
      <c r="M122" s="194"/>
      <c r="N122" s="195"/>
      <c r="O122" s="195"/>
      <c r="P122" s="195"/>
      <c r="Q122" s="195"/>
      <c r="R122" s="195"/>
      <c r="S122" s="195"/>
      <c r="T122" s="19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91" t="s">
        <v>134</v>
      </c>
      <c r="AU122" s="191" t="s">
        <v>86</v>
      </c>
      <c r="AV122" s="13" t="s">
        <v>86</v>
      </c>
      <c r="AW122" s="13" t="s">
        <v>34</v>
      </c>
      <c r="AX122" s="13" t="s">
        <v>79</v>
      </c>
      <c r="AY122" s="191" t="s">
        <v>123</v>
      </c>
    </row>
    <row r="123" spans="1:51" s="13" customFormat="1" ht="12">
      <c r="A123" s="13"/>
      <c r="B123" s="190"/>
      <c r="C123" s="13"/>
      <c r="D123" s="185" t="s">
        <v>134</v>
      </c>
      <c r="E123" s="191" t="s">
        <v>1</v>
      </c>
      <c r="F123" s="192" t="s">
        <v>355</v>
      </c>
      <c r="G123" s="13"/>
      <c r="H123" s="191" t="s">
        <v>1</v>
      </c>
      <c r="I123" s="193"/>
      <c r="J123" s="13"/>
      <c r="K123" s="13"/>
      <c r="L123" s="190"/>
      <c r="M123" s="194"/>
      <c r="N123" s="195"/>
      <c r="O123" s="195"/>
      <c r="P123" s="195"/>
      <c r="Q123" s="195"/>
      <c r="R123" s="195"/>
      <c r="S123" s="195"/>
      <c r="T123" s="19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91" t="s">
        <v>134</v>
      </c>
      <c r="AU123" s="191" t="s">
        <v>86</v>
      </c>
      <c r="AV123" s="13" t="s">
        <v>86</v>
      </c>
      <c r="AW123" s="13" t="s">
        <v>34</v>
      </c>
      <c r="AX123" s="13" t="s">
        <v>79</v>
      </c>
      <c r="AY123" s="191" t="s">
        <v>123</v>
      </c>
    </row>
    <row r="124" spans="1:51" s="13" customFormat="1" ht="12">
      <c r="A124" s="13"/>
      <c r="B124" s="190"/>
      <c r="C124" s="13"/>
      <c r="D124" s="185" t="s">
        <v>134</v>
      </c>
      <c r="E124" s="191" t="s">
        <v>1</v>
      </c>
      <c r="F124" s="192" t="s">
        <v>356</v>
      </c>
      <c r="G124" s="13"/>
      <c r="H124" s="191" t="s">
        <v>1</v>
      </c>
      <c r="I124" s="193"/>
      <c r="J124" s="13"/>
      <c r="K124" s="13"/>
      <c r="L124" s="190"/>
      <c r="M124" s="194"/>
      <c r="N124" s="195"/>
      <c r="O124" s="195"/>
      <c r="P124" s="195"/>
      <c r="Q124" s="195"/>
      <c r="R124" s="195"/>
      <c r="S124" s="195"/>
      <c r="T124" s="19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91" t="s">
        <v>134</v>
      </c>
      <c r="AU124" s="191" t="s">
        <v>86</v>
      </c>
      <c r="AV124" s="13" t="s">
        <v>86</v>
      </c>
      <c r="AW124" s="13" t="s">
        <v>34</v>
      </c>
      <c r="AX124" s="13" t="s">
        <v>79</v>
      </c>
      <c r="AY124" s="191" t="s">
        <v>123</v>
      </c>
    </row>
    <row r="125" spans="1:51" s="14" customFormat="1" ht="12">
      <c r="A125" s="14"/>
      <c r="B125" s="197"/>
      <c r="C125" s="14"/>
      <c r="D125" s="185" t="s">
        <v>134</v>
      </c>
      <c r="E125" s="198" t="s">
        <v>1</v>
      </c>
      <c r="F125" s="199" t="s">
        <v>86</v>
      </c>
      <c r="G125" s="14"/>
      <c r="H125" s="200">
        <v>1</v>
      </c>
      <c r="I125" s="201"/>
      <c r="J125" s="14"/>
      <c r="K125" s="14"/>
      <c r="L125" s="197"/>
      <c r="M125" s="202"/>
      <c r="N125" s="203"/>
      <c r="O125" s="203"/>
      <c r="P125" s="203"/>
      <c r="Q125" s="203"/>
      <c r="R125" s="203"/>
      <c r="S125" s="203"/>
      <c r="T125" s="20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198" t="s">
        <v>134</v>
      </c>
      <c r="AU125" s="198" t="s">
        <v>86</v>
      </c>
      <c r="AV125" s="14" t="s">
        <v>88</v>
      </c>
      <c r="AW125" s="14" t="s">
        <v>34</v>
      </c>
      <c r="AX125" s="14" t="s">
        <v>86</v>
      </c>
      <c r="AY125" s="198" t="s">
        <v>123</v>
      </c>
    </row>
    <row r="126" spans="1:65" s="2" customFormat="1" ht="24.15" customHeight="1">
      <c r="A126" s="37"/>
      <c r="B126" s="170"/>
      <c r="C126" s="171" t="s">
        <v>88</v>
      </c>
      <c r="D126" s="171" t="s">
        <v>125</v>
      </c>
      <c r="E126" s="173" t="s">
        <v>357</v>
      </c>
      <c r="F126" s="174" t="s">
        <v>358</v>
      </c>
      <c r="G126" s="175" t="s">
        <v>351</v>
      </c>
      <c r="H126" s="176">
        <v>1</v>
      </c>
      <c r="I126" s="177"/>
      <c r="J126" s="178">
        <f>ROUND(I126*H126,2)</f>
        <v>0</v>
      </c>
      <c r="K126" s="174" t="s">
        <v>1</v>
      </c>
      <c r="L126" s="38"/>
      <c r="M126" s="179" t="s">
        <v>1</v>
      </c>
      <c r="N126" s="180" t="s">
        <v>44</v>
      </c>
      <c r="O126" s="76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3" t="s">
        <v>352</v>
      </c>
      <c r="AT126" s="183" t="s">
        <v>125</v>
      </c>
      <c r="AU126" s="183" t="s">
        <v>86</v>
      </c>
      <c r="AY126" s="18" t="s">
        <v>123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8" t="s">
        <v>86</v>
      </c>
      <c r="BK126" s="184">
        <f>ROUND(I126*H126,2)</f>
        <v>0</v>
      </c>
      <c r="BL126" s="18" t="s">
        <v>352</v>
      </c>
      <c r="BM126" s="183" t="s">
        <v>130</v>
      </c>
    </row>
    <row r="127" spans="1:51" s="13" customFormat="1" ht="12">
      <c r="A127" s="13"/>
      <c r="B127" s="190"/>
      <c r="C127" s="13"/>
      <c r="D127" s="185" t="s">
        <v>134</v>
      </c>
      <c r="E127" s="191" t="s">
        <v>1</v>
      </c>
      <c r="F127" s="192" t="s">
        <v>359</v>
      </c>
      <c r="G127" s="13"/>
      <c r="H127" s="191" t="s">
        <v>1</v>
      </c>
      <c r="I127" s="193"/>
      <c r="J127" s="13"/>
      <c r="K127" s="13"/>
      <c r="L127" s="190"/>
      <c r="M127" s="194"/>
      <c r="N127" s="195"/>
      <c r="O127" s="195"/>
      <c r="P127" s="195"/>
      <c r="Q127" s="195"/>
      <c r="R127" s="195"/>
      <c r="S127" s="195"/>
      <c r="T127" s="19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1" t="s">
        <v>134</v>
      </c>
      <c r="AU127" s="191" t="s">
        <v>86</v>
      </c>
      <c r="AV127" s="13" t="s">
        <v>86</v>
      </c>
      <c r="AW127" s="13" t="s">
        <v>34</v>
      </c>
      <c r="AX127" s="13" t="s">
        <v>79</v>
      </c>
      <c r="AY127" s="191" t="s">
        <v>123</v>
      </c>
    </row>
    <row r="128" spans="1:51" s="14" customFormat="1" ht="12">
      <c r="A128" s="14"/>
      <c r="B128" s="197"/>
      <c r="C128" s="14"/>
      <c r="D128" s="185" t="s">
        <v>134</v>
      </c>
      <c r="E128" s="198" t="s">
        <v>1</v>
      </c>
      <c r="F128" s="199" t="s">
        <v>86</v>
      </c>
      <c r="G128" s="14"/>
      <c r="H128" s="200">
        <v>1</v>
      </c>
      <c r="I128" s="201"/>
      <c r="J128" s="14"/>
      <c r="K128" s="14"/>
      <c r="L128" s="197"/>
      <c r="M128" s="202"/>
      <c r="N128" s="203"/>
      <c r="O128" s="203"/>
      <c r="P128" s="203"/>
      <c r="Q128" s="203"/>
      <c r="R128" s="203"/>
      <c r="S128" s="203"/>
      <c r="T128" s="20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198" t="s">
        <v>134</v>
      </c>
      <c r="AU128" s="198" t="s">
        <v>86</v>
      </c>
      <c r="AV128" s="14" t="s">
        <v>88</v>
      </c>
      <c r="AW128" s="14" t="s">
        <v>34</v>
      </c>
      <c r="AX128" s="14" t="s">
        <v>86</v>
      </c>
      <c r="AY128" s="198" t="s">
        <v>123</v>
      </c>
    </row>
    <row r="129" spans="1:65" s="2" customFormat="1" ht="24.15" customHeight="1">
      <c r="A129" s="37"/>
      <c r="B129" s="170"/>
      <c r="C129" s="171" t="s">
        <v>142</v>
      </c>
      <c r="D129" s="171" t="s">
        <v>125</v>
      </c>
      <c r="E129" s="173" t="s">
        <v>360</v>
      </c>
      <c r="F129" s="174" t="s">
        <v>361</v>
      </c>
      <c r="G129" s="175" t="s">
        <v>351</v>
      </c>
      <c r="H129" s="176">
        <v>1</v>
      </c>
      <c r="I129" s="177"/>
      <c r="J129" s="178">
        <f>ROUND(I129*H129,2)</f>
        <v>0</v>
      </c>
      <c r="K129" s="174" t="s">
        <v>1</v>
      </c>
      <c r="L129" s="38"/>
      <c r="M129" s="179" t="s">
        <v>1</v>
      </c>
      <c r="N129" s="180" t="s">
        <v>44</v>
      </c>
      <c r="O129" s="76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3" t="s">
        <v>352</v>
      </c>
      <c r="AT129" s="183" t="s">
        <v>125</v>
      </c>
      <c r="AU129" s="183" t="s">
        <v>86</v>
      </c>
      <c r="AY129" s="18" t="s">
        <v>123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8" t="s">
        <v>86</v>
      </c>
      <c r="BK129" s="184">
        <f>ROUND(I129*H129,2)</f>
        <v>0</v>
      </c>
      <c r="BL129" s="18" t="s">
        <v>352</v>
      </c>
      <c r="BM129" s="183" t="s">
        <v>163</v>
      </c>
    </row>
    <row r="130" spans="1:51" s="13" customFormat="1" ht="12">
      <c r="A130" s="13"/>
      <c r="B130" s="190"/>
      <c r="C130" s="13"/>
      <c r="D130" s="185" t="s">
        <v>134</v>
      </c>
      <c r="E130" s="191" t="s">
        <v>1</v>
      </c>
      <c r="F130" s="192" t="s">
        <v>362</v>
      </c>
      <c r="G130" s="13"/>
      <c r="H130" s="191" t="s">
        <v>1</v>
      </c>
      <c r="I130" s="193"/>
      <c r="J130" s="13"/>
      <c r="K130" s="13"/>
      <c r="L130" s="190"/>
      <c r="M130" s="194"/>
      <c r="N130" s="195"/>
      <c r="O130" s="195"/>
      <c r="P130" s="195"/>
      <c r="Q130" s="195"/>
      <c r="R130" s="195"/>
      <c r="S130" s="195"/>
      <c r="T130" s="19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1" t="s">
        <v>134</v>
      </c>
      <c r="AU130" s="191" t="s">
        <v>86</v>
      </c>
      <c r="AV130" s="13" t="s">
        <v>86</v>
      </c>
      <c r="AW130" s="13" t="s">
        <v>34</v>
      </c>
      <c r="AX130" s="13" t="s">
        <v>79</v>
      </c>
      <c r="AY130" s="191" t="s">
        <v>123</v>
      </c>
    </row>
    <row r="131" spans="1:51" s="13" customFormat="1" ht="12">
      <c r="A131" s="13"/>
      <c r="B131" s="190"/>
      <c r="C131" s="13"/>
      <c r="D131" s="185" t="s">
        <v>134</v>
      </c>
      <c r="E131" s="191" t="s">
        <v>1</v>
      </c>
      <c r="F131" s="192" t="s">
        <v>363</v>
      </c>
      <c r="G131" s="13"/>
      <c r="H131" s="191" t="s">
        <v>1</v>
      </c>
      <c r="I131" s="193"/>
      <c r="J131" s="13"/>
      <c r="K131" s="13"/>
      <c r="L131" s="190"/>
      <c r="M131" s="194"/>
      <c r="N131" s="195"/>
      <c r="O131" s="195"/>
      <c r="P131" s="195"/>
      <c r="Q131" s="195"/>
      <c r="R131" s="195"/>
      <c r="S131" s="195"/>
      <c r="T131" s="19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1" t="s">
        <v>134</v>
      </c>
      <c r="AU131" s="191" t="s">
        <v>86</v>
      </c>
      <c r="AV131" s="13" t="s">
        <v>86</v>
      </c>
      <c r="AW131" s="13" t="s">
        <v>34</v>
      </c>
      <c r="AX131" s="13" t="s">
        <v>79</v>
      </c>
      <c r="AY131" s="191" t="s">
        <v>123</v>
      </c>
    </row>
    <row r="132" spans="1:51" s="13" customFormat="1" ht="12">
      <c r="A132" s="13"/>
      <c r="B132" s="190"/>
      <c r="C132" s="13"/>
      <c r="D132" s="185" t="s">
        <v>134</v>
      </c>
      <c r="E132" s="191" t="s">
        <v>1</v>
      </c>
      <c r="F132" s="192" t="s">
        <v>364</v>
      </c>
      <c r="G132" s="13"/>
      <c r="H132" s="191" t="s">
        <v>1</v>
      </c>
      <c r="I132" s="193"/>
      <c r="J132" s="13"/>
      <c r="K132" s="13"/>
      <c r="L132" s="190"/>
      <c r="M132" s="194"/>
      <c r="N132" s="195"/>
      <c r="O132" s="195"/>
      <c r="P132" s="195"/>
      <c r="Q132" s="195"/>
      <c r="R132" s="195"/>
      <c r="S132" s="195"/>
      <c r="T132" s="19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1" t="s">
        <v>134</v>
      </c>
      <c r="AU132" s="191" t="s">
        <v>86</v>
      </c>
      <c r="AV132" s="13" t="s">
        <v>86</v>
      </c>
      <c r="AW132" s="13" t="s">
        <v>34</v>
      </c>
      <c r="AX132" s="13" t="s">
        <v>79</v>
      </c>
      <c r="AY132" s="191" t="s">
        <v>123</v>
      </c>
    </row>
    <row r="133" spans="1:51" s="14" customFormat="1" ht="12">
      <c r="A133" s="14"/>
      <c r="B133" s="197"/>
      <c r="C133" s="14"/>
      <c r="D133" s="185" t="s">
        <v>134</v>
      </c>
      <c r="E133" s="198" t="s">
        <v>1</v>
      </c>
      <c r="F133" s="199" t="s">
        <v>86</v>
      </c>
      <c r="G133" s="14"/>
      <c r="H133" s="200">
        <v>1</v>
      </c>
      <c r="I133" s="201"/>
      <c r="J133" s="14"/>
      <c r="K133" s="14"/>
      <c r="L133" s="197"/>
      <c r="M133" s="202"/>
      <c r="N133" s="203"/>
      <c r="O133" s="203"/>
      <c r="P133" s="203"/>
      <c r="Q133" s="203"/>
      <c r="R133" s="203"/>
      <c r="S133" s="203"/>
      <c r="T133" s="20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198" t="s">
        <v>134</v>
      </c>
      <c r="AU133" s="198" t="s">
        <v>86</v>
      </c>
      <c r="AV133" s="14" t="s">
        <v>88</v>
      </c>
      <c r="AW133" s="14" t="s">
        <v>34</v>
      </c>
      <c r="AX133" s="14" t="s">
        <v>86</v>
      </c>
      <c r="AY133" s="198" t="s">
        <v>123</v>
      </c>
    </row>
    <row r="134" spans="1:65" s="2" customFormat="1" ht="24.15" customHeight="1">
      <c r="A134" s="37"/>
      <c r="B134" s="170"/>
      <c r="C134" s="171" t="s">
        <v>130</v>
      </c>
      <c r="D134" s="171" t="s">
        <v>125</v>
      </c>
      <c r="E134" s="173" t="s">
        <v>365</v>
      </c>
      <c r="F134" s="174" t="s">
        <v>366</v>
      </c>
      <c r="G134" s="175" t="s">
        <v>351</v>
      </c>
      <c r="H134" s="176">
        <v>1</v>
      </c>
      <c r="I134" s="177"/>
      <c r="J134" s="178">
        <f>ROUND(I134*H134,2)</f>
        <v>0</v>
      </c>
      <c r="K134" s="174" t="s">
        <v>1</v>
      </c>
      <c r="L134" s="38"/>
      <c r="M134" s="179" t="s">
        <v>1</v>
      </c>
      <c r="N134" s="180" t="s">
        <v>44</v>
      </c>
      <c r="O134" s="76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3" t="s">
        <v>367</v>
      </c>
      <c r="AT134" s="183" t="s">
        <v>125</v>
      </c>
      <c r="AU134" s="183" t="s">
        <v>86</v>
      </c>
      <c r="AY134" s="18" t="s">
        <v>123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8" t="s">
        <v>86</v>
      </c>
      <c r="BK134" s="184">
        <f>ROUND(I134*H134,2)</f>
        <v>0</v>
      </c>
      <c r="BL134" s="18" t="s">
        <v>367</v>
      </c>
      <c r="BM134" s="183" t="s">
        <v>175</v>
      </c>
    </row>
    <row r="135" spans="1:51" s="13" customFormat="1" ht="12">
      <c r="A135" s="13"/>
      <c r="B135" s="190"/>
      <c r="C135" s="13"/>
      <c r="D135" s="185" t="s">
        <v>134</v>
      </c>
      <c r="E135" s="191" t="s">
        <v>1</v>
      </c>
      <c r="F135" s="192" t="s">
        <v>368</v>
      </c>
      <c r="G135" s="13"/>
      <c r="H135" s="191" t="s">
        <v>1</v>
      </c>
      <c r="I135" s="193"/>
      <c r="J135" s="13"/>
      <c r="K135" s="13"/>
      <c r="L135" s="190"/>
      <c r="M135" s="194"/>
      <c r="N135" s="195"/>
      <c r="O135" s="195"/>
      <c r="P135" s="195"/>
      <c r="Q135" s="195"/>
      <c r="R135" s="195"/>
      <c r="S135" s="195"/>
      <c r="T135" s="19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1" t="s">
        <v>134</v>
      </c>
      <c r="AU135" s="191" t="s">
        <v>86</v>
      </c>
      <c r="AV135" s="13" t="s">
        <v>86</v>
      </c>
      <c r="AW135" s="13" t="s">
        <v>34</v>
      </c>
      <c r="AX135" s="13" t="s">
        <v>79</v>
      </c>
      <c r="AY135" s="191" t="s">
        <v>123</v>
      </c>
    </row>
    <row r="136" spans="1:51" s="13" customFormat="1" ht="12">
      <c r="A136" s="13"/>
      <c r="B136" s="190"/>
      <c r="C136" s="13"/>
      <c r="D136" s="185" t="s">
        <v>134</v>
      </c>
      <c r="E136" s="191" t="s">
        <v>1</v>
      </c>
      <c r="F136" s="192" t="s">
        <v>369</v>
      </c>
      <c r="G136" s="13"/>
      <c r="H136" s="191" t="s">
        <v>1</v>
      </c>
      <c r="I136" s="193"/>
      <c r="J136" s="13"/>
      <c r="K136" s="13"/>
      <c r="L136" s="190"/>
      <c r="M136" s="194"/>
      <c r="N136" s="195"/>
      <c r="O136" s="195"/>
      <c r="P136" s="195"/>
      <c r="Q136" s="195"/>
      <c r="R136" s="195"/>
      <c r="S136" s="195"/>
      <c r="T136" s="19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1" t="s">
        <v>134</v>
      </c>
      <c r="AU136" s="191" t="s">
        <v>86</v>
      </c>
      <c r="AV136" s="13" t="s">
        <v>86</v>
      </c>
      <c r="AW136" s="13" t="s">
        <v>34</v>
      </c>
      <c r="AX136" s="13" t="s">
        <v>79</v>
      </c>
      <c r="AY136" s="191" t="s">
        <v>123</v>
      </c>
    </row>
    <row r="137" spans="1:51" s="13" customFormat="1" ht="12">
      <c r="A137" s="13"/>
      <c r="B137" s="190"/>
      <c r="C137" s="13"/>
      <c r="D137" s="185" t="s">
        <v>134</v>
      </c>
      <c r="E137" s="191" t="s">
        <v>1</v>
      </c>
      <c r="F137" s="192" t="s">
        <v>370</v>
      </c>
      <c r="G137" s="13"/>
      <c r="H137" s="191" t="s">
        <v>1</v>
      </c>
      <c r="I137" s="193"/>
      <c r="J137" s="13"/>
      <c r="K137" s="13"/>
      <c r="L137" s="190"/>
      <c r="M137" s="194"/>
      <c r="N137" s="195"/>
      <c r="O137" s="195"/>
      <c r="P137" s="195"/>
      <c r="Q137" s="195"/>
      <c r="R137" s="195"/>
      <c r="S137" s="195"/>
      <c r="T137" s="19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1" t="s">
        <v>134</v>
      </c>
      <c r="AU137" s="191" t="s">
        <v>86</v>
      </c>
      <c r="AV137" s="13" t="s">
        <v>86</v>
      </c>
      <c r="AW137" s="13" t="s">
        <v>34</v>
      </c>
      <c r="AX137" s="13" t="s">
        <v>79</v>
      </c>
      <c r="AY137" s="191" t="s">
        <v>123</v>
      </c>
    </row>
    <row r="138" spans="1:51" s="13" customFormat="1" ht="12">
      <c r="A138" s="13"/>
      <c r="B138" s="190"/>
      <c r="C138" s="13"/>
      <c r="D138" s="185" t="s">
        <v>134</v>
      </c>
      <c r="E138" s="191" t="s">
        <v>1</v>
      </c>
      <c r="F138" s="192" t="s">
        <v>371</v>
      </c>
      <c r="G138" s="13"/>
      <c r="H138" s="191" t="s">
        <v>1</v>
      </c>
      <c r="I138" s="193"/>
      <c r="J138" s="13"/>
      <c r="K138" s="13"/>
      <c r="L138" s="190"/>
      <c r="M138" s="194"/>
      <c r="N138" s="195"/>
      <c r="O138" s="195"/>
      <c r="P138" s="195"/>
      <c r="Q138" s="195"/>
      <c r="R138" s="195"/>
      <c r="S138" s="195"/>
      <c r="T138" s="19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1" t="s">
        <v>134</v>
      </c>
      <c r="AU138" s="191" t="s">
        <v>86</v>
      </c>
      <c r="AV138" s="13" t="s">
        <v>86</v>
      </c>
      <c r="AW138" s="13" t="s">
        <v>34</v>
      </c>
      <c r="AX138" s="13" t="s">
        <v>79</v>
      </c>
      <c r="AY138" s="191" t="s">
        <v>123</v>
      </c>
    </row>
    <row r="139" spans="1:51" s="13" customFormat="1" ht="12">
      <c r="A139" s="13"/>
      <c r="B139" s="190"/>
      <c r="C139" s="13"/>
      <c r="D139" s="185" t="s">
        <v>134</v>
      </c>
      <c r="E139" s="191" t="s">
        <v>1</v>
      </c>
      <c r="F139" s="192" t="s">
        <v>372</v>
      </c>
      <c r="G139" s="13"/>
      <c r="H139" s="191" t="s">
        <v>1</v>
      </c>
      <c r="I139" s="193"/>
      <c r="J139" s="13"/>
      <c r="K139" s="13"/>
      <c r="L139" s="190"/>
      <c r="M139" s="194"/>
      <c r="N139" s="195"/>
      <c r="O139" s="195"/>
      <c r="P139" s="195"/>
      <c r="Q139" s="195"/>
      <c r="R139" s="195"/>
      <c r="S139" s="195"/>
      <c r="T139" s="19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1" t="s">
        <v>134</v>
      </c>
      <c r="AU139" s="191" t="s">
        <v>86</v>
      </c>
      <c r="AV139" s="13" t="s">
        <v>86</v>
      </c>
      <c r="AW139" s="13" t="s">
        <v>34</v>
      </c>
      <c r="AX139" s="13" t="s">
        <v>79</v>
      </c>
      <c r="AY139" s="191" t="s">
        <v>123</v>
      </c>
    </row>
    <row r="140" spans="1:51" s="13" customFormat="1" ht="12">
      <c r="A140" s="13"/>
      <c r="B140" s="190"/>
      <c r="C140" s="13"/>
      <c r="D140" s="185" t="s">
        <v>134</v>
      </c>
      <c r="E140" s="191" t="s">
        <v>1</v>
      </c>
      <c r="F140" s="192" t="s">
        <v>373</v>
      </c>
      <c r="G140" s="13"/>
      <c r="H140" s="191" t="s">
        <v>1</v>
      </c>
      <c r="I140" s="193"/>
      <c r="J140" s="13"/>
      <c r="K140" s="13"/>
      <c r="L140" s="190"/>
      <c r="M140" s="194"/>
      <c r="N140" s="195"/>
      <c r="O140" s="195"/>
      <c r="P140" s="195"/>
      <c r="Q140" s="195"/>
      <c r="R140" s="195"/>
      <c r="S140" s="195"/>
      <c r="T140" s="19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1" t="s">
        <v>134</v>
      </c>
      <c r="AU140" s="191" t="s">
        <v>86</v>
      </c>
      <c r="AV140" s="13" t="s">
        <v>86</v>
      </c>
      <c r="AW140" s="13" t="s">
        <v>34</v>
      </c>
      <c r="AX140" s="13" t="s">
        <v>79</v>
      </c>
      <c r="AY140" s="191" t="s">
        <v>123</v>
      </c>
    </row>
    <row r="141" spans="1:51" s="13" customFormat="1" ht="12">
      <c r="A141" s="13"/>
      <c r="B141" s="190"/>
      <c r="C141" s="13"/>
      <c r="D141" s="185" t="s">
        <v>134</v>
      </c>
      <c r="E141" s="191" t="s">
        <v>1</v>
      </c>
      <c r="F141" s="192" t="s">
        <v>374</v>
      </c>
      <c r="G141" s="13"/>
      <c r="H141" s="191" t="s">
        <v>1</v>
      </c>
      <c r="I141" s="193"/>
      <c r="J141" s="13"/>
      <c r="K141" s="13"/>
      <c r="L141" s="190"/>
      <c r="M141" s="194"/>
      <c r="N141" s="195"/>
      <c r="O141" s="195"/>
      <c r="P141" s="195"/>
      <c r="Q141" s="195"/>
      <c r="R141" s="195"/>
      <c r="S141" s="195"/>
      <c r="T141" s="19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1" t="s">
        <v>134</v>
      </c>
      <c r="AU141" s="191" t="s">
        <v>86</v>
      </c>
      <c r="AV141" s="13" t="s">
        <v>86</v>
      </c>
      <c r="AW141" s="13" t="s">
        <v>34</v>
      </c>
      <c r="AX141" s="13" t="s">
        <v>79</v>
      </c>
      <c r="AY141" s="191" t="s">
        <v>123</v>
      </c>
    </row>
    <row r="142" spans="1:51" s="13" customFormat="1" ht="12">
      <c r="A142" s="13"/>
      <c r="B142" s="190"/>
      <c r="C142" s="13"/>
      <c r="D142" s="185" t="s">
        <v>134</v>
      </c>
      <c r="E142" s="191" t="s">
        <v>1</v>
      </c>
      <c r="F142" s="192" t="s">
        <v>375</v>
      </c>
      <c r="G142" s="13"/>
      <c r="H142" s="191" t="s">
        <v>1</v>
      </c>
      <c r="I142" s="193"/>
      <c r="J142" s="13"/>
      <c r="K142" s="13"/>
      <c r="L142" s="190"/>
      <c r="M142" s="194"/>
      <c r="N142" s="195"/>
      <c r="O142" s="195"/>
      <c r="P142" s="195"/>
      <c r="Q142" s="195"/>
      <c r="R142" s="195"/>
      <c r="S142" s="195"/>
      <c r="T142" s="19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1" t="s">
        <v>134</v>
      </c>
      <c r="AU142" s="191" t="s">
        <v>86</v>
      </c>
      <c r="AV142" s="13" t="s">
        <v>86</v>
      </c>
      <c r="AW142" s="13" t="s">
        <v>34</v>
      </c>
      <c r="AX142" s="13" t="s">
        <v>79</v>
      </c>
      <c r="AY142" s="191" t="s">
        <v>123</v>
      </c>
    </row>
    <row r="143" spans="1:51" s="14" customFormat="1" ht="12">
      <c r="A143" s="14"/>
      <c r="B143" s="197"/>
      <c r="C143" s="14"/>
      <c r="D143" s="185" t="s">
        <v>134</v>
      </c>
      <c r="E143" s="198" t="s">
        <v>1</v>
      </c>
      <c r="F143" s="199" t="s">
        <v>86</v>
      </c>
      <c r="G143" s="14"/>
      <c r="H143" s="200">
        <v>1</v>
      </c>
      <c r="I143" s="201"/>
      <c r="J143" s="14"/>
      <c r="K143" s="14"/>
      <c r="L143" s="197"/>
      <c r="M143" s="202"/>
      <c r="N143" s="203"/>
      <c r="O143" s="203"/>
      <c r="P143" s="203"/>
      <c r="Q143" s="203"/>
      <c r="R143" s="203"/>
      <c r="S143" s="203"/>
      <c r="T143" s="20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198" t="s">
        <v>134</v>
      </c>
      <c r="AU143" s="198" t="s">
        <v>86</v>
      </c>
      <c r="AV143" s="14" t="s">
        <v>88</v>
      </c>
      <c r="AW143" s="14" t="s">
        <v>34</v>
      </c>
      <c r="AX143" s="14" t="s">
        <v>86</v>
      </c>
      <c r="AY143" s="198" t="s">
        <v>123</v>
      </c>
    </row>
    <row r="144" spans="1:63" s="12" customFormat="1" ht="25.9" customHeight="1">
      <c r="A144" s="12"/>
      <c r="B144" s="157"/>
      <c r="C144" s="12"/>
      <c r="D144" s="158" t="s">
        <v>78</v>
      </c>
      <c r="E144" s="159" t="s">
        <v>376</v>
      </c>
      <c r="F144" s="159" t="s">
        <v>377</v>
      </c>
      <c r="G144" s="12"/>
      <c r="H144" s="12"/>
      <c r="I144" s="160"/>
      <c r="J144" s="161">
        <f>BK144</f>
        <v>0</v>
      </c>
      <c r="K144" s="12"/>
      <c r="L144" s="157"/>
      <c r="M144" s="162"/>
      <c r="N144" s="163"/>
      <c r="O144" s="163"/>
      <c r="P144" s="164">
        <f>SUM(P145:P183)</f>
        <v>0</v>
      </c>
      <c r="Q144" s="163"/>
      <c r="R144" s="164">
        <f>SUM(R145:R183)</f>
        <v>0</v>
      </c>
      <c r="S144" s="163"/>
      <c r="T144" s="165">
        <f>SUM(T145:T183)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8" t="s">
        <v>86</v>
      </c>
      <c r="AT144" s="166" t="s">
        <v>78</v>
      </c>
      <c r="AU144" s="166" t="s">
        <v>79</v>
      </c>
      <c r="AY144" s="158" t="s">
        <v>123</v>
      </c>
      <c r="BK144" s="167">
        <f>SUM(BK145:BK183)</f>
        <v>0</v>
      </c>
    </row>
    <row r="145" spans="1:65" s="2" customFormat="1" ht="24.15" customHeight="1">
      <c r="A145" s="37"/>
      <c r="B145" s="170"/>
      <c r="C145" s="171" t="s">
        <v>155</v>
      </c>
      <c r="D145" s="171" t="s">
        <v>125</v>
      </c>
      <c r="E145" s="173" t="s">
        <v>378</v>
      </c>
      <c r="F145" s="174" t="s">
        <v>379</v>
      </c>
      <c r="G145" s="175" t="s">
        <v>351</v>
      </c>
      <c r="H145" s="176">
        <v>1</v>
      </c>
      <c r="I145" s="177"/>
      <c r="J145" s="178">
        <f>ROUND(I145*H145,2)</f>
        <v>0</v>
      </c>
      <c r="K145" s="174" t="s">
        <v>1</v>
      </c>
      <c r="L145" s="38"/>
      <c r="M145" s="179" t="s">
        <v>1</v>
      </c>
      <c r="N145" s="180" t="s">
        <v>44</v>
      </c>
      <c r="O145" s="76"/>
      <c r="P145" s="181">
        <f>O145*H145</f>
        <v>0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3" t="s">
        <v>352</v>
      </c>
      <c r="AT145" s="183" t="s">
        <v>125</v>
      </c>
      <c r="AU145" s="183" t="s">
        <v>86</v>
      </c>
      <c r="AY145" s="18" t="s">
        <v>123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8" t="s">
        <v>86</v>
      </c>
      <c r="BK145" s="184">
        <f>ROUND(I145*H145,2)</f>
        <v>0</v>
      </c>
      <c r="BL145" s="18" t="s">
        <v>352</v>
      </c>
      <c r="BM145" s="183" t="s">
        <v>188</v>
      </c>
    </row>
    <row r="146" spans="1:51" s="13" customFormat="1" ht="12">
      <c r="A146" s="13"/>
      <c r="B146" s="190"/>
      <c r="C146" s="13"/>
      <c r="D146" s="185" t="s">
        <v>134</v>
      </c>
      <c r="E146" s="191" t="s">
        <v>1</v>
      </c>
      <c r="F146" s="192" t="s">
        <v>380</v>
      </c>
      <c r="G146" s="13"/>
      <c r="H146" s="191" t="s">
        <v>1</v>
      </c>
      <c r="I146" s="193"/>
      <c r="J146" s="13"/>
      <c r="K146" s="13"/>
      <c r="L146" s="190"/>
      <c r="M146" s="194"/>
      <c r="N146" s="195"/>
      <c r="O146" s="195"/>
      <c r="P146" s="195"/>
      <c r="Q146" s="195"/>
      <c r="R146" s="195"/>
      <c r="S146" s="195"/>
      <c r="T146" s="19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1" t="s">
        <v>134</v>
      </c>
      <c r="AU146" s="191" t="s">
        <v>86</v>
      </c>
      <c r="AV146" s="13" t="s">
        <v>86</v>
      </c>
      <c r="AW146" s="13" t="s">
        <v>34</v>
      </c>
      <c r="AX146" s="13" t="s">
        <v>79</v>
      </c>
      <c r="AY146" s="191" t="s">
        <v>123</v>
      </c>
    </row>
    <row r="147" spans="1:51" s="13" customFormat="1" ht="12">
      <c r="A147" s="13"/>
      <c r="B147" s="190"/>
      <c r="C147" s="13"/>
      <c r="D147" s="185" t="s">
        <v>134</v>
      </c>
      <c r="E147" s="191" t="s">
        <v>1</v>
      </c>
      <c r="F147" s="192" t="s">
        <v>381</v>
      </c>
      <c r="G147" s="13"/>
      <c r="H147" s="191" t="s">
        <v>1</v>
      </c>
      <c r="I147" s="193"/>
      <c r="J147" s="13"/>
      <c r="K147" s="13"/>
      <c r="L147" s="190"/>
      <c r="M147" s="194"/>
      <c r="N147" s="195"/>
      <c r="O147" s="195"/>
      <c r="P147" s="195"/>
      <c r="Q147" s="195"/>
      <c r="R147" s="195"/>
      <c r="S147" s="195"/>
      <c r="T147" s="19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1" t="s">
        <v>134</v>
      </c>
      <c r="AU147" s="191" t="s">
        <v>86</v>
      </c>
      <c r="AV147" s="13" t="s">
        <v>86</v>
      </c>
      <c r="AW147" s="13" t="s">
        <v>34</v>
      </c>
      <c r="AX147" s="13" t="s">
        <v>79</v>
      </c>
      <c r="AY147" s="191" t="s">
        <v>123</v>
      </c>
    </row>
    <row r="148" spans="1:51" s="14" customFormat="1" ht="12">
      <c r="A148" s="14"/>
      <c r="B148" s="197"/>
      <c r="C148" s="14"/>
      <c r="D148" s="185" t="s">
        <v>134</v>
      </c>
      <c r="E148" s="198" t="s">
        <v>1</v>
      </c>
      <c r="F148" s="199" t="s">
        <v>86</v>
      </c>
      <c r="G148" s="14"/>
      <c r="H148" s="200">
        <v>1</v>
      </c>
      <c r="I148" s="201"/>
      <c r="J148" s="14"/>
      <c r="K148" s="14"/>
      <c r="L148" s="197"/>
      <c r="M148" s="202"/>
      <c r="N148" s="203"/>
      <c r="O148" s="203"/>
      <c r="P148" s="203"/>
      <c r="Q148" s="203"/>
      <c r="R148" s="203"/>
      <c r="S148" s="203"/>
      <c r="T148" s="20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198" t="s">
        <v>134</v>
      </c>
      <c r="AU148" s="198" t="s">
        <v>86</v>
      </c>
      <c r="AV148" s="14" t="s">
        <v>88</v>
      </c>
      <c r="AW148" s="14" t="s">
        <v>34</v>
      </c>
      <c r="AX148" s="14" t="s">
        <v>86</v>
      </c>
      <c r="AY148" s="198" t="s">
        <v>123</v>
      </c>
    </row>
    <row r="149" spans="1:65" s="2" customFormat="1" ht="24.15" customHeight="1">
      <c r="A149" s="37"/>
      <c r="B149" s="170"/>
      <c r="C149" s="171" t="s">
        <v>163</v>
      </c>
      <c r="D149" s="171" t="s">
        <v>125</v>
      </c>
      <c r="E149" s="173" t="s">
        <v>382</v>
      </c>
      <c r="F149" s="174" t="s">
        <v>383</v>
      </c>
      <c r="G149" s="175" t="s">
        <v>351</v>
      </c>
      <c r="H149" s="176">
        <v>1</v>
      </c>
      <c r="I149" s="177"/>
      <c r="J149" s="178">
        <f>ROUND(I149*H149,2)</f>
        <v>0</v>
      </c>
      <c r="K149" s="174" t="s">
        <v>1</v>
      </c>
      <c r="L149" s="38"/>
      <c r="M149" s="179" t="s">
        <v>1</v>
      </c>
      <c r="N149" s="180" t="s">
        <v>44</v>
      </c>
      <c r="O149" s="76"/>
      <c r="P149" s="181">
        <f>O149*H149</f>
        <v>0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3" t="s">
        <v>384</v>
      </c>
      <c r="AT149" s="183" t="s">
        <v>125</v>
      </c>
      <c r="AU149" s="183" t="s">
        <v>86</v>
      </c>
      <c r="AY149" s="18" t="s">
        <v>123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8" t="s">
        <v>86</v>
      </c>
      <c r="BK149" s="184">
        <f>ROUND(I149*H149,2)</f>
        <v>0</v>
      </c>
      <c r="BL149" s="18" t="s">
        <v>384</v>
      </c>
      <c r="BM149" s="183" t="s">
        <v>201</v>
      </c>
    </row>
    <row r="150" spans="1:51" s="13" customFormat="1" ht="12">
      <c r="A150" s="13"/>
      <c r="B150" s="190"/>
      <c r="C150" s="13"/>
      <c r="D150" s="185" t="s">
        <v>134</v>
      </c>
      <c r="E150" s="191" t="s">
        <v>1</v>
      </c>
      <c r="F150" s="192" t="s">
        <v>385</v>
      </c>
      <c r="G150" s="13"/>
      <c r="H150" s="191" t="s">
        <v>1</v>
      </c>
      <c r="I150" s="193"/>
      <c r="J150" s="13"/>
      <c r="K150" s="13"/>
      <c r="L150" s="190"/>
      <c r="M150" s="194"/>
      <c r="N150" s="195"/>
      <c r="O150" s="195"/>
      <c r="P150" s="195"/>
      <c r="Q150" s="195"/>
      <c r="R150" s="195"/>
      <c r="S150" s="195"/>
      <c r="T150" s="19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1" t="s">
        <v>134</v>
      </c>
      <c r="AU150" s="191" t="s">
        <v>86</v>
      </c>
      <c r="AV150" s="13" t="s">
        <v>86</v>
      </c>
      <c r="AW150" s="13" t="s">
        <v>34</v>
      </c>
      <c r="AX150" s="13" t="s">
        <v>79</v>
      </c>
      <c r="AY150" s="191" t="s">
        <v>123</v>
      </c>
    </row>
    <row r="151" spans="1:51" s="13" customFormat="1" ht="12">
      <c r="A151" s="13"/>
      <c r="B151" s="190"/>
      <c r="C151" s="13"/>
      <c r="D151" s="185" t="s">
        <v>134</v>
      </c>
      <c r="E151" s="191" t="s">
        <v>1</v>
      </c>
      <c r="F151" s="192" t="s">
        <v>386</v>
      </c>
      <c r="G151" s="13"/>
      <c r="H151" s="191" t="s">
        <v>1</v>
      </c>
      <c r="I151" s="193"/>
      <c r="J151" s="13"/>
      <c r="K151" s="13"/>
      <c r="L151" s="190"/>
      <c r="M151" s="194"/>
      <c r="N151" s="195"/>
      <c r="O151" s="195"/>
      <c r="P151" s="195"/>
      <c r="Q151" s="195"/>
      <c r="R151" s="195"/>
      <c r="S151" s="195"/>
      <c r="T151" s="19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1" t="s">
        <v>134</v>
      </c>
      <c r="AU151" s="191" t="s">
        <v>86</v>
      </c>
      <c r="AV151" s="13" t="s">
        <v>86</v>
      </c>
      <c r="AW151" s="13" t="s">
        <v>34</v>
      </c>
      <c r="AX151" s="13" t="s">
        <v>79</v>
      </c>
      <c r="AY151" s="191" t="s">
        <v>123</v>
      </c>
    </row>
    <row r="152" spans="1:51" s="13" customFormat="1" ht="12">
      <c r="A152" s="13"/>
      <c r="B152" s="190"/>
      <c r="C152" s="13"/>
      <c r="D152" s="185" t="s">
        <v>134</v>
      </c>
      <c r="E152" s="191" t="s">
        <v>1</v>
      </c>
      <c r="F152" s="192" t="s">
        <v>387</v>
      </c>
      <c r="G152" s="13"/>
      <c r="H152" s="191" t="s">
        <v>1</v>
      </c>
      <c r="I152" s="193"/>
      <c r="J152" s="13"/>
      <c r="K152" s="13"/>
      <c r="L152" s="190"/>
      <c r="M152" s="194"/>
      <c r="N152" s="195"/>
      <c r="O152" s="195"/>
      <c r="P152" s="195"/>
      <c r="Q152" s="195"/>
      <c r="R152" s="195"/>
      <c r="S152" s="195"/>
      <c r="T152" s="19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1" t="s">
        <v>134</v>
      </c>
      <c r="AU152" s="191" t="s">
        <v>86</v>
      </c>
      <c r="AV152" s="13" t="s">
        <v>86</v>
      </c>
      <c r="AW152" s="13" t="s">
        <v>34</v>
      </c>
      <c r="AX152" s="13" t="s">
        <v>79</v>
      </c>
      <c r="AY152" s="191" t="s">
        <v>123</v>
      </c>
    </row>
    <row r="153" spans="1:51" s="14" customFormat="1" ht="12">
      <c r="A153" s="14"/>
      <c r="B153" s="197"/>
      <c r="C153" s="14"/>
      <c r="D153" s="185" t="s">
        <v>134</v>
      </c>
      <c r="E153" s="198" t="s">
        <v>1</v>
      </c>
      <c r="F153" s="199" t="s">
        <v>86</v>
      </c>
      <c r="G153" s="14"/>
      <c r="H153" s="200">
        <v>1</v>
      </c>
      <c r="I153" s="201"/>
      <c r="J153" s="14"/>
      <c r="K153" s="14"/>
      <c r="L153" s="197"/>
      <c r="M153" s="202"/>
      <c r="N153" s="203"/>
      <c r="O153" s="203"/>
      <c r="P153" s="203"/>
      <c r="Q153" s="203"/>
      <c r="R153" s="203"/>
      <c r="S153" s="203"/>
      <c r="T153" s="20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198" t="s">
        <v>134</v>
      </c>
      <c r="AU153" s="198" t="s">
        <v>86</v>
      </c>
      <c r="AV153" s="14" t="s">
        <v>88</v>
      </c>
      <c r="AW153" s="14" t="s">
        <v>34</v>
      </c>
      <c r="AX153" s="14" t="s">
        <v>86</v>
      </c>
      <c r="AY153" s="198" t="s">
        <v>123</v>
      </c>
    </row>
    <row r="154" spans="1:65" s="2" customFormat="1" ht="24.15" customHeight="1">
      <c r="A154" s="37"/>
      <c r="B154" s="170"/>
      <c r="C154" s="171" t="s">
        <v>170</v>
      </c>
      <c r="D154" s="171" t="s">
        <v>125</v>
      </c>
      <c r="E154" s="173" t="s">
        <v>388</v>
      </c>
      <c r="F154" s="174" t="s">
        <v>389</v>
      </c>
      <c r="G154" s="175" t="s">
        <v>351</v>
      </c>
      <c r="H154" s="176">
        <v>1</v>
      </c>
      <c r="I154" s="177"/>
      <c r="J154" s="178">
        <f>ROUND(I154*H154,2)</f>
        <v>0</v>
      </c>
      <c r="K154" s="174" t="s">
        <v>1</v>
      </c>
      <c r="L154" s="38"/>
      <c r="M154" s="179" t="s">
        <v>1</v>
      </c>
      <c r="N154" s="180" t="s">
        <v>44</v>
      </c>
      <c r="O154" s="76"/>
      <c r="P154" s="181">
        <f>O154*H154</f>
        <v>0</v>
      </c>
      <c r="Q154" s="181">
        <v>0</v>
      </c>
      <c r="R154" s="181">
        <f>Q154*H154</f>
        <v>0</v>
      </c>
      <c r="S154" s="181">
        <v>0</v>
      </c>
      <c r="T154" s="182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3" t="s">
        <v>352</v>
      </c>
      <c r="AT154" s="183" t="s">
        <v>125</v>
      </c>
      <c r="AU154" s="183" t="s">
        <v>86</v>
      </c>
      <c r="AY154" s="18" t="s">
        <v>123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18" t="s">
        <v>86</v>
      </c>
      <c r="BK154" s="184">
        <f>ROUND(I154*H154,2)</f>
        <v>0</v>
      </c>
      <c r="BL154" s="18" t="s">
        <v>352</v>
      </c>
      <c r="BM154" s="183" t="s">
        <v>214</v>
      </c>
    </row>
    <row r="155" spans="1:51" s="13" customFormat="1" ht="12">
      <c r="A155" s="13"/>
      <c r="B155" s="190"/>
      <c r="C155" s="13"/>
      <c r="D155" s="185" t="s">
        <v>134</v>
      </c>
      <c r="E155" s="191" t="s">
        <v>1</v>
      </c>
      <c r="F155" s="192" t="s">
        <v>390</v>
      </c>
      <c r="G155" s="13"/>
      <c r="H155" s="191" t="s">
        <v>1</v>
      </c>
      <c r="I155" s="193"/>
      <c r="J155" s="13"/>
      <c r="K155" s="13"/>
      <c r="L155" s="190"/>
      <c r="M155" s="194"/>
      <c r="N155" s="195"/>
      <c r="O155" s="195"/>
      <c r="P155" s="195"/>
      <c r="Q155" s="195"/>
      <c r="R155" s="195"/>
      <c r="S155" s="195"/>
      <c r="T155" s="19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1" t="s">
        <v>134</v>
      </c>
      <c r="AU155" s="191" t="s">
        <v>86</v>
      </c>
      <c r="AV155" s="13" t="s">
        <v>86</v>
      </c>
      <c r="AW155" s="13" t="s">
        <v>34</v>
      </c>
      <c r="AX155" s="13" t="s">
        <v>79</v>
      </c>
      <c r="AY155" s="191" t="s">
        <v>123</v>
      </c>
    </row>
    <row r="156" spans="1:51" s="13" customFormat="1" ht="12">
      <c r="A156" s="13"/>
      <c r="B156" s="190"/>
      <c r="C156" s="13"/>
      <c r="D156" s="185" t="s">
        <v>134</v>
      </c>
      <c r="E156" s="191" t="s">
        <v>1</v>
      </c>
      <c r="F156" s="192" t="s">
        <v>391</v>
      </c>
      <c r="G156" s="13"/>
      <c r="H156" s="191" t="s">
        <v>1</v>
      </c>
      <c r="I156" s="193"/>
      <c r="J156" s="13"/>
      <c r="K156" s="13"/>
      <c r="L156" s="190"/>
      <c r="M156" s="194"/>
      <c r="N156" s="195"/>
      <c r="O156" s="195"/>
      <c r="P156" s="195"/>
      <c r="Q156" s="195"/>
      <c r="R156" s="195"/>
      <c r="S156" s="195"/>
      <c r="T156" s="19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1" t="s">
        <v>134</v>
      </c>
      <c r="AU156" s="191" t="s">
        <v>86</v>
      </c>
      <c r="AV156" s="13" t="s">
        <v>86</v>
      </c>
      <c r="AW156" s="13" t="s">
        <v>34</v>
      </c>
      <c r="AX156" s="13" t="s">
        <v>79</v>
      </c>
      <c r="AY156" s="191" t="s">
        <v>123</v>
      </c>
    </row>
    <row r="157" spans="1:51" s="13" customFormat="1" ht="12">
      <c r="A157" s="13"/>
      <c r="B157" s="190"/>
      <c r="C157" s="13"/>
      <c r="D157" s="185" t="s">
        <v>134</v>
      </c>
      <c r="E157" s="191" t="s">
        <v>1</v>
      </c>
      <c r="F157" s="192" t="s">
        <v>392</v>
      </c>
      <c r="G157" s="13"/>
      <c r="H157" s="191" t="s">
        <v>1</v>
      </c>
      <c r="I157" s="193"/>
      <c r="J157" s="13"/>
      <c r="K157" s="13"/>
      <c r="L157" s="190"/>
      <c r="M157" s="194"/>
      <c r="N157" s="195"/>
      <c r="O157" s="195"/>
      <c r="P157" s="195"/>
      <c r="Q157" s="195"/>
      <c r="R157" s="195"/>
      <c r="S157" s="195"/>
      <c r="T157" s="19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1" t="s">
        <v>134</v>
      </c>
      <c r="AU157" s="191" t="s">
        <v>86</v>
      </c>
      <c r="AV157" s="13" t="s">
        <v>86</v>
      </c>
      <c r="AW157" s="13" t="s">
        <v>34</v>
      </c>
      <c r="AX157" s="13" t="s">
        <v>79</v>
      </c>
      <c r="AY157" s="191" t="s">
        <v>123</v>
      </c>
    </row>
    <row r="158" spans="1:51" s="14" customFormat="1" ht="12">
      <c r="A158" s="14"/>
      <c r="B158" s="197"/>
      <c r="C158" s="14"/>
      <c r="D158" s="185" t="s">
        <v>134</v>
      </c>
      <c r="E158" s="198" t="s">
        <v>1</v>
      </c>
      <c r="F158" s="199" t="s">
        <v>86</v>
      </c>
      <c r="G158" s="14"/>
      <c r="H158" s="200">
        <v>1</v>
      </c>
      <c r="I158" s="201"/>
      <c r="J158" s="14"/>
      <c r="K158" s="14"/>
      <c r="L158" s="197"/>
      <c r="M158" s="202"/>
      <c r="N158" s="203"/>
      <c r="O158" s="203"/>
      <c r="P158" s="203"/>
      <c r="Q158" s="203"/>
      <c r="R158" s="203"/>
      <c r="S158" s="203"/>
      <c r="T158" s="20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8" t="s">
        <v>134</v>
      </c>
      <c r="AU158" s="198" t="s">
        <v>86</v>
      </c>
      <c r="AV158" s="14" t="s">
        <v>88</v>
      </c>
      <c r="AW158" s="14" t="s">
        <v>34</v>
      </c>
      <c r="AX158" s="14" t="s">
        <v>86</v>
      </c>
      <c r="AY158" s="198" t="s">
        <v>123</v>
      </c>
    </row>
    <row r="159" spans="1:65" s="2" customFormat="1" ht="24.15" customHeight="1">
      <c r="A159" s="37"/>
      <c r="B159" s="170"/>
      <c r="C159" s="171" t="s">
        <v>175</v>
      </c>
      <c r="D159" s="171" t="s">
        <v>125</v>
      </c>
      <c r="E159" s="173" t="s">
        <v>393</v>
      </c>
      <c r="F159" s="174" t="s">
        <v>394</v>
      </c>
      <c r="G159" s="175" t="s">
        <v>351</v>
      </c>
      <c r="H159" s="176">
        <v>1</v>
      </c>
      <c r="I159" s="177"/>
      <c r="J159" s="178">
        <f>ROUND(I159*H159,2)</f>
        <v>0</v>
      </c>
      <c r="K159" s="174" t="s">
        <v>1</v>
      </c>
      <c r="L159" s="38"/>
      <c r="M159" s="179" t="s">
        <v>1</v>
      </c>
      <c r="N159" s="180" t="s">
        <v>44</v>
      </c>
      <c r="O159" s="76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3" t="s">
        <v>352</v>
      </c>
      <c r="AT159" s="183" t="s">
        <v>125</v>
      </c>
      <c r="AU159" s="183" t="s">
        <v>86</v>
      </c>
      <c r="AY159" s="18" t="s">
        <v>123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8" t="s">
        <v>86</v>
      </c>
      <c r="BK159" s="184">
        <f>ROUND(I159*H159,2)</f>
        <v>0</v>
      </c>
      <c r="BL159" s="18" t="s">
        <v>352</v>
      </c>
      <c r="BM159" s="183" t="s">
        <v>224</v>
      </c>
    </row>
    <row r="160" spans="1:51" s="13" customFormat="1" ht="12">
      <c r="A160" s="13"/>
      <c r="B160" s="190"/>
      <c r="C160" s="13"/>
      <c r="D160" s="185" t="s">
        <v>134</v>
      </c>
      <c r="E160" s="191" t="s">
        <v>1</v>
      </c>
      <c r="F160" s="192" t="s">
        <v>395</v>
      </c>
      <c r="G160" s="13"/>
      <c r="H160" s="191" t="s">
        <v>1</v>
      </c>
      <c r="I160" s="193"/>
      <c r="J160" s="13"/>
      <c r="K160" s="13"/>
      <c r="L160" s="190"/>
      <c r="M160" s="194"/>
      <c r="N160" s="195"/>
      <c r="O160" s="195"/>
      <c r="P160" s="195"/>
      <c r="Q160" s="195"/>
      <c r="R160" s="195"/>
      <c r="S160" s="195"/>
      <c r="T160" s="19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1" t="s">
        <v>134</v>
      </c>
      <c r="AU160" s="191" t="s">
        <v>86</v>
      </c>
      <c r="AV160" s="13" t="s">
        <v>86</v>
      </c>
      <c r="AW160" s="13" t="s">
        <v>34</v>
      </c>
      <c r="AX160" s="13" t="s">
        <v>79</v>
      </c>
      <c r="AY160" s="191" t="s">
        <v>123</v>
      </c>
    </row>
    <row r="161" spans="1:51" s="14" customFormat="1" ht="12">
      <c r="A161" s="14"/>
      <c r="B161" s="197"/>
      <c r="C161" s="14"/>
      <c r="D161" s="185" t="s">
        <v>134</v>
      </c>
      <c r="E161" s="198" t="s">
        <v>1</v>
      </c>
      <c r="F161" s="199" t="s">
        <v>86</v>
      </c>
      <c r="G161" s="14"/>
      <c r="H161" s="200">
        <v>1</v>
      </c>
      <c r="I161" s="201"/>
      <c r="J161" s="14"/>
      <c r="K161" s="14"/>
      <c r="L161" s="197"/>
      <c r="M161" s="202"/>
      <c r="N161" s="203"/>
      <c r="O161" s="203"/>
      <c r="P161" s="203"/>
      <c r="Q161" s="203"/>
      <c r="R161" s="203"/>
      <c r="S161" s="203"/>
      <c r="T161" s="20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98" t="s">
        <v>134</v>
      </c>
      <c r="AU161" s="198" t="s">
        <v>86</v>
      </c>
      <c r="AV161" s="14" t="s">
        <v>88</v>
      </c>
      <c r="AW161" s="14" t="s">
        <v>34</v>
      </c>
      <c r="AX161" s="14" t="s">
        <v>86</v>
      </c>
      <c r="AY161" s="198" t="s">
        <v>123</v>
      </c>
    </row>
    <row r="162" spans="1:65" s="2" customFormat="1" ht="24.15" customHeight="1">
      <c r="A162" s="37"/>
      <c r="B162" s="170"/>
      <c r="C162" s="171" t="s">
        <v>183</v>
      </c>
      <c r="D162" s="171" t="s">
        <v>125</v>
      </c>
      <c r="E162" s="173" t="s">
        <v>396</v>
      </c>
      <c r="F162" s="174" t="s">
        <v>397</v>
      </c>
      <c r="G162" s="175" t="s">
        <v>351</v>
      </c>
      <c r="H162" s="176">
        <v>1</v>
      </c>
      <c r="I162" s="177"/>
      <c r="J162" s="178">
        <f>ROUND(I162*H162,2)</f>
        <v>0</v>
      </c>
      <c r="K162" s="174" t="s">
        <v>1</v>
      </c>
      <c r="L162" s="38"/>
      <c r="M162" s="179" t="s">
        <v>1</v>
      </c>
      <c r="N162" s="180" t="s">
        <v>44</v>
      </c>
      <c r="O162" s="76"/>
      <c r="P162" s="181">
        <f>O162*H162</f>
        <v>0</v>
      </c>
      <c r="Q162" s="181">
        <v>0</v>
      </c>
      <c r="R162" s="181">
        <f>Q162*H162</f>
        <v>0</v>
      </c>
      <c r="S162" s="181">
        <v>0</v>
      </c>
      <c r="T162" s="18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3" t="s">
        <v>352</v>
      </c>
      <c r="AT162" s="183" t="s">
        <v>125</v>
      </c>
      <c r="AU162" s="183" t="s">
        <v>86</v>
      </c>
      <c r="AY162" s="18" t="s">
        <v>123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18" t="s">
        <v>86</v>
      </c>
      <c r="BK162" s="184">
        <f>ROUND(I162*H162,2)</f>
        <v>0</v>
      </c>
      <c r="BL162" s="18" t="s">
        <v>352</v>
      </c>
      <c r="BM162" s="183" t="s">
        <v>234</v>
      </c>
    </row>
    <row r="163" spans="1:51" s="13" customFormat="1" ht="12">
      <c r="A163" s="13"/>
      <c r="B163" s="190"/>
      <c r="C163" s="13"/>
      <c r="D163" s="185" t="s">
        <v>134</v>
      </c>
      <c r="E163" s="191" t="s">
        <v>1</v>
      </c>
      <c r="F163" s="192" t="s">
        <v>398</v>
      </c>
      <c r="G163" s="13"/>
      <c r="H163" s="191" t="s">
        <v>1</v>
      </c>
      <c r="I163" s="193"/>
      <c r="J163" s="13"/>
      <c r="K163" s="13"/>
      <c r="L163" s="190"/>
      <c r="M163" s="194"/>
      <c r="N163" s="195"/>
      <c r="O163" s="195"/>
      <c r="P163" s="195"/>
      <c r="Q163" s="195"/>
      <c r="R163" s="195"/>
      <c r="S163" s="195"/>
      <c r="T163" s="19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1" t="s">
        <v>134</v>
      </c>
      <c r="AU163" s="191" t="s">
        <v>86</v>
      </c>
      <c r="AV163" s="13" t="s">
        <v>86</v>
      </c>
      <c r="AW163" s="13" t="s">
        <v>34</v>
      </c>
      <c r="AX163" s="13" t="s">
        <v>79</v>
      </c>
      <c r="AY163" s="191" t="s">
        <v>123</v>
      </c>
    </row>
    <row r="164" spans="1:51" s="13" customFormat="1" ht="12">
      <c r="A164" s="13"/>
      <c r="B164" s="190"/>
      <c r="C164" s="13"/>
      <c r="D164" s="185" t="s">
        <v>134</v>
      </c>
      <c r="E164" s="191" t="s">
        <v>1</v>
      </c>
      <c r="F164" s="192" t="s">
        <v>399</v>
      </c>
      <c r="G164" s="13"/>
      <c r="H164" s="191" t="s">
        <v>1</v>
      </c>
      <c r="I164" s="193"/>
      <c r="J164" s="13"/>
      <c r="K164" s="13"/>
      <c r="L164" s="190"/>
      <c r="M164" s="194"/>
      <c r="N164" s="195"/>
      <c r="O164" s="195"/>
      <c r="P164" s="195"/>
      <c r="Q164" s="195"/>
      <c r="R164" s="195"/>
      <c r="S164" s="195"/>
      <c r="T164" s="19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1" t="s">
        <v>134</v>
      </c>
      <c r="AU164" s="191" t="s">
        <v>86</v>
      </c>
      <c r="AV164" s="13" t="s">
        <v>86</v>
      </c>
      <c r="AW164" s="13" t="s">
        <v>34</v>
      </c>
      <c r="AX164" s="13" t="s">
        <v>79</v>
      </c>
      <c r="AY164" s="191" t="s">
        <v>123</v>
      </c>
    </row>
    <row r="165" spans="1:51" s="14" customFormat="1" ht="12">
      <c r="A165" s="14"/>
      <c r="B165" s="197"/>
      <c r="C165" s="14"/>
      <c r="D165" s="185" t="s">
        <v>134</v>
      </c>
      <c r="E165" s="198" t="s">
        <v>1</v>
      </c>
      <c r="F165" s="199" t="s">
        <v>86</v>
      </c>
      <c r="G165" s="14"/>
      <c r="H165" s="200">
        <v>1</v>
      </c>
      <c r="I165" s="201"/>
      <c r="J165" s="14"/>
      <c r="K165" s="14"/>
      <c r="L165" s="197"/>
      <c r="M165" s="202"/>
      <c r="N165" s="203"/>
      <c r="O165" s="203"/>
      <c r="P165" s="203"/>
      <c r="Q165" s="203"/>
      <c r="R165" s="203"/>
      <c r="S165" s="203"/>
      <c r="T165" s="20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198" t="s">
        <v>134</v>
      </c>
      <c r="AU165" s="198" t="s">
        <v>86</v>
      </c>
      <c r="AV165" s="14" t="s">
        <v>88</v>
      </c>
      <c r="AW165" s="14" t="s">
        <v>34</v>
      </c>
      <c r="AX165" s="14" t="s">
        <v>86</v>
      </c>
      <c r="AY165" s="198" t="s">
        <v>123</v>
      </c>
    </row>
    <row r="166" spans="1:65" s="2" customFormat="1" ht="24.15" customHeight="1">
      <c r="A166" s="37"/>
      <c r="B166" s="170"/>
      <c r="C166" s="171" t="s">
        <v>188</v>
      </c>
      <c r="D166" s="171" t="s">
        <v>125</v>
      </c>
      <c r="E166" s="173" t="s">
        <v>400</v>
      </c>
      <c r="F166" s="174" t="s">
        <v>401</v>
      </c>
      <c r="G166" s="175" t="s">
        <v>351</v>
      </c>
      <c r="H166" s="176">
        <v>1</v>
      </c>
      <c r="I166" s="177"/>
      <c r="J166" s="178">
        <f>ROUND(I166*H166,2)</f>
        <v>0</v>
      </c>
      <c r="K166" s="174" t="s">
        <v>1</v>
      </c>
      <c r="L166" s="38"/>
      <c r="M166" s="179" t="s">
        <v>1</v>
      </c>
      <c r="N166" s="180" t="s">
        <v>44</v>
      </c>
      <c r="O166" s="76"/>
      <c r="P166" s="181">
        <f>O166*H166</f>
        <v>0</v>
      </c>
      <c r="Q166" s="181">
        <v>0</v>
      </c>
      <c r="R166" s="181">
        <f>Q166*H166</f>
        <v>0</v>
      </c>
      <c r="S166" s="181">
        <v>0</v>
      </c>
      <c r="T166" s="18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3" t="s">
        <v>352</v>
      </c>
      <c r="AT166" s="183" t="s">
        <v>125</v>
      </c>
      <c r="AU166" s="183" t="s">
        <v>86</v>
      </c>
      <c r="AY166" s="18" t="s">
        <v>123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8" t="s">
        <v>86</v>
      </c>
      <c r="BK166" s="184">
        <f>ROUND(I166*H166,2)</f>
        <v>0</v>
      </c>
      <c r="BL166" s="18" t="s">
        <v>352</v>
      </c>
      <c r="BM166" s="183" t="s">
        <v>245</v>
      </c>
    </row>
    <row r="167" spans="1:51" s="13" customFormat="1" ht="12">
      <c r="A167" s="13"/>
      <c r="B167" s="190"/>
      <c r="C167" s="13"/>
      <c r="D167" s="185" t="s">
        <v>134</v>
      </c>
      <c r="E167" s="191" t="s">
        <v>1</v>
      </c>
      <c r="F167" s="192" t="s">
        <v>402</v>
      </c>
      <c r="G167" s="13"/>
      <c r="H167" s="191" t="s">
        <v>1</v>
      </c>
      <c r="I167" s="193"/>
      <c r="J167" s="13"/>
      <c r="K167" s="13"/>
      <c r="L167" s="190"/>
      <c r="M167" s="194"/>
      <c r="N167" s="195"/>
      <c r="O167" s="195"/>
      <c r="P167" s="195"/>
      <c r="Q167" s="195"/>
      <c r="R167" s="195"/>
      <c r="S167" s="195"/>
      <c r="T167" s="19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1" t="s">
        <v>134</v>
      </c>
      <c r="AU167" s="191" t="s">
        <v>86</v>
      </c>
      <c r="AV167" s="13" t="s">
        <v>86</v>
      </c>
      <c r="AW167" s="13" t="s">
        <v>34</v>
      </c>
      <c r="AX167" s="13" t="s">
        <v>79</v>
      </c>
      <c r="AY167" s="191" t="s">
        <v>123</v>
      </c>
    </row>
    <row r="168" spans="1:51" s="13" customFormat="1" ht="12">
      <c r="A168" s="13"/>
      <c r="B168" s="190"/>
      <c r="C168" s="13"/>
      <c r="D168" s="185" t="s">
        <v>134</v>
      </c>
      <c r="E168" s="191" t="s">
        <v>1</v>
      </c>
      <c r="F168" s="192" t="s">
        <v>403</v>
      </c>
      <c r="G168" s="13"/>
      <c r="H168" s="191" t="s">
        <v>1</v>
      </c>
      <c r="I168" s="193"/>
      <c r="J168" s="13"/>
      <c r="K168" s="13"/>
      <c r="L168" s="190"/>
      <c r="M168" s="194"/>
      <c r="N168" s="195"/>
      <c r="O168" s="195"/>
      <c r="P168" s="195"/>
      <c r="Q168" s="195"/>
      <c r="R168" s="195"/>
      <c r="S168" s="195"/>
      <c r="T168" s="19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1" t="s">
        <v>134</v>
      </c>
      <c r="AU168" s="191" t="s">
        <v>86</v>
      </c>
      <c r="AV168" s="13" t="s">
        <v>86</v>
      </c>
      <c r="AW168" s="13" t="s">
        <v>34</v>
      </c>
      <c r="AX168" s="13" t="s">
        <v>79</v>
      </c>
      <c r="AY168" s="191" t="s">
        <v>123</v>
      </c>
    </row>
    <row r="169" spans="1:51" s="14" customFormat="1" ht="12">
      <c r="A169" s="14"/>
      <c r="B169" s="197"/>
      <c r="C169" s="14"/>
      <c r="D169" s="185" t="s">
        <v>134</v>
      </c>
      <c r="E169" s="198" t="s">
        <v>1</v>
      </c>
      <c r="F169" s="199" t="s">
        <v>86</v>
      </c>
      <c r="G169" s="14"/>
      <c r="H169" s="200">
        <v>1</v>
      </c>
      <c r="I169" s="201"/>
      <c r="J169" s="14"/>
      <c r="K169" s="14"/>
      <c r="L169" s="197"/>
      <c r="M169" s="202"/>
      <c r="N169" s="203"/>
      <c r="O169" s="203"/>
      <c r="P169" s="203"/>
      <c r="Q169" s="203"/>
      <c r="R169" s="203"/>
      <c r="S169" s="203"/>
      <c r="T169" s="20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98" t="s">
        <v>134</v>
      </c>
      <c r="AU169" s="198" t="s">
        <v>86</v>
      </c>
      <c r="AV169" s="14" t="s">
        <v>88</v>
      </c>
      <c r="AW169" s="14" t="s">
        <v>34</v>
      </c>
      <c r="AX169" s="14" t="s">
        <v>86</v>
      </c>
      <c r="AY169" s="198" t="s">
        <v>123</v>
      </c>
    </row>
    <row r="170" spans="1:65" s="2" customFormat="1" ht="16.5" customHeight="1">
      <c r="A170" s="37"/>
      <c r="B170" s="170"/>
      <c r="C170" s="171" t="s">
        <v>194</v>
      </c>
      <c r="D170" s="171" t="s">
        <v>125</v>
      </c>
      <c r="E170" s="173" t="s">
        <v>404</v>
      </c>
      <c r="F170" s="174" t="s">
        <v>405</v>
      </c>
      <c r="G170" s="175" t="s">
        <v>128</v>
      </c>
      <c r="H170" s="176">
        <v>1</v>
      </c>
      <c r="I170" s="177"/>
      <c r="J170" s="178">
        <f>ROUND(I170*H170,2)</f>
        <v>0</v>
      </c>
      <c r="K170" s="174" t="s">
        <v>1</v>
      </c>
      <c r="L170" s="38"/>
      <c r="M170" s="179" t="s">
        <v>1</v>
      </c>
      <c r="N170" s="180" t="s">
        <v>44</v>
      </c>
      <c r="O170" s="76"/>
      <c r="P170" s="181">
        <f>O170*H170</f>
        <v>0</v>
      </c>
      <c r="Q170" s="181">
        <v>0</v>
      </c>
      <c r="R170" s="181">
        <f>Q170*H170</f>
        <v>0</v>
      </c>
      <c r="S170" s="181">
        <v>0</v>
      </c>
      <c r="T170" s="18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3" t="s">
        <v>352</v>
      </c>
      <c r="AT170" s="183" t="s">
        <v>125</v>
      </c>
      <c r="AU170" s="183" t="s">
        <v>86</v>
      </c>
      <c r="AY170" s="18" t="s">
        <v>123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18" t="s">
        <v>86</v>
      </c>
      <c r="BK170" s="184">
        <f>ROUND(I170*H170,2)</f>
        <v>0</v>
      </c>
      <c r="BL170" s="18" t="s">
        <v>352</v>
      </c>
      <c r="BM170" s="183" t="s">
        <v>253</v>
      </c>
    </row>
    <row r="171" spans="1:51" s="13" customFormat="1" ht="12">
      <c r="A171" s="13"/>
      <c r="B171" s="190"/>
      <c r="C171" s="13"/>
      <c r="D171" s="185" t="s">
        <v>134</v>
      </c>
      <c r="E171" s="191" t="s">
        <v>1</v>
      </c>
      <c r="F171" s="192" t="s">
        <v>406</v>
      </c>
      <c r="G171" s="13"/>
      <c r="H171" s="191" t="s">
        <v>1</v>
      </c>
      <c r="I171" s="193"/>
      <c r="J171" s="13"/>
      <c r="K171" s="13"/>
      <c r="L171" s="190"/>
      <c r="M171" s="194"/>
      <c r="N171" s="195"/>
      <c r="O171" s="195"/>
      <c r="P171" s="195"/>
      <c r="Q171" s="195"/>
      <c r="R171" s="195"/>
      <c r="S171" s="195"/>
      <c r="T171" s="19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1" t="s">
        <v>134</v>
      </c>
      <c r="AU171" s="191" t="s">
        <v>86</v>
      </c>
      <c r="AV171" s="13" t="s">
        <v>86</v>
      </c>
      <c r="AW171" s="13" t="s">
        <v>34</v>
      </c>
      <c r="AX171" s="13" t="s">
        <v>79</v>
      </c>
      <c r="AY171" s="191" t="s">
        <v>123</v>
      </c>
    </row>
    <row r="172" spans="1:51" s="13" customFormat="1" ht="12">
      <c r="A172" s="13"/>
      <c r="B172" s="190"/>
      <c r="C172" s="13"/>
      <c r="D172" s="185" t="s">
        <v>134</v>
      </c>
      <c r="E172" s="191" t="s">
        <v>1</v>
      </c>
      <c r="F172" s="192" t="s">
        <v>407</v>
      </c>
      <c r="G172" s="13"/>
      <c r="H172" s="191" t="s">
        <v>1</v>
      </c>
      <c r="I172" s="193"/>
      <c r="J172" s="13"/>
      <c r="K172" s="13"/>
      <c r="L172" s="190"/>
      <c r="M172" s="194"/>
      <c r="N172" s="195"/>
      <c r="O172" s="195"/>
      <c r="P172" s="195"/>
      <c r="Q172" s="195"/>
      <c r="R172" s="195"/>
      <c r="S172" s="195"/>
      <c r="T172" s="19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1" t="s">
        <v>134</v>
      </c>
      <c r="AU172" s="191" t="s">
        <v>86</v>
      </c>
      <c r="AV172" s="13" t="s">
        <v>86</v>
      </c>
      <c r="AW172" s="13" t="s">
        <v>34</v>
      </c>
      <c r="AX172" s="13" t="s">
        <v>79</v>
      </c>
      <c r="AY172" s="191" t="s">
        <v>123</v>
      </c>
    </row>
    <row r="173" spans="1:51" s="13" customFormat="1" ht="12">
      <c r="A173" s="13"/>
      <c r="B173" s="190"/>
      <c r="C173" s="13"/>
      <c r="D173" s="185" t="s">
        <v>134</v>
      </c>
      <c r="E173" s="191" t="s">
        <v>1</v>
      </c>
      <c r="F173" s="192" t="s">
        <v>408</v>
      </c>
      <c r="G173" s="13"/>
      <c r="H173" s="191" t="s">
        <v>1</v>
      </c>
      <c r="I173" s="193"/>
      <c r="J173" s="13"/>
      <c r="K173" s="13"/>
      <c r="L173" s="190"/>
      <c r="M173" s="194"/>
      <c r="N173" s="195"/>
      <c r="O173" s="195"/>
      <c r="P173" s="195"/>
      <c r="Q173" s="195"/>
      <c r="R173" s="195"/>
      <c r="S173" s="195"/>
      <c r="T173" s="19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1" t="s">
        <v>134</v>
      </c>
      <c r="AU173" s="191" t="s">
        <v>86</v>
      </c>
      <c r="AV173" s="13" t="s">
        <v>86</v>
      </c>
      <c r="AW173" s="13" t="s">
        <v>34</v>
      </c>
      <c r="AX173" s="13" t="s">
        <v>79</v>
      </c>
      <c r="AY173" s="191" t="s">
        <v>123</v>
      </c>
    </row>
    <row r="174" spans="1:51" s="14" customFormat="1" ht="12">
      <c r="A174" s="14"/>
      <c r="B174" s="197"/>
      <c r="C174" s="14"/>
      <c r="D174" s="185" t="s">
        <v>134</v>
      </c>
      <c r="E174" s="198" t="s">
        <v>1</v>
      </c>
      <c r="F174" s="199" t="s">
        <v>86</v>
      </c>
      <c r="G174" s="14"/>
      <c r="H174" s="200">
        <v>1</v>
      </c>
      <c r="I174" s="201"/>
      <c r="J174" s="14"/>
      <c r="K174" s="14"/>
      <c r="L174" s="197"/>
      <c r="M174" s="202"/>
      <c r="N174" s="203"/>
      <c r="O174" s="203"/>
      <c r="P174" s="203"/>
      <c r="Q174" s="203"/>
      <c r="R174" s="203"/>
      <c r="S174" s="203"/>
      <c r="T174" s="20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198" t="s">
        <v>134</v>
      </c>
      <c r="AU174" s="198" t="s">
        <v>86</v>
      </c>
      <c r="AV174" s="14" t="s">
        <v>88</v>
      </c>
      <c r="AW174" s="14" t="s">
        <v>34</v>
      </c>
      <c r="AX174" s="14" t="s">
        <v>86</v>
      </c>
      <c r="AY174" s="198" t="s">
        <v>123</v>
      </c>
    </row>
    <row r="175" spans="1:65" s="2" customFormat="1" ht="12">
      <c r="A175" s="37"/>
      <c r="B175" s="170"/>
      <c r="C175" s="171" t="s">
        <v>201</v>
      </c>
      <c r="D175" s="171" t="s">
        <v>125</v>
      </c>
      <c r="E175" s="173" t="s">
        <v>409</v>
      </c>
      <c r="F175" s="174" t="s">
        <v>410</v>
      </c>
      <c r="G175" s="175" t="s">
        <v>351</v>
      </c>
      <c r="H175" s="176">
        <v>1</v>
      </c>
      <c r="I175" s="177"/>
      <c r="J175" s="178">
        <f>ROUND(I175*H175,2)</f>
        <v>0</v>
      </c>
      <c r="K175" s="174" t="s">
        <v>1</v>
      </c>
      <c r="L175" s="38"/>
      <c r="M175" s="179" t="s">
        <v>1</v>
      </c>
      <c r="N175" s="180" t="s">
        <v>44</v>
      </c>
      <c r="O175" s="76"/>
      <c r="P175" s="181">
        <f>O175*H175</f>
        <v>0</v>
      </c>
      <c r="Q175" s="181">
        <v>0</v>
      </c>
      <c r="R175" s="181">
        <f>Q175*H175</f>
        <v>0</v>
      </c>
      <c r="S175" s="181">
        <v>0</v>
      </c>
      <c r="T175" s="182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3" t="s">
        <v>352</v>
      </c>
      <c r="AT175" s="183" t="s">
        <v>125</v>
      </c>
      <c r="AU175" s="183" t="s">
        <v>86</v>
      </c>
      <c r="AY175" s="18" t="s">
        <v>123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8" t="s">
        <v>86</v>
      </c>
      <c r="BK175" s="184">
        <f>ROUND(I175*H175,2)</f>
        <v>0</v>
      </c>
      <c r="BL175" s="18" t="s">
        <v>352</v>
      </c>
      <c r="BM175" s="183" t="s">
        <v>261</v>
      </c>
    </row>
    <row r="176" spans="1:51" s="13" customFormat="1" ht="12">
      <c r="A176" s="13"/>
      <c r="B176" s="190"/>
      <c r="C176" s="13"/>
      <c r="D176" s="185" t="s">
        <v>134</v>
      </c>
      <c r="E176" s="191" t="s">
        <v>1</v>
      </c>
      <c r="F176" s="192" t="s">
        <v>411</v>
      </c>
      <c r="G176" s="13"/>
      <c r="H176" s="191" t="s">
        <v>1</v>
      </c>
      <c r="I176" s="193"/>
      <c r="J176" s="13"/>
      <c r="K176" s="13"/>
      <c r="L176" s="190"/>
      <c r="M176" s="194"/>
      <c r="N176" s="195"/>
      <c r="O176" s="195"/>
      <c r="P176" s="195"/>
      <c r="Q176" s="195"/>
      <c r="R176" s="195"/>
      <c r="S176" s="195"/>
      <c r="T176" s="19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1" t="s">
        <v>134</v>
      </c>
      <c r="AU176" s="191" t="s">
        <v>86</v>
      </c>
      <c r="AV176" s="13" t="s">
        <v>86</v>
      </c>
      <c r="AW176" s="13" t="s">
        <v>34</v>
      </c>
      <c r="AX176" s="13" t="s">
        <v>79</v>
      </c>
      <c r="AY176" s="191" t="s">
        <v>123</v>
      </c>
    </row>
    <row r="177" spans="1:51" s="14" customFormat="1" ht="12">
      <c r="A177" s="14"/>
      <c r="B177" s="197"/>
      <c r="C177" s="14"/>
      <c r="D177" s="185" t="s">
        <v>134</v>
      </c>
      <c r="E177" s="198" t="s">
        <v>1</v>
      </c>
      <c r="F177" s="199" t="s">
        <v>86</v>
      </c>
      <c r="G177" s="14"/>
      <c r="H177" s="200">
        <v>1</v>
      </c>
      <c r="I177" s="201"/>
      <c r="J177" s="14"/>
      <c r="K177" s="14"/>
      <c r="L177" s="197"/>
      <c r="M177" s="202"/>
      <c r="N177" s="203"/>
      <c r="O177" s="203"/>
      <c r="P177" s="203"/>
      <c r="Q177" s="203"/>
      <c r="R177" s="203"/>
      <c r="S177" s="203"/>
      <c r="T177" s="20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198" t="s">
        <v>134</v>
      </c>
      <c r="AU177" s="198" t="s">
        <v>86</v>
      </c>
      <c r="AV177" s="14" t="s">
        <v>88</v>
      </c>
      <c r="AW177" s="14" t="s">
        <v>34</v>
      </c>
      <c r="AX177" s="14" t="s">
        <v>86</v>
      </c>
      <c r="AY177" s="198" t="s">
        <v>123</v>
      </c>
    </row>
    <row r="178" spans="1:65" s="2" customFormat="1" ht="24.15" customHeight="1">
      <c r="A178" s="37"/>
      <c r="B178" s="170"/>
      <c r="C178" s="171" t="s">
        <v>207</v>
      </c>
      <c r="D178" s="171" t="s">
        <v>125</v>
      </c>
      <c r="E178" s="173" t="s">
        <v>412</v>
      </c>
      <c r="F178" s="174" t="s">
        <v>413</v>
      </c>
      <c r="G178" s="175" t="s">
        <v>351</v>
      </c>
      <c r="H178" s="176">
        <v>1</v>
      </c>
      <c r="I178" s="177"/>
      <c r="J178" s="178">
        <f>ROUND(I178*H178,2)</f>
        <v>0</v>
      </c>
      <c r="K178" s="174" t="s">
        <v>1</v>
      </c>
      <c r="L178" s="38"/>
      <c r="M178" s="179" t="s">
        <v>1</v>
      </c>
      <c r="N178" s="180" t="s">
        <v>44</v>
      </c>
      <c r="O178" s="76"/>
      <c r="P178" s="181">
        <f>O178*H178</f>
        <v>0</v>
      </c>
      <c r="Q178" s="181">
        <v>0</v>
      </c>
      <c r="R178" s="181">
        <f>Q178*H178</f>
        <v>0</v>
      </c>
      <c r="S178" s="181">
        <v>0</v>
      </c>
      <c r="T178" s="182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3" t="s">
        <v>352</v>
      </c>
      <c r="AT178" s="183" t="s">
        <v>125</v>
      </c>
      <c r="AU178" s="183" t="s">
        <v>86</v>
      </c>
      <c r="AY178" s="18" t="s">
        <v>123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8" t="s">
        <v>86</v>
      </c>
      <c r="BK178" s="184">
        <f>ROUND(I178*H178,2)</f>
        <v>0</v>
      </c>
      <c r="BL178" s="18" t="s">
        <v>352</v>
      </c>
      <c r="BM178" s="183" t="s">
        <v>270</v>
      </c>
    </row>
    <row r="179" spans="1:51" s="13" customFormat="1" ht="12">
      <c r="A179" s="13"/>
      <c r="B179" s="190"/>
      <c r="C179" s="13"/>
      <c r="D179" s="185" t="s">
        <v>134</v>
      </c>
      <c r="E179" s="191" t="s">
        <v>1</v>
      </c>
      <c r="F179" s="192" t="s">
        <v>414</v>
      </c>
      <c r="G179" s="13"/>
      <c r="H179" s="191" t="s">
        <v>1</v>
      </c>
      <c r="I179" s="193"/>
      <c r="J179" s="13"/>
      <c r="K179" s="13"/>
      <c r="L179" s="190"/>
      <c r="M179" s="194"/>
      <c r="N179" s="195"/>
      <c r="O179" s="195"/>
      <c r="P179" s="195"/>
      <c r="Q179" s="195"/>
      <c r="R179" s="195"/>
      <c r="S179" s="195"/>
      <c r="T179" s="19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1" t="s">
        <v>134</v>
      </c>
      <c r="AU179" s="191" t="s">
        <v>86</v>
      </c>
      <c r="AV179" s="13" t="s">
        <v>86</v>
      </c>
      <c r="AW179" s="13" t="s">
        <v>34</v>
      </c>
      <c r="AX179" s="13" t="s">
        <v>79</v>
      </c>
      <c r="AY179" s="191" t="s">
        <v>123</v>
      </c>
    </row>
    <row r="180" spans="1:51" s="14" customFormat="1" ht="12">
      <c r="A180" s="14"/>
      <c r="B180" s="197"/>
      <c r="C180" s="14"/>
      <c r="D180" s="185" t="s">
        <v>134</v>
      </c>
      <c r="E180" s="198" t="s">
        <v>1</v>
      </c>
      <c r="F180" s="199" t="s">
        <v>86</v>
      </c>
      <c r="G180" s="14"/>
      <c r="H180" s="200">
        <v>1</v>
      </c>
      <c r="I180" s="201"/>
      <c r="J180" s="14"/>
      <c r="K180" s="14"/>
      <c r="L180" s="197"/>
      <c r="M180" s="202"/>
      <c r="N180" s="203"/>
      <c r="O180" s="203"/>
      <c r="P180" s="203"/>
      <c r="Q180" s="203"/>
      <c r="R180" s="203"/>
      <c r="S180" s="203"/>
      <c r="T180" s="20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198" t="s">
        <v>134</v>
      </c>
      <c r="AU180" s="198" t="s">
        <v>86</v>
      </c>
      <c r="AV180" s="14" t="s">
        <v>88</v>
      </c>
      <c r="AW180" s="14" t="s">
        <v>34</v>
      </c>
      <c r="AX180" s="14" t="s">
        <v>86</v>
      </c>
      <c r="AY180" s="198" t="s">
        <v>123</v>
      </c>
    </row>
    <row r="181" spans="1:65" s="2" customFormat="1" ht="16.5" customHeight="1">
      <c r="A181" s="37"/>
      <c r="B181" s="170"/>
      <c r="C181" s="171" t="s">
        <v>214</v>
      </c>
      <c r="D181" s="171" t="s">
        <v>125</v>
      </c>
      <c r="E181" s="173" t="s">
        <v>415</v>
      </c>
      <c r="F181" s="174" t="s">
        <v>416</v>
      </c>
      <c r="G181" s="175" t="s">
        <v>417</v>
      </c>
      <c r="H181" s="176">
        <v>1</v>
      </c>
      <c r="I181" s="177"/>
      <c r="J181" s="178">
        <f>ROUND(I181*H181,2)</f>
        <v>0</v>
      </c>
      <c r="K181" s="174" t="s">
        <v>1</v>
      </c>
      <c r="L181" s="38"/>
      <c r="M181" s="179" t="s">
        <v>1</v>
      </c>
      <c r="N181" s="180" t="s">
        <v>44</v>
      </c>
      <c r="O181" s="76"/>
      <c r="P181" s="181">
        <f>O181*H181</f>
        <v>0</v>
      </c>
      <c r="Q181" s="181">
        <v>0</v>
      </c>
      <c r="R181" s="181">
        <f>Q181*H181</f>
        <v>0</v>
      </c>
      <c r="S181" s="181">
        <v>0</v>
      </c>
      <c r="T181" s="18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3" t="s">
        <v>352</v>
      </c>
      <c r="AT181" s="183" t="s">
        <v>125</v>
      </c>
      <c r="AU181" s="183" t="s">
        <v>86</v>
      </c>
      <c r="AY181" s="18" t="s">
        <v>123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8" t="s">
        <v>86</v>
      </c>
      <c r="BK181" s="184">
        <f>ROUND(I181*H181,2)</f>
        <v>0</v>
      </c>
      <c r="BL181" s="18" t="s">
        <v>352</v>
      </c>
      <c r="BM181" s="183" t="s">
        <v>280</v>
      </c>
    </row>
    <row r="182" spans="1:51" s="13" customFormat="1" ht="12">
      <c r="A182" s="13"/>
      <c r="B182" s="190"/>
      <c r="C182" s="13"/>
      <c r="D182" s="185" t="s">
        <v>134</v>
      </c>
      <c r="E182" s="191" t="s">
        <v>1</v>
      </c>
      <c r="F182" s="192" t="s">
        <v>418</v>
      </c>
      <c r="G182" s="13"/>
      <c r="H182" s="191" t="s">
        <v>1</v>
      </c>
      <c r="I182" s="193"/>
      <c r="J182" s="13"/>
      <c r="K182" s="13"/>
      <c r="L182" s="190"/>
      <c r="M182" s="194"/>
      <c r="N182" s="195"/>
      <c r="O182" s="195"/>
      <c r="P182" s="195"/>
      <c r="Q182" s="195"/>
      <c r="R182" s="195"/>
      <c r="S182" s="195"/>
      <c r="T182" s="19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1" t="s">
        <v>134</v>
      </c>
      <c r="AU182" s="191" t="s">
        <v>86</v>
      </c>
      <c r="AV182" s="13" t="s">
        <v>86</v>
      </c>
      <c r="AW182" s="13" t="s">
        <v>34</v>
      </c>
      <c r="AX182" s="13" t="s">
        <v>79</v>
      </c>
      <c r="AY182" s="191" t="s">
        <v>123</v>
      </c>
    </row>
    <row r="183" spans="1:51" s="14" customFormat="1" ht="12">
      <c r="A183" s="14"/>
      <c r="B183" s="197"/>
      <c r="C183" s="14"/>
      <c r="D183" s="185" t="s">
        <v>134</v>
      </c>
      <c r="E183" s="198" t="s">
        <v>1</v>
      </c>
      <c r="F183" s="199" t="s">
        <v>86</v>
      </c>
      <c r="G183" s="14"/>
      <c r="H183" s="200">
        <v>1</v>
      </c>
      <c r="I183" s="201"/>
      <c r="J183" s="14"/>
      <c r="K183" s="14"/>
      <c r="L183" s="197"/>
      <c r="M183" s="230"/>
      <c r="N183" s="231"/>
      <c r="O183" s="231"/>
      <c r="P183" s="231"/>
      <c r="Q183" s="231"/>
      <c r="R183" s="231"/>
      <c r="S183" s="231"/>
      <c r="T183" s="23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198" t="s">
        <v>134</v>
      </c>
      <c r="AU183" s="198" t="s">
        <v>86</v>
      </c>
      <c r="AV183" s="14" t="s">
        <v>88</v>
      </c>
      <c r="AW183" s="14" t="s">
        <v>34</v>
      </c>
      <c r="AX183" s="14" t="s">
        <v>86</v>
      </c>
      <c r="AY183" s="198" t="s">
        <v>123</v>
      </c>
    </row>
    <row r="184" spans="1:31" s="2" customFormat="1" ht="6.95" customHeight="1">
      <c r="A184" s="37"/>
      <c r="B184" s="59"/>
      <c r="C184" s="60"/>
      <c r="D184" s="60"/>
      <c r="E184" s="60"/>
      <c r="F184" s="60"/>
      <c r="G184" s="60"/>
      <c r="H184" s="60"/>
      <c r="I184" s="60"/>
      <c r="J184" s="60"/>
      <c r="K184" s="60"/>
      <c r="L184" s="38"/>
      <c r="M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</sheetData>
  <autoFilter ref="C117:K18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Barta</dc:creator>
  <cp:keywords/>
  <dc:description/>
  <cp:lastModifiedBy>Roman Barta</cp:lastModifiedBy>
  <dcterms:created xsi:type="dcterms:W3CDTF">2023-11-03T10:42:02Z</dcterms:created>
  <dcterms:modified xsi:type="dcterms:W3CDTF">2023-11-03T10:42:08Z</dcterms:modified>
  <cp:category/>
  <cp:version/>
  <cp:contentType/>
  <cp:contentStatus/>
</cp:coreProperties>
</file>