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24226"/>
  <bookViews>
    <workbookView xWindow="57480" yWindow="54751" windowWidth="16440" windowHeight="28440" activeTab="1"/>
  </bookViews>
  <sheets>
    <sheet name="Rekapitulace" sheetId="2" r:id="rId1"/>
    <sheet name="Položky" sheetId="3" r:id="rId2"/>
  </sheets>
  <definedNames>
    <definedName name="cisloobjektu">#REF!</definedName>
    <definedName name="cislostavby">#REF!</definedName>
    <definedName name="Datum">#REF!</definedName>
    <definedName name="Dil">'Rekapitulace'!$A$6</definedName>
    <definedName name="Dodavka">'Rekapitulace'!$G$11</definedName>
    <definedName name="Dodavka0">'Položky'!#REF!</definedName>
    <definedName name="HSV">'Rekapitulace'!$F$11</definedName>
    <definedName name="HSV0">'Položky'!#REF!</definedName>
    <definedName name="HZS">'Rekapitulace'!$I$11</definedName>
    <definedName name="HZS0">'Položky'!#REF!</definedName>
    <definedName name="JKSO">#REF!</definedName>
    <definedName name="MJ">#REF!</definedName>
    <definedName name="Mont">'Rekapitulace'!$H$11</definedName>
    <definedName name="Montaz0">'Položky'!#REF!</definedName>
    <definedName name="NazevDilu">'Rekapitulace'!$B$6</definedName>
    <definedName name="nazevobjektu">#REF!</definedName>
    <definedName name="nazevstavby">#REF!</definedName>
    <definedName name="Objednatel">#REF!</definedName>
    <definedName name="_xlnm.Print_Area" localSheetId="1">'Položky'!$A$1:$G$561</definedName>
    <definedName name="_xlnm.Print_Area" localSheetId="0">'Rekapitulace'!$A$1:$I$13</definedName>
    <definedName name="PocetMJ">#REF!</definedName>
    <definedName name="Poznamka">#REF!</definedName>
    <definedName name="Projektant">#REF!</definedName>
    <definedName name="PSV">'Rekapitulace'!#REF!</definedName>
    <definedName name="PSV0">'Položky'!#REF!</definedName>
    <definedName name="SazbaDPH1">#REF!</definedName>
    <definedName name="SazbaDPH2">#REF!</definedName>
    <definedName name="SloupecCC">'Položky'!$G$6</definedName>
    <definedName name="SloupecCisloPol">'Položky'!$B$6</definedName>
    <definedName name="SloupecJC">'Položky'!$F$6</definedName>
    <definedName name="SloupecMJ">'Položky'!$D$6</definedName>
    <definedName name="SloupecMnozstvi">'Položky'!$E$6</definedName>
    <definedName name="SloupecNazPol">'Položky'!$C$6</definedName>
    <definedName name="SloupecPC">'Položky'!$A$6</definedName>
    <definedName name="solver_lin" localSheetId="1" hidden="1">0</definedName>
    <definedName name="solver_num" localSheetId="1" hidden="1">0</definedName>
    <definedName name="solver_opt" localSheetId="1" hidden="1">'Položky'!#REF!</definedName>
    <definedName name="solver_typ" localSheetId="1" hidden="1">1</definedName>
    <definedName name="solver_val" localSheetId="1" hidden="1">0</definedName>
    <definedName name="Typ">'Položky'!#REF!</definedName>
    <definedName name="VRN">'Rekapitulace'!#REF!</definedName>
    <definedName name="VRNKc">'Rekapitulace'!#REF!</definedName>
    <definedName name="VRNnazev">'Rekapitulace'!#REF!</definedName>
    <definedName name="VRNproc">'Rekapitulace'!#REF!</definedName>
    <definedName name="VRNzakl">'Rekapitulace'!#REF!</definedName>
    <definedName name="Zakazka">#REF!</definedName>
    <definedName name="Zaklad22">#REF!</definedName>
    <definedName name="Zaklad5">#REF!</definedName>
    <definedName name="Zhotovitel">#REF!</definedName>
    <definedName name="_xlnm.Print_Titles" localSheetId="0">'Rekapitulace'!$1:$6</definedName>
    <definedName name="_xlnm.Print_Titles" localSheetId="1">'Položky'!$1:$6</definedName>
  </definedNames>
  <calcPr calcId="181029"/>
</workbook>
</file>

<file path=xl/sharedStrings.xml><?xml version="1.0" encoding="utf-8"?>
<sst xmlns="http://schemas.openxmlformats.org/spreadsheetml/2006/main" count="2059" uniqueCount="1283">
  <si>
    <t>HZS</t>
  </si>
  <si>
    <t>Stavba :</t>
  </si>
  <si>
    <t>Objekt :</t>
  </si>
  <si>
    <t>REKAPITULACE  STAVEBNÍCH  DÍLŮ</t>
  </si>
  <si>
    <t>Stavební díl</t>
  </si>
  <si>
    <t>HSV</t>
  </si>
  <si>
    <t>PSV</t>
  </si>
  <si>
    <t>Dodávka</t>
  </si>
  <si>
    <t>Montáž</t>
  </si>
  <si>
    <t>CELKEM  OBJEKT</t>
  </si>
  <si>
    <t xml:space="preserve">Položkový rozpočet </t>
  </si>
  <si>
    <t>Rozpočet:</t>
  </si>
  <si>
    <t>P.č.</t>
  </si>
  <si>
    <t>Číslo položky</t>
  </si>
  <si>
    <t>Název položky</t>
  </si>
  <si>
    <t>MJ</t>
  </si>
  <si>
    <t>množství</t>
  </si>
  <si>
    <t>cena / MJ</t>
  </si>
  <si>
    <t>celkem (Kč)</t>
  </si>
  <si>
    <t>Díl:</t>
  </si>
  <si>
    <t>Celkem za</t>
  </si>
  <si>
    <t>m</t>
  </si>
  <si>
    <t>místnost číslo:</t>
  </si>
  <si>
    <t>-1,76*2,4-0,8*1,97</t>
  </si>
  <si>
    <t>0,15*(1,76+2,4*2)</t>
  </si>
  <si>
    <t>-2,09*1,0-1,0*2,4-0,8*1,97</t>
  </si>
  <si>
    <t>0,15*(2,09*2+1,0+2,4*2)</t>
  </si>
  <si>
    <t>-0,8*1,97-2,06*1,5</t>
  </si>
  <si>
    <t>0,15*(2,06*2+1,5*2)</t>
  </si>
  <si>
    <t>-0,7*1,97-2,06*1,5</t>
  </si>
  <si>
    <t>-0,7*1,97*3-1,65*0,75</t>
  </si>
  <si>
    <t>0,15*(1,65*2+0,75*2)</t>
  </si>
  <si>
    <t>-0,7*1,97-1,76*2,4</t>
  </si>
  <si>
    <t>-0,7*1,97*2-0,8*1,97-1,76*2,4-1,77*2,4</t>
  </si>
  <si>
    <t>0,15*(1,76+2,4*2+1,77+2,4*2)</t>
  </si>
  <si>
    <t>-0,8*1,97*4-0,7*1,97*3</t>
  </si>
  <si>
    <t>-0,8*1,97-3,2*2,4-3,52*2,4-3,3*1,0</t>
  </si>
  <si>
    <t>0,15*(3,2+2,4*2+3,52+2,4*2+3,3*2+1,0*2)</t>
  </si>
  <si>
    <t>-0,7*1,97</t>
  </si>
  <si>
    <t>Mezisoučet</t>
  </si>
  <si>
    <t>3,05*(2,06*2+1,55)</t>
  </si>
  <si>
    <t>-2,06*1,5*2</t>
  </si>
  <si>
    <t>0,2*(2,06*4+1,5*4)</t>
  </si>
  <si>
    <t>(3,05+4,79)/2*(3,09+0,73+1,27+1,76+2,06+1,56+0,95+1,65+3,46+1,76)</t>
  </si>
  <si>
    <t>-1,76*2,4-2,09*1,0-1,0*2,4-2,06*1,5-1,65*0,75-1,76*2,4</t>
  </si>
  <si>
    <t>0,2*(1,76*2+2,4*2+3,09*2+2,4*2)</t>
  </si>
  <si>
    <t>0,2*(2,06*2+1,5*2+1,65*2+0,75*2+1,76*2+2,4*2)</t>
  </si>
  <si>
    <t>4,79*(1,87+3,2+0,68)</t>
  </si>
  <si>
    <t>-3,2*2,4</t>
  </si>
  <si>
    <t>0,2*(3,2*2+2,4*2)</t>
  </si>
  <si>
    <t>latě 30/50 mm:</t>
  </si>
  <si>
    <t>předpoklad a 0,5m:</t>
  </si>
  <si>
    <t>39,24*1,1</t>
  </si>
  <si>
    <t>98,4*1,1</t>
  </si>
  <si>
    <t>(81,64+293,0)/0,5*(0,03*2+0,05*2)</t>
  </si>
  <si>
    <t>STROP:</t>
  </si>
  <si>
    <t>na sdk podhled:</t>
  </si>
  <si>
    <t>8,25+14,46+13,04+8,66+16,43+10,9+1,07+7,49+20,19+2,84</t>
  </si>
  <si>
    <t>na šikmý sdk podhled:</t>
  </si>
  <si>
    <t>(17,19+24,84+19,91)*1,1</t>
  </si>
  <si>
    <t>STĚNY:</t>
  </si>
  <si>
    <t>1.01:2,65*(2,05+2,05*1,35+3,65+3,02)</t>
  </si>
  <si>
    <t>1.02:2,65*(3,32+3,32*1,35+3,65*2)</t>
  </si>
  <si>
    <t>1.03:2,65*(3,02+3,02*1,35+3,65*2)</t>
  </si>
  <si>
    <t>1.04:2,65*(3,65*2+2,0+2,0*1,35)</t>
  </si>
  <si>
    <t>1.05:2,65*(3,75+3,75*1,35+3,65*2)</t>
  </si>
  <si>
    <t>1.06:2,65*(2,22+2,22*1,35+5,07+4,6)</t>
  </si>
  <si>
    <t>1.07:2,65*(2,13+3,19+1,45+4,5)</t>
  </si>
  <si>
    <t>1.08:2,65*(2,28+2,32+pi*4,4*1/2+6,0)</t>
  </si>
  <si>
    <t>1.09:3,1*(6,73+0,45*2+3,75+2,0+3,02+3,32+2,05+2,31+0,15*5+1,25+1,5)</t>
  </si>
  <si>
    <t>1.10+1.11:3,4*(pi*4,4*1/2+6,73+14,75)</t>
  </si>
  <si>
    <t>1.12:2,65*(2,95+2,25+2,5)</t>
  </si>
  <si>
    <t>odečet plochy s ker. obkladem:</t>
  </si>
  <si>
    <t>-39,24</t>
  </si>
  <si>
    <t>JKC BRNO</t>
  </si>
  <si>
    <t>Vnitřní vodovod</t>
  </si>
  <si>
    <t>JKC BRNO- ČÁST II. ETAPA</t>
  </si>
  <si>
    <t>SO.01.2</t>
  </si>
  <si>
    <t>D.1.4.A- ZTI</t>
  </si>
  <si>
    <r>
      <t xml:space="preserve">Trubka jednovrstvá PP-RCT D 25 x 2,8 mm, S 4 
</t>
    </r>
    <r>
      <rPr>
        <sz val="8"/>
        <color rgb="FFFF0000"/>
        <rFont val="Arial CE"/>
        <family val="2"/>
      </rPr>
      <t>TV PŘIPOJ.</t>
    </r>
  </si>
  <si>
    <r>
      <t xml:space="preserve">Trubka jednovrstvá PP-RCT D 32 x 3,6 mm, S 4 
</t>
    </r>
    <r>
      <rPr>
        <sz val="8"/>
        <color rgb="FFFF0000"/>
        <rFont val="Arial CE"/>
        <family val="2"/>
      </rPr>
      <t>TV PŘIPOJ.</t>
    </r>
  </si>
  <si>
    <r>
      <t xml:space="preserve">Trubka jednovrstvá PP-RCT D 40 x 4,5 mm, S 4 
</t>
    </r>
    <r>
      <rPr>
        <sz val="8"/>
        <color theme="3" tint="0.39998000860214233"/>
        <rFont val="Arial CE"/>
        <family val="2"/>
      </rPr>
      <t>SV PŘIPOJ.</t>
    </r>
  </si>
  <si>
    <r>
      <t xml:space="preserve">Trubka jednovrstvá PP-RCT D 32 x 3,6 mm, S 4 
</t>
    </r>
    <r>
      <rPr>
        <sz val="8"/>
        <color theme="3" tint="0.39998000860214233"/>
        <rFont val="Arial CE"/>
        <family val="2"/>
      </rPr>
      <t>SV PŘIPOJ.</t>
    </r>
  </si>
  <si>
    <r>
      <t xml:space="preserve">Trubka jednovrstvá PP-RCT D 25 x 2,8 mm, S 4 
</t>
    </r>
    <r>
      <rPr>
        <sz val="8"/>
        <color theme="3" tint="0.39998000860214233"/>
        <rFont val="Arial CE"/>
        <family val="2"/>
      </rPr>
      <t>SV PŘIPOJ.</t>
    </r>
  </si>
  <si>
    <r>
      <t xml:space="preserve">Izolace potrubní s uzavřenými póry proti kondenzaci tl.13mm -vnitřní d 32
</t>
    </r>
    <r>
      <rPr>
        <sz val="8"/>
        <color rgb="FF538DD5"/>
        <rFont val="Arial CE"/>
        <family val="2"/>
      </rPr>
      <t>SV PŘIPOJ.</t>
    </r>
  </si>
  <si>
    <r>
      <t xml:space="preserve">Nehořlavé potrubní pouzdro z kamené vlny s vrchní vrstou AL, tl.20mm -vnitřní d 35 
</t>
    </r>
    <r>
      <rPr>
        <sz val="8"/>
        <color rgb="FF538DD5"/>
        <rFont val="Arial CE"/>
        <family val="2"/>
      </rPr>
      <t>SV HLAVNÍ.</t>
    </r>
  </si>
  <si>
    <r>
      <t xml:space="preserve">Nehořlavé potrubní pouzdro z kamené vlny s vrchní vrstou AL, tl.20mm -vnitřní d 42 
</t>
    </r>
    <r>
      <rPr>
        <sz val="8"/>
        <color rgb="FF538DD5"/>
        <rFont val="Arial CE"/>
        <family val="2"/>
      </rPr>
      <t>SV HLAVNÍ.</t>
    </r>
  </si>
  <si>
    <r>
      <t xml:space="preserve">Nehořlavé potrubní pouzdro z kamené vlny s vrchní vrstou AL, tl.20mm -vnitřní d 54 
</t>
    </r>
    <r>
      <rPr>
        <sz val="8"/>
        <color rgb="FF538DD5"/>
        <rFont val="Arial CE"/>
        <family val="2"/>
      </rPr>
      <t>SV HLAVNÍ.</t>
    </r>
  </si>
  <si>
    <r>
      <t xml:space="preserve">Nehořlavé potrubní pouzdro z kamené vlny s vrchní vrstou AL, tl.30mm -vnitřní d 76 
</t>
    </r>
    <r>
      <rPr>
        <sz val="8"/>
        <color rgb="FF538DD5"/>
        <rFont val="Arial CE"/>
        <family val="2"/>
      </rPr>
      <t>SV HLAVNÍ.</t>
    </r>
  </si>
  <si>
    <r>
      <t xml:space="preserve">Nehořlavé potrubní pouzdro z kamené vlny s vrchní vrstou AL, tl.30mm -vnitřní d 89 
</t>
    </r>
    <r>
      <rPr>
        <sz val="8"/>
        <color rgb="FF538DD5"/>
        <rFont val="Arial CE"/>
        <family val="2"/>
      </rPr>
      <t>SV HLAVNÍ.</t>
    </r>
  </si>
  <si>
    <r>
      <t xml:space="preserve">Nehořlavé potrubní pouzdro z kamené vlny s vrchní vrstou AL, tl.30mm -vnitřní d 108 
</t>
    </r>
    <r>
      <rPr>
        <sz val="8"/>
        <color rgb="FF538DD5"/>
        <rFont val="Arial CE"/>
        <family val="2"/>
      </rPr>
      <t>SV HLAVNÍ.</t>
    </r>
  </si>
  <si>
    <r>
      <t xml:space="preserve">Nehořlavé potrubní pouzdro z kamené vlny s vrchní vrstou AL, tl.30mm -vnitřní d 133 
</t>
    </r>
    <r>
      <rPr>
        <sz val="8"/>
        <color rgb="FF538DD5"/>
        <rFont val="Arial CE"/>
        <family val="2"/>
      </rPr>
      <t>SV HLAVNÍ.</t>
    </r>
  </si>
  <si>
    <r>
      <t xml:space="preserve">Nehořlavé potrubní pouzdro z kamené vlny s vrchní vrstou AL, tl.30mm -vnitřní d 169 
</t>
    </r>
    <r>
      <rPr>
        <sz val="8"/>
        <color rgb="FF538DD5"/>
        <rFont val="Arial CE"/>
        <family val="2"/>
      </rPr>
      <t>SV HLAVNÍ.</t>
    </r>
  </si>
  <si>
    <r>
      <t xml:space="preserve">Nehořlavé potrubní pouzdro z kamené vlny s vrchní vrstou AL, tl.40mm -vnitřní d 42
</t>
    </r>
    <r>
      <rPr>
        <sz val="8"/>
        <color rgb="FFFF0000"/>
        <rFont val="Arial CE"/>
        <family val="2"/>
      </rPr>
      <t>TV HLAVNÍ.</t>
    </r>
  </si>
  <si>
    <r>
      <t xml:space="preserve">Nehořlavé potrubní pouzdro z kamené vlny s vrchní vrstou AL, tl.50mm -vnitřní d 48
</t>
    </r>
    <r>
      <rPr>
        <sz val="8"/>
        <color rgb="FFFF0000"/>
        <rFont val="Arial CE"/>
        <family val="2"/>
      </rPr>
      <t>TV HLAVNÍ.</t>
    </r>
  </si>
  <si>
    <r>
      <t xml:space="preserve">Nehořlavé potrubní pouzdro z kamené vlny s vrchní vrstou AL, tl.60mm -vnitřní d 64
</t>
    </r>
    <r>
      <rPr>
        <sz val="8"/>
        <color rgb="FFFF0000"/>
        <rFont val="Arial CE"/>
        <family val="2"/>
      </rPr>
      <t>TV HLAVNÍ.</t>
    </r>
  </si>
  <si>
    <r>
      <t xml:space="preserve">Nehořlavé potrubní pouzdro z kamené vlny s vrchní vrstou AL, tl.100mm -vnitřní d 108
</t>
    </r>
    <r>
      <rPr>
        <sz val="8"/>
        <color rgb="FFFF0000"/>
        <rFont val="Arial CE"/>
        <family val="2"/>
      </rPr>
      <t>TV HLAVNÍ.</t>
    </r>
  </si>
  <si>
    <r>
      <t xml:space="preserve">Nehořlavé potrubní pouzdro z kamené vlny s vrchní vrstou AL, tl.40mm -vnitřní d 35
</t>
    </r>
    <r>
      <rPr>
        <sz val="8"/>
        <color rgb="FFFF0000"/>
        <rFont val="Arial CE"/>
        <family val="2"/>
      </rPr>
      <t>TV HLAVNÍ.</t>
    </r>
  </si>
  <si>
    <r>
      <t xml:space="preserve">Izolace potrubní s uzavřenými póry proti kondenzaci tl.13mm -vnitřní d 40
</t>
    </r>
    <r>
      <rPr>
        <sz val="8"/>
        <color rgb="FF538DD5"/>
        <rFont val="Arial CE"/>
        <family val="2"/>
      </rPr>
      <t>SV PŘIPOJ.</t>
    </r>
  </si>
  <si>
    <r>
      <t xml:space="preserve">Nehořlavé potrubní pouzdro z kamené vlny s vrchní vrstou AL, tl.20mm -vnitřní d 28 
</t>
    </r>
    <r>
      <rPr>
        <sz val="8"/>
        <color rgb="FF538DD5"/>
        <rFont val="Arial CE"/>
        <family val="2"/>
      </rPr>
      <t>SV HLAVNÍ.</t>
    </r>
  </si>
  <si>
    <r>
      <t xml:space="preserve">Nehořlavé potrubní pouzdro z kamené vlny s vrchní vrstou AL, tl.20mm -vnitřní d 22 
</t>
    </r>
    <r>
      <rPr>
        <sz val="8"/>
        <color rgb="FF538DD5"/>
        <rFont val="Arial CE"/>
        <family val="2"/>
      </rPr>
      <t>SV HLAVNÍ.</t>
    </r>
  </si>
  <si>
    <t xml:space="preserve">Poznámka k položce:
Třívrstvé potrubí tvoří vnější vrstva tepelně stabilizovaného polyetylénu (PE-HD), dále hliníková   vrstva (AL) a vnitřní vrstva síťovaný polyetylén (PE-Xb). Spojováno lisovacími fitinkami. Použít pouze kompaktní systém.                                                                                                        Položka obsahuje: Dodávka + montáž potrubí = potrubí, tvarovky, materiál spojovací, upevňovací, kladení, montáž, těsnění hrdel, spojů, dávkový čas, zednická výpomoc. Montáž provedena dle platných ČSN a montážních pokynů výrobce potrubí.  </t>
  </si>
  <si>
    <t xml:space="preserve">Poznámka k položce:
Termoizolační trubice z pěnového polyetylenu, laminovaná ochrannou PE tkaninou. Zvýšená paronepropustnost, omyvatelnost. Možnost barevného rozlišení trub. Červená, modrá, bílá, šedá, Dodávka izolace  </t>
  </si>
  <si>
    <r>
      <t xml:space="preserve">Montáž potr.plast.rovné polyf.svař. D25 mm, vodovod 
</t>
    </r>
    <r>
      <rPr>
        <sz val="8"/>
        <color rgb="FFFF0000"/>
        <rFont val="Arial CE"/>
        <family val="2"/>
      </rPr>
      <t xml:space="preserve">TV </t>
    </r>
    <r>
      <rPr>
        <sz val="8"/>
        <color theme="4"/>
        <rFont val="Arial CE"/>
        <family val="2"/>
      </rPr>
      <t>+ SV</t>
    </r>
  </si>
  <si>
    <r>
      <t xml:space="preserve">Montáž potr.plast.rovné polyf.svař. D32 mm, vodovod 
</t>
    </r>
    <r>
      <rPr>
        <sz val="8"/>
        <color rgb="FFFF0000"/>
        <rFont val="Arial CE"/>
        <family val="2"/>
      </rPr>
      <t xml:space="preserve">TV </t>
    </r>
    <r>
      <rPr>
        <sz val="8"/>
        <color theme="4"/>
        <rFont val="Arial CE"/>
        <family val="2"/>
      </rPr>
      <t>+ SV</t>
    </r>
  </si>
  <si>
    <r>
      <t xml:space="preserve">Montáž potr.plast.rovné polyf.svař. D40 mm, vodovod 
</t>
    </r>
    <r>
      <rPr>
        <sz val="8"/>
        <color rgb="FFFF0000"/>
        <rFont val="Arial CE"/>
        <family val="2"/>
      </rPr>
      <t xml:space="preserve">TV </t>
    </r>
    <r>
      <rPr>
        <sz val="8"/>
        <color theme="4"/>
        <rFont val="Arial CE"/>
        <family val="2"/>
      </rPr>
      <t>+ SV</t>
    </r>
  </si>
  <si>
    <r>
      <t xml:space="preserve">Montáž potr.plast.rovné polyf.svař. D50 mm, vodovod 
</t>
    </r>
    <r>
      <rPr>
        <sz val="8"/>
        <color rgb="FFFF0000"/>
        <rFont val="Arial CE"/>
        <family val="2"/>
      </rPr>
      <t xml:space="preserve">TV </t>
    </r>
    <r>
      <rPr>
        <sz val="8"/>
        <color theme="4"/>
        <rFont val="Arial CE"/>
        <family val="2"/>
      </rPr>
      <t>+ SV</t>
    </r>
  </si>
  <si>
    <r>
      <t xml:space="preserve">Montáž potr.plast.rovné polyf.svař. D110 mm, vodovod 
</t>
    </r>
    <r>
      <rPr>
        <sz val="8"/>
        <color rgb="FFFF0000"/>
        <rFont val="Arial CE"/>
        <family val="2"/>
      </rPr>
      <t xml:space="preserve">TV </t>
    </r>
    <r>
      <rPr>
        <sz val="8"/>
        <color theme="4"/>
        <rFont val="Arial CE"/>
        <family val="2"/>
      </rPr>
      <t>+ SV</t>
    </r>
  </si>
  <si>
    <r>
      <t xml:space="preserve">Montáž potr.plast.rovné polyf.svař. D63 mm, vodovod 
</t>
    </r>
    <r>
      <rPr>
        <sz val="8"/>
        <color rgb="FFFF0000"/>
        <rFont val="Arial CE"/>
        <family val="2"/>
      </rPr>
      <t xml:space="preserve">TV </t>
    </r>
    <r>
      <rPr>
        <sz val="8"/>
        <color theme="4"/>
        <rFont val="Arial CE"/>
        <family val="2"/>
      </rPr>
      <t>+ SV</t>
    </r>
  </si>
  <si>
    <t>Poznámka k položce:
Uzavírací ventil, nerezový / mosazný, pro rozvody pitné vody, Položka obsahuje dodávku armatury. Montáž dle samostatné položky.</t>
  </si>
  <si>
    <r>
      <t xml:space="preserve">Uzavírací ventil pro vodu DN20, mosaz
</t>
    </r>
    <r>
      <rPr>
        <sz val="8"/>
        <color rgb="FFFF0000"/>
        <rFont val="Arial CE"/>
        <family val="2"/>
      </rPr>
      <t xml:space="preserve">TV + </t>
    </r>
    <r>
      <rPr>
        <sz val="8"/>
        <color theme="4"/>
        <rFont val="Arial CE"/>
        <family val="2"/>
      </rPr>
      <t xml:space="preserve">SV </t>
    </r>
  </si>
  <si>
    <r>
      <t xml:space="preserve">Uzavírací ventil pro vodu DN25, mosaz
</t>
    </r>
    <r>
      <rPr>
        <sz val="8"/>
        <color rgb="FFFF0000"/>
        <rFont val="Arial CE"/>
        <family val="2"/>
      </rPr>
      <t xml:space="preserve">TV + </t>
    </r>
    <r>
      <rPr>
        <sz val="8"/>
        <color theme="4"/>
        <rFont val="Arial CE"/>
        <family val="2"/>
      </rPr>
      <t xml:space="preserve">SV </t>
    </r>
  </si>
  <si>
    <r>
      <t xml:space="preserve">Uzavírací ventil pro vodu DN32, mosaz
</t>
    </r>
    <r>
      <rPr>
        <sz val="8"/>
        <color rgb="FFFF0000"/>
        <rFont val="Arial CE"/>
        <family val="2"/>
      </rPr>
      <t xml:space="preserve">TV + </t>
    </r>
    <r>
      <rPr>
        <sz val="8"/>
        <color theme="4"/>
        <rFont val="Arial CE"/>
        <family val="2"/>
      </rPr>
      <t xml:space="preserve">SV </t>
    </r>
  </si>
  <si>
    <r>
      <t xml:space="preserve">Uzavírací ventil pro vodu DN15 s vypouštěním, mosaz
</t>
    </r>
    <r>
      <rPr>
        <sz val="8"/>
        <color rgb="FFFF0000"/>
        <rFont val="Arial CE"/>
        <family val="2"/>
      </rPr>
      <t xml:space="preserve">TV + </t>
    </r>
    <r>
      <rPr>
        <sz val="8"/>
        <color theme="4"/>
        <rFont val="Arial CE"/>
        <family val="2"/>
      </rPr>
      <t xml:space="preserve">SV </t>
    </r>
  </si>
  <si>
    <r>
      <t xml:space="preserve">Uzavírací ventil pro vodu DN25 s vypouštěním, mosaz
</t>
    </r>
    <r>
      <rPr>
        <sz val="8"/>
        <color rgb="FFFF0000"/>
        <rFont val="Arial CE"/>
        <family val="2"/>
      </rPr>
      <t xml:space="preserve">TV + </t>
    </r>
    <r>
      <rPr>
        <sz val="8"/>
        <color theme="4"/>
        <rFont val="Arial CE"/>
        <family val="2"/>
      </rPr>
      <t xml:space="preserve">SV </t>
    </r>
  </si>
  <si>
    <r>
      <t xml:space="preserve">Uzavírací ventil pro vodu DN32 s vypouštěním, mosaz
</t>
    </r>
    <r>
      <rPr>
        <sz val="8"/>
        <color rgb="FFFF0000"/>
        <rFont val="Arial CE"/>
        <family val="2"/>
      </rPr>
      <t xml:space="preserve">TV + </t>
    </r>
    <r>
      <rPr>
        <sz val="8"/>
        <color theme="4"/>
        <rFont val="Arial CE"/>
        <family val="2"/>
      </rPr>
      <t xml:space="preserve">SV </t>
    </r>
  </si>
  <si>
    <r>
      <t xml:space="preserve">Uzavírací ventil pro vodu DN40 s vypouštěním, mosaz
</t>
    </r>
    <r>
      <rPr>
        <sz val="8"/>
        <color rgb="FFFF0000"/>
        <rFont val="Arial CE"/>
        <family val="2"/>
      </rPr>
      <t xml:space="preserve">TV + </t>
    </r>
    <r>
      <rPr>
        <sz val="8"/>
        <color theme="4"/>
        <rFont val="Arial CE"/>
        <family val="2"/>
      </rPr>
      <t xml:space="preserve">SV </t>
    </r>
  </si>
  <si>
    <r>
      <t xml:space="preserve">Uzavírací ventil pro vodu DN50 s vypouštěním, mosaz
</t>
    </r>
    <r>
      <rPr>
        <sz val="8"/>
        <color rgb="FFFF0000"/>
        <rFont val="Arial CE"/>
        <family val="2"/>
      </rPr>
      <t xml:space="preserve">TV + </t>
    </r>
    <r>
      <rPr>
        <sz val="8"/>
        <color theme="4"/>
        <rFont val="Arial CE"/>
        <family val="2"/>
      </rPr>
      <t xml:space="preserve">SV </t>
    </r>
  </si>
  <si>
    <r>
      <t xml:space="preserve">Uzavírací ventil pro vodu DN65 s vypouštěním, mosaz
</t>
    </r>
    <r>
      <rPr>
        <sz val="8"/>
        <color rgb="FFFF0000"/>
        <rFont val="Arial CE"/>
        <family val="2"/>
      </rPr>
      <t xml:space="preserve">TV + </t>
    </r>
    <r>
      <rPr>
        <sz val="8"/>
        <color theme="4"/>
        <rFont val="Arial CE"/>
        <family val="2"/>
      </rPr>
      <t xml:space="preserve">SV </t>
    </r>
  </si>
  <si>
    <t>Poznámka k položce:
Zpětný ventil je vhodný pro ochranu rozvodů pitné vody před kontaminací. Konstrukce odpovídá požadavkům normy ČSN EN 1717 a může být použit pro ochranu do rizikové třídy 2(EA). Zpětný ventil může být použit jako hlavní ochrana před kontaminací způsobenou zpětným tlakem, zpětným průtokem nebo zpětným nasátím.Položka obsahuje dodávku armatury. Montáž dle samostatné položky.</t>
  </si>
  <si>
    <r>
      <t xml:space="preserve">Kontrolovatelná zpětná  armatura EA DN20
</t>
    </r>
    <r>
      <rPr>
        <sz val="8"/>
        <color theme="4"/>
        <rFont val="Arial CE"/>
        <family val="2"/>
      </rPr>
      <t xml:space="preserve">SV </t>
    </r>
  </si>
  <si>
    <r>
      <t xml:space="preserve">Kontrolovatelná zpětná  armatura EA DN15
</t>
    </r>
    <r>
      <rPr>
        <sz val="8"/>
        <color rgb="FFFF0000"/>
        <rFont val="Arial CE"/>
        <family val="2"/>
      </rPr>
      <t xml:space="preserve"> </t>
    </r>
    <r>
      <rPr>
        <sz val="8"/>
        <color theme="4"/>
        <rFont val="Arial CE"/>
        <family val="2"/>
      </rPr>
      <t xml:space="preserve">SV </t>
    </r>
  </si>
  <si>
    <t>kus</t>
  </si>
  <si>
    <r>
      <t xml:space="preserve">Zpětný ventil DN20
</t>
    </r>
    <r>
      <rPr>
        <sz val="8"/>
        <color theme="4"/>
        <rFont val="Arial CE"/>
        <family val="2"/>
      </rPr>
      <t xml:space="preserve">SV </t>
    </r>
  </si>
  <si>
    <r>
      <t xml:space="preserve">Zpětný ventil DN15
</t>
    </r>
    <r>
      <rPr>
        <sz val="8"/>
        <color theme="4"/>
        <rFont val="Arial CE"/>
        <family val="2"/>
      </rPr>
      <t xml:space="preserve">SV </t>
    </r>
  </si>
  <si>
    <r>
      <t xml:space="preserve">Kohout vypouštěcí DN15
</t>
    </r>
    <r>
      <rPr>
        <sz val="8"/>
        <color theme="4"/>
        <rFont val="Arial CE"/>
        <family val="2"/>
      </rPr>
      <t xml:space="preserve">SV </t>
    </r>
  </si>
  <si>
    <t>Poznámka k položce:
Kohout vypouštěcí, nerezový / mosazný, pro rozvody pitné vody, Položka obsahuje dodávku armatury. Montáž dle samostatné položky.</t>
  </si>
  <si>
    <r>
      <t xml:space="preserve">Kohout vypouštěcí DN25
</t>
    </r>
    <r>
      <rPr>
        <sz val="8"/>
        <color theme="4"/>
        <rFont val="Arial CE"/>
        <family val="2"/>
      </rPr>
      <t xml:space="preserve">SV </t>
    </r>
  </si>
  <si>
    <r>
      <t xml:space="preserve">Filtr mechanických nečistot DN15
</t>
    </r>
    <r>
      <rPr>
        <sz val="8"/>
        <color theme="4"/>
        <rFont val="Arial CE"/>
        <family val="2"/>
      </rPr>
      <t xml:space="preserve">SV </t>
    </r>
  </si>
  <si>
    <t xml:space="preserve">Tvarovka do potrubí nerez, spoj lisováním, Položka obsahuje dodávku armatury. Montáž dle samostatné položky.   </t>
  </si>
  <si>
    <r>
      <t xml:space="preserve">Filtr mechanických nečistot DN20
</t>
    </r>
    <r>
      <rPr>
        <sz val="8"/>
        <color theme="4"/>
        <rFont val="Arial CE"/>
        <family val="2"/>
      </rPr>
      <t xml:space="preserve">SV </t>
    </r>
  </si>
  <si>
    <r>
      <t xml:space="preserve">Manometr
</t>
    </r>
    <r>
      <rPr>
        <sz val="8"/>
        <color theme="4"/>
        <rFont val="Arial CE"/>
        <family val="2"/>
      </rPr>
      <t xml:space="preserve">SV </t>
    </r>
  </si>
  <si>
    <r>
      <t xml:space="preserve">Automatický redukční ventil na cirkulaci DN15
</t>
    </r>
    <r>
      <rPr>
        <sz val="8"/>
        <color theme="4"/>
        <rFont val="Arial CE"/>
        <family val="2"/>
      </rPr>
      <t xml:space="preserve">SV </t>
    </r>
  </si>
  <si>
    <t xml:space="preserve">Poznámka k položce:
Regulační a uzavírací ventil pro hydraulické vyvážení cirkulačních systémů teplé užitkové vody. Ventil je možné dodatečně vybavit automatickou regulací teploty termostatickým regulačním nástavcem, podporujícím dezinfekci teplotou. Možnost vypouštění potrubí (nutný vypouštěcí adaptér, viz příslušenství). Tělo ventilu bez bočních přípojek pro snadnější provedení izolace. Plná kuželka bezúdržbovým těsněním. Závit dříku nepřichází do styku s vodou. Materiály: Díly, které přicházejí do styku s médiem, jsou z červeného bronzu, který odolává korozi.Položka obsahuje dodávku armatury. Montáž dle samostatné položky.  </t>
  </si>
  <si>
    <r>
      <t xml:space="preserve">Automatický ventil pro odvzdušňování a zavzdušňování vodovodu
</t>
    </r>
    <r>
      <rPr>
        <sz val="8"/>
        <color theme="4"/>
        <rFont val="Arial CE"/>
        <family val="2"/>
      </rPr>
      <t xml:space="preserve">SV </t>
    </r>
  </si>
  <si>
    <t xml:space="preserve">Poznámka k položce:
odvzdušňovací a zavzdušňovací ventil DN3/4", Dodávka a montáž = materiál upevňovací, kladení, montáž, těsnění hrdel, spojů, dávkový čas   </t>
  </si>
  <si>
    <r>
      <t xml:space="preserve">Cirkulační čerpadlo, D+M
</t>
    </r>
    <r>
      <rPr>
        <sz val="8"/>
        <color theme="4"/>
        <rFont val="Arial CE"/>
        <family val="2"/>
      </rPr>
      <t xml:space="preserve">SV </t>
    </r>
  </si>
  <si>
    <t>Cirkulační čerpadlo. Položka obsahuje dodávku i montáž armatury.</t>
  </si>
  <si>
    <r>
      <t xml:space="preserve">Elektrický průtokový ohřívač, výkon 6,5kW, 400V, vč.pojistné sestavy - D+M
</t>
    </r>
    <r>
      <rPr>
        <sz val="8"/>
        <color theme="4"/>
        <rFont val="Arial CE"/>
        <family val="2"/>
      </rPr>
      <t xml:space="preserve">SV </t>
    </r>
  </si>
  <si>
    <r>
      <t xml:space="preserve">Elektrický průtokový ohřívač, výkon 10,7kW, 400V, vč.pojistné sestavy - D+M
</t>
    </r>
    <r>
      <rPr>
        <sz val="8"/>
        <color theme="4"/>
        <rFont val="Arial CE"/>
        <family val="2"/>
      </rPr>
      <t xml:space="preserve">SV </t>
    </r>
  </si>
  <si>
    <r>
      <t xml:space="preserve">Elektrický zásobníkový ohřívač 50l, výkon 3 kW, 230V,vč.pojistné sestavy - D+M
</t>
    </r>
    <r>
      <rPr>
        <sz val="8"/>
        <color theme="4"/>
        <rFont val="Arial CE"/>
        <family val="2"/>
      </rPr>
      <t xml:space="preserve">SV </t>
    </r>
  </si>
  <si>
    <r>
      <t xml:space="preserve">Revizní dvířka 300/300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</si>
  <si>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Montáž vodovodních armatur 2závity, G 1/2
</t>
    </r>
    <r>
      <rPr>
        <sz val="8"/>
        <color rgb="FFFF0000"/>
        <rFont val="Arial CE"/>
        <family val="2"/>
      </rPr>
      <t xml:space="preserve">TV + </t>
    </r>
    <r>
      <rPr>
        <sz val="8"/>
        <color theme="4"/>
        <rFont val="Arial CE"/>
        <family val="2"/>
      </rPr>
      <t xml:space="preserve">SV </t>
    </r>
  </si>
  <si>
    <r>
      <t xml:space="preserve">Montáž vodovodních armatur 2závity, G 3/4
</t>
    </r>
    <r>
      <rPr>
        <sz val="8"/>
        <color rgb="FFFF0000"/>
        <rFont val="Arial CE"/>
        <family val="2"/>
      </rPr>
      <t xml:space="preserve">TV + </t>
    </r>
    <r>
      <rPr>
        <sz val="8"/>
        <color theme="4"/>
        <rFont val="Arial CE"/>
        <family val="2"/>
      </rPr>
      <t xml:space="preserve">SV </t>
    </r>
  </si>
  <si>
    <r>
      <t xml:space="preserve">Montáž vodovodních armatur 2závity, G 1
</t>
    </r>
    <r>
      <rPr>
        <sz val="8"/>
        <color rgb="FFFF0000"/>
        <rFont val="Arial CE"/>
        <family val="2"/>
      </rPr>
      <t xml:space="preserve">TV + </t>
    </r>
    <r>
      <rPr>
        <sz val="8"/>
        <color theme="4"/>
        <rFont val="Arial CE"/>
        <family val="2"/>
      </rPr>
      <t xml:space="preserve">SV </t>
    </r>
  </si>
  <si>
    <r>
      <t xml:space="preserve">Montáž vodovodních armatur 2závity, G 5/4
</t>
    </r>
    <r>
      <rPr>
        <sz val="8"/>
        <color rgb="FFFF0000"/>
        <rFont val="Arial CE"/>
        <family val="2"/>
      </rPr>
      <t xml:space="preserve">TV + </t>
    </r>
    <r>
      <rPr>
        <sz val="8"/>
        <color theme="4"/>
        <rFont val="Arial CE"/>
        <family val="2"/>
      </rPr>
      <t xml:space="preserve">SV </t>
    </r>
  </si>
  <si>
    <r>
      <t xml:space="preserve">Montáž vodovodních armatur 2závity, G 6/4
</t>
    </r>
    <r>
      <rPr>
        <sz val="8"/>
        <color rgb="FFFF0000"/>
        <rFont val="Arial CE"/>
        <family val="2"/>
      </rPr>
      <t xml:space="preserve">TV + </t>
    </r>
    <r>
      <rPr>
        <sz val="8"/>
        <color theme="4"/>
        <rFont val="Arial CE"/>
        <family val="2"/>
      </rPr>
      <t xml:space="preserve">SV </t>
    </r>
  </si>
  <si>
    <r>
      <t xml:space="preserve">Montáž vodovodních armatur 2závity, G 2
</t>
    </r>
    <r>
      <rPr>
        <sz val="8"/>
        <color rgb="FFFF0000"/>
        <rFont val="Arial CE"/>
        <family val="2"/>
      </rPr>
      <t xml:space="preserve">TV + </t>
    </r>
    <r>
      <rPr>
        <sz val="8"/>
        <color theme="4"/>
        <rFont val="Arial CE"/>
        <family val="2"/>
      </rPr>
      <t xml:space="preserve">SV </t>
    </r>
  </si>
  <si>
    <r>
      <t xml:space="preserve">Montáž vodovodních armatur 2závity, G 2 1/2
</t>
    </r>
    <r>
      <rPr>
        <sz val="8"/>
        <color rgb="FFFF0000"/>
        <rFont val="Arial CE"/>
        <family val="2"/>
      </rPr>
      <t xml:space="preserve">TV + </t>
    </r>
    <r>
      <rPr>
        <sz val="8"/>
        <color theme="4"/>
        <rFont val="Arial CE"/>
        <family val="2"/>
      </rPr>
      <t xml:space="preserve">SV </t>
    </r>
  </si>
  <si>
    <t xml:space="preserve">Montáž tepelné izolace do 200mm
</t>
  </si>
  <si>
    <t>Úpravna vody pro VZT zvlhčovače, výkon úpravny 600l/h, demineralizovaná voda, 230V</t>
  </si>
  <si>
    <t>Poznámka k položce:
Výstupní tlak z úpravny min 4bar. Obsahuje: pískovou filtraci, duplexní změkčovač vody s ultrazvukovým senzorem hladiny soli, filtr s aktivním uhlím ,2x membránu reverzní osmózy, filtr 1mikrometr, zásobník vody, UVC sterilizaci, 2x nerez vanu, řídící systém, montážní a spojovací materiál (dodávka+ montáž)</t>
  </si>
  <si>
    <t>Automatická tlaková stanice, výstupní tlak 6bar, 2x čerpadlo (1x 100% záloha), regulace FM, průtok min 10 l/s</t>
  </si>
  <si>
    <t>Poznámka k položce:
Regulovatelné otáčky, frekvenční měnič,montážní a spojovací materiál  (vč. dodávky a montáže)</t>
  </si>
  <si>
    <t xml:space="preserve">Hydrantový sytém box s plnými dveřmi, průměr 25/30, stálotvarová hadice
</t>
  </si>
  <si>
    <t xml:space="preserve">Poznámka k položce:
Položka obsahuje montážní a spojovací materiál, zednickou přípomoc. Vč. montáže a dodávky. </t>
  </si>
  <si>
    <t>Poznámka k položce:
Položka obsahuje montážní a spojovací materiál, zednickou přípomoc, pojistnou sestavu. Vč. montáže a dodávky. Průtokový ohřívač nesmí být instalován s úspornou vodovodní baterií.</t>
  </si>
  <si>
    <t xml:space="preserve">Poznámka k položce:
Položka obsahuje montážní a spojovací materiál, zednickou přípomoc, pojistnou sestavu. Vč. montáže a dodávky. </t>
  </si>
  <si>
    <r>
      <t xml:space="preserve">Nástěnka pro výtokový ventil a baterii
</t>
    </r>
  </si>
  <si>
    <t>vč. materiálu pro výpomoc a desinfekce (vč. dodávky a montáže)</t>
  </si>
  <si>
    <r>
      <t xml:space="preserve">Tlaková zkouška vodovodního potrubí do-DN160, vč. média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</si>
  <si>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vč. materiálu pro výpomoc a média (vč. dodávky a montáže)</t>
  </si>
  <si>
    <r>
      <t xml:space="preserve">Proplach a dezinfekce vodovod.potrubí (2x), vč. média
</t>
    </r>
    <r>
      <rPr>
        <sz val="8"/>
        <color rgb="FFFF0000"/>
        <rFont val="Arial CE"/>
        <family val="2"/>
      </rPr>
      <t>TV</t>
    </r>
    <r>
      <rPr>
        <sz val="8"/>
        <color rgb="FF000000"/>
        <rFont val="Arial CE"/>
        <family val="2"/>
      </rPr>
      <t xml:space="preserve"> + </t>
    </r>
    <r>
      <rPr>
        <sz val="8"/>
        <color theme="3" tint="-0.4999699890613556"/>
        <rFont val="Arial CE"/>
        <family val="2"/>
      </rPr>
      <t>SV</t>
    </r>
    <r>
      <rPr>
        <sz val="8"/>
        <color rgb="FF000000"/>
        <rFont val="Arial CE"/>
        <family val="2"/>
      </rPr>
      <t xml:space="preserve">  </t>
    </r>
  </si>
  <si>
    <t>VŠECHNA PODLAŽÍ</t>
  </si>
  <si>
    <t>Poznámka k položce:
Dodávka + montáž = sestava, materiál spojovací, upevňovací,
kladení, montáž, těsnění spojů, dávkový čas</t>
  </si>
  <si>
    <t>Poznámka k položce:
Dodávka + montáž tvarovky = tvarovka, materiál spojovací,
upevňovací, kladení, montáž, těsnění hrdel, spojů, dávkový čas</t>
  </si>
  <si>
    <r>
      <t xml:space="preserve">Revizní dvířka 600/600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</si>
  <si>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Přesun hmot procentní pro vnitřní vodovod v objektech
v do 60 m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</si>
  <si>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Orientační popisky na dvířka a kazety podhledu- samolepka</t>
  </si>
  <si>
    <t>Poznámka k položce:
Položka obsahuje pomocný materiál (vč. dodávky a montáže)</t>
  </si>
  <si>
    <t>Orientační popisky na potrubí TV, SV, C, DEMI- samolepka</t>
  </si>
  <si>
    <t>Poznámka k položce:
Položka obsahuje pomocný materiál, lešení do 1,9m, lešenářskou přípomoc (vč. dodávky a montáže)</t>
  </si>
  <si>
    <r>
      <t xml:space="preserve">Poznámka k položce:
</t>
    </r>
    <r>
      <rPr>
        <b/>
        <sz val="11"/>
        <color rgb="FF595959"/>
        <rFont val="Arial"/>
        <family val="2"/>
      </rPr>
      <t>Na vstupu do zásobníku SV</t>
    </r>
    <r>
      <rPr>
        <sz val="11"/>
        <color rgb="FF595959"/>
        <rFont val="Arial"/>
        <family val="2"/>
      </rPr>
      <t xml:space="preserve">: 1x uzavírací armatura,1x  zpětná armatura, 2x vypouštěcí armatura, 1x pojistný ventil, manometr
</t>
    </r>
    <r>
      <rPr>
        <b/>
        <sz val="11"/>
        <color rgb="FF595959"/>
        <rFont val="Arial"/>
        <family val="2"/>
      </rPr>
      <t>Na výstupu TV</t>
    </r>
    <r>
      <rPr>
        <sz val="11"/>
        <color rgb="FF595959"/>
        <rFont val="Arial"/>
        <family val="2"/>
      </rPr>
      <t xml:space="preserve">: 1x pojistný ventil, 1x teploměr, 1x uzavírací armatura s vypouštěním 
</t>
    </r>
    <r>
      <rPr>
        <b/>
        <sz val="11"/>
        <color rgb="FF595959"/>
        <rFont val="Arial"/>
        <family val="2"/>
      </rPr>
      <t>Na vstupu cirkulace:</t>
    </r>
    <r>
      <rPr>
        <sz val="11"/>
        <color rgb="FF595959"/>
        <rFont val="Arial"/>
        <family val="2"/>
      </rPr>
      <t xml:space="preserve"> 1x zpětná armatura, 1x uzavírací armatura, 1x mechanický filtr, 1x uzavírací armatura s vypouštěním
Položka obsahuje pomocný, těsnící, spojovací materiál (vč. dodávky a montáže)</t>
    </r>
  </si>
  <si>
    <t>Expanzní nádoba k akumulačnímu zásobníku</t>
  </si>
  <si>
    <t>Položka obsahuje pomocný, těsnící, spojovací materiál (vč. dodávky a montáže)</t>
  </si>
  <si>
    <t>721</t>
  </si>
  <si>
    <t>Vnitřní kanalizace</t>
  </si>
  <si>
    <r>
      <t xml:space="preserve">Hrdlové odhlučněné PP potrubí - DN32
</t>
    </r>
    <r>
      <rPr>
        <sz val="8"/>
        <color rgb="FFFF0000"/>
        <rFont val="Arial CE"/>
        <family val="2"/>
      </rPr>
      <t>POTRUBÍ ODVODU KONDENZÁTU</t>
    </r>
  </si>
  <si>
    <t>Včetně zednické výpomoci, tvarovek, lešenářského materiálu, upevňovacího materiálu, spojovacího materiálu, těsnícího materiálu, materiálu pro výpomoc (včetně dodávky a montáže)</t>
  </si>
  <si>
    <r>
      <t xml:space="preserve">Hrdlové odhlučněné PP potrubí - DN40
</t>
    </r>
    <r>
      <rPr>
        <sz val="8"/>
        <color rgb="FFFF0000"/>
        <rFont val="Arial CE"/>
        <family val="2"/>
      </rPr>
      <t>POTRUBÍ ODVODU KONDENZÁTU</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</si>
  <si>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21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</si>
  <si>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Čistící kus odhlučněné PE potrubí DN75</t>
  </si>
  <si>
    <t>Včetně těsnění, montáže,spojovacího materiálu, upevňovacího materiálu, kladení, montáže, lešenářského materiálu, těsnění hrdel a spojů, dávkový čas.</t>
  </si>
  <si>
    <t>Čistící kus odhlučněné PE potrubí DN110</t>
  </si>
  <si>
    <t>Čistící kus odhlučněné PE potrubí DN125</t>
  </si>
  <si>
    <t>Čistící kus odhlučněné PE potrubí DN150</t>
  </si>
  <si>
    <t>Čistící kus PE potrubí DN110</t>
  </si>
  <si>
    <t>Čistící kus PE potrubí DN125</t>
  </si>
  <si>
    <t>Čistící kus PE potrubí DN150</t>
  </si>
  <si>
    <t>Čistící kus PE potrubí DN200</t>
  </si>
  <si>
    <t>Čistící kus PE potrubí DN315</t>
  </si>
  <si>
    <t>Čistící kus nerezový DN110</t>
  </si>
  <si>
    <t>Čistící kus nerezový DN125</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</si>
  <si>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</si>
  <si>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Kompenzační dlouhé hrdlo s dvojitým pouzdrem PE pro svislé potrubí DN75</t>
  </si>
  <si>
    <t>Kompenzační dlouhé hrdlo s dvojitým pouzdrem PE pro svislé potrubí DN110</t>
  </si>
  <si>
    <t>Kompenzační dlouhé hrdlo s dvojitým pouzdrem PE pro svislé potrubí DN125</t>
  </si>
  <si>
    <t>Vyvedení odpadních výpustek DN 40</t>
  </si>
  <si>
    <t>Včetně montáže,spojovacího materiálu, upevňovacího materiálu, kladení, montáže, lešenářského materiálu, těsnění hrdel a spojů, dávkový čas.</t>
  </si>
  <si>
    <t>Vyvedení odpadních výpustek DN 50</t>
  </si>
  <si>
    <t>Vyvedení odpadních výpustek DN 110</t>
  </si>
  <si>
    <t>Odvětrávací hlavice DN110</t>
  </si>
  <si>
    <t>Dodávka+montáž = Hlavice, tvarovka, těsnící a upevňovací materiál, dávkový čas, kladení, montáž.</t>
  </si>
  <si>
    <t>Odvětrávací hlavice DN125</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</si>
  <si>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+1</t>
    </r>
    <r>
      <rPr>
        <sz val="10"/>
        <color rgb="FF808080"/>
        <rFont val="Arial"/>
        <family val="2"/>
      </rPr>
      <t>_STR</t>
    </r>
  </si>
  <si>
    <t xml:space="preserve">Včetně - tvarovka, materiál spojovací, upevňovací, kladení, montáž, těsnění hrdel, spojů, dávkový čas       </t>
  </si>
  <si>
    <t>Kondenzační sifon DN40 PP vodorovný odtok, stavební výška 95 mm pro FC a VZT, D+M</t>
  </si>
  <si>
    <t>Zkouška těsnosti kanalizace vodou do DN 300 vč. media</t>
  </si>
  <si>
    <t xml:space="preserve">Zkouška+dodávka média.   </t>
  </si>
  <si>
    <t>Zkouška těsnosti kanalizace kouřem do DN 300 vč. media</t>
  </si>
  <si>
    <t>m2</t>
  </si>
  <si>
    <t>Včetně montáže,spojovacího materiálu, upevňovacího materiálu, kladení, montáže, lešenářského materiálu, dávkový čas.</t>
  </si>
  <si>
    <t xml:space="preserve">Č2 - čerpadlo pro čerpání van SHZ, 3,5 l/s, výtlak min 6m, D+M               </t>
  </si>
  <si>
    <t xml:space="preserve">Dodávka + montáž.   </t>
  </si>
  <si>
    <r>
      <t>1</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</si>
  <si>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6</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</si>
  <si>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Č6 - přečerpávací stanice za wc, výtlak 8,5 m, 1x kalové čerpadlo, 230V, 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</si>
  <si>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</si>
  <si>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 xml:space="preserve">Revizní dvířka 300x300 </t>
  </si>
  <si>
    <t>Dodávka + montáž = sestava, materiál spojovací, upevňvoací, kladení, montáž, těsnění spojů, dávkový čas</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</si>
  <si>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52</t>
    </r>
    <r>
      <rPr>
        <b/>
        <sz val="10"/>
        <color rgb="FF808080"/>
        <rFont val="Arial"/>
        <family val="2"/>
      </rPr>
      <t>_</t>
    </r>
    <r>
      <rPr>
        <sz val="10"/>
        <color rgb="FF808080"/>
        <rFont val="Arial"/>
        <family val="2"/>
      </rPr>
      <t>PR+</t>
    </r>
    <r>
      <rPr>
        <b/>
        <sz val="10"/>
        <color rgb="FF000000"/>
        <rFont val="Arial"/>
        <family val="2"/>
      </rPr>
      <t>34</t>
    </r>
    <r>
      <rPr>
        <b/>
        <sz val="10"/>
        <color rgb="FF808080"/>
        <rFont val="Arial"/>
        <family val="2"/>
      </rPr>
      <t>_</t>
    </r>
    <r>
      <rPr>
        <sz val="10"/>
        <color rgb="FF808080"/>
        <rFont val="Arial"/>
        <family val="2"/>
      </rPr>
      <t>1NP+</t>
    </r>
    <r>
      <rPr>
        <b/>
        <sz val="10"/>
        <color rgb="FF000000"/>
        <rFont val="Arial"/>
        <family val="2"/>
      </rPr>
      <t>47</t>
    </r>
    <r>
      <rPr>
        <sz val="10"/>
        <color rgb="FF808080"/>
        <rFont val="Arial"/>
        <family val="2"/>
      </rPr>
      <t>_ME+</t>
    </r>
    <r>
      <rPr>
        <b/>
        <sz val="10"/>
        <rFont val="Arial"/>
        <family val="2"/>
      </rPr>
      <t>47</t>
    </r>
    <r>
      <rPr>
        <sz val="10"/>
        <color rgb="FF808080"/>
        <rFont val="Arial"/>
        <family val="2"/>
      </rPr>
      <t>_2NP+</t>
    </r>
    <r>
      <rPr>
        <b/>
        <sz val="10"/>
        <color rgb="FF000000"/>
        <rFont val="Arial"/>
        <family val="2"/>
      </rPr>
      <t>41</t>
    </r>
    <r>
      <rPr>
        <sz val="10"/>
        <color rgb="FF808080"/>
        <rFont val="Arial"/>
        <family val="2"/>
      </rPr>
      <t>_3NP+</t>
    </r>
    <r>
      <rPr>
        <b/>
        <sz val="10"/>
        <color rgb="FF000000"/>
        <rFont val="Arial"/>
        <family val="2"/>
      </rPr>
      <t>38</t>
    </r>
    <r>
      <rPr>
        <sz val="10"/>
        <color rgb="FF808080"/>
        <rFont val="Arial"/>
        <family val="2"/>
      </rPr>
      <t>_4NP+</t>
    </r>
    <r>
      <rPr>
        <b/>
        <sz val="10"/>
        <color rgb="FF000000"/>
        <rFont val="Arial"/>
        <family val="2"/>
      </rPr>
      <t>52</t>
    </r>
    <r>
      <rPr>
        <sz val="10"/>
        <color rgb="FF808080"/>
        <rFont val="Arial"/>
        <family val="2"/>
      </rPr>
      <t>_5NP+</t>
    </r>
    <r>
      <rPr>
        <b/>
        <sz val="10"/>
        <color rgb="FF000000"/>
        <rFont val="Arial"/>
        <family val="2"/>
      </rPr>
      <t>10</t>
    </r>
    <r>
      <rPr>
        <sz val="10"/>
        <color rgb="FF808080"/>
        <rFont val="Arial"/>
        <family val="2"/>
      </rPr>
      <t>_6NP</t>
    </r>
    <r>
      <rPr>
        <b/>
        <sz val="10"/>
        <color rgb="FF000000"/>
        <rFont val="Arial"/>
        <family val="2"/>
      </rPr>
      <t>+0</t>
    </r>
    <r>
      <rPr>
        <sz val="10"/>
        <color rgb="FF808080"/>
        <rFont val="Arial"/>
        <family val="2"/>
      </rPr>
      <t>_STR</t>
    </r>
  </si>
  <si>
    <t>Revizní dvířka 250x200</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</si>
  <si>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37</t>
    </r>
    <r>
      <rPr>
        <b/>
        <sz val="10"/>
        <color rgb="FF808080"/>
        <rFont val="Arial"/>
        <family val="2"/>
      </rPr>
      <t>_</t>
    </r>
    <r>
      <rPr>
        <sz val="10"/>
        <color rgb="FF808080"/>
        <rFont val="Arial"/>
        <family val="2"/>
      </rPr>
      <t>1NP+</t>
    </r>
    <r>
      <rPr>
        <b/>
        <sz val="10"/>
        <rFont val="Arial"/>
        <family val="2"/>
      </rPr>
      <t>3</t>
    </r>
    <r>
      <rPr>
        <sz val="10"/>
        <color rgb="FF808080"/>
        <rFont val="Arial"/>
        <family val="2"/>
      </rPr>
      <t>_ME+</t>
    </r>
    <r>
      <rPr>
        <b/>
        <sz val="10"/>
        <rFont val="Arial"/>
        <family val="2"/>
      </rPr>
      <t>28</t>
    </r>
    <r>
      <rPr>
        <sz val="10"/>
        <color rgb="FF808080"/>
        <rFont val="Arial"/>
        <family val="2"/>
      </rPr>
      <t>_2NP+</t>
    </r>
    <r>
      <rPr>
        <b/>
        <sz val="10"/>
        <color rgb="FF000000"/>
        <rFont val="Arial"/>
        <family val="2"/>
      </rPr>
      <t>19</t>
    </r>
    <r>
      <rPr>
        <sz val="10"/>
        <color rgb="FF808080"/>
        <rFont val="Arial"/>
        <family val="2"/>
      </rPr>
      <t>_3NP+</t>
    </r>
    <r>
      <rPr>
        <b/>
        <sz val="10"/>
        <color rgb="FF000000"/>
        <rFont val="Arial"/>
        <family val="2"/>
      </rPr>
      <t>25</t>
    </r>
    <r>
      <rPr>
        <sz val="10"/>
        <color rgb="FF808080"/>
        <rFont val="Arial"/>
        <family val="2"/>
      </rPr>
      <t>_4NP+</t>
    </r>
    <r>
      <rPr>
        <b/>
        <sz val="10"/>
        <color rgb="FF000000"/>
        <rFont val="Arial"/>
        <family val="2"/>
      </rPr>
      <t>13</t>
    </r>
    <r>
      <rPr>
        <sz val="10"/>
        <color rgb="FF808080"/>
        <rFont val="Arial"/>
        <family val="2"/>
      </rPr>
      <t>_5NP+</t>
    </r>
    <r>
      <rPr>
        <b/>
        <sz val="10"/>
        <color rgb="FF000000"/>
        <rFont val="Arial"/>
        <family val="2"/>
      </rPr>
      <t>18</t>
    </r>
    <r>
      <rPr>
        <sz val="10"/>
        <color rgb="FF808080"/>
        <rFont val="Arial"/>
        <family val="2"/>
      </rPr>
      <t>_6NP</t>
    </r>
    <r>
      <rPr>
        <b/>
        <sz val="10"/>
        <color rgb="FF000000"/>
        <rFont val="Arial"/>
        <family val="2"/>
      </rPr>
      <t>+0</t>
    </r>
    <r>
      <rPr>
        <sz val="10"/>
        <color rgb="FF808080"/>
        <rFont val="Arial"/>
        <family val="2"/>
      </rPr>
      <t>_STR</t>
    </r>
  </si>
  <si>
    <t>Přesun hmot pro kanalizaci do 36 m</t>
  </si>
  <si>
    <t>%</t>
  </si>
  <si>
    <t>Dodávka + montáž = zařizovací předmět, manžeta, materiál upevňovací, těsnící, kladení, montáž, dávkový čas</t>
  </si>
  <si>
    <t>WCi-Klozet závěsný pro imobilní + sedátko, bílý, D+M</t>
  </si>
  <si>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t>
    </r>
    <r>
      <rPr>
        <b/>
        <sz val="10"/>
        <color rgb="FF000000"/>
        <rFont val="Arial"/>
        <family val="2"/>
      </rPr>
      <t>3</t>
    </r>
    <r>
      <rPr>
        <sz val="10"/>
        <color rgb="FF808080"/>
        <rFont val="Arial"/>
        <family val="2"/>
      </rPr>
      <t>_3NP+</t>
    </r>
    <r>
      <rPr>
        <b/>
        <sz val="10"/>
        <color rgb="FF000000"/>
        <rFont val="Arial"/>
        <family val="2"/>
      </rPr>
      <t>3</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1</t>
    </r>
    <r>
      <rPr>
        <sz val="10"/>
        <color rgb="FF808080"/>
        <rFont val="Arial"/>
        <family val="2"/>
      </rPr>
      <t>_6NP</t>
    </r>
    <r>
      <rPr>
        <b/>
        <sz val="10"/>
        <color rgb="FF000000"/>
        <rFont val="Arial"/>
        <family val="2"/>
      </rPr>
      <t>+0</t>
    </r>
    <r>
      <rPr>
        <sz val="10"/>
        <color rgb="FF808080"/>
        <rFont val="Arial"/>
        <family val="2"/>
      </rPr>
      <t>_STR</t>
    </r>
  </si>
  <si>
    <t>Montážní prvek pro závěsné WC, nádržka do lehkých stěn komplet, nastavitelný, h 122 cm, D+M</t>
  </si>
  <si>
    <t>Dodávka + montáž = sestava, materiál spojovací, upevňovací, kladení, montáž, těsnění spojů, dávkový čas</t>
  </si>
  <si>
    <t>Montážní prvek pro závěsné WC, nádržka do lehkých stěn komplet, bezbariérový, h 112 cm, D+M</t>
  </si>
  <si>
    <t>Souprava pro utlumení hluku pro závěsná WC, D+M</t>
  </si>
  <si>
    <t>Dodávka + montáž.</t>
  </si>
  <si>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17</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22</t>
    </r>
    <r>
      <rPr>
        <sz val="10"/>
        <color rgb="FF808080"/>
        <rFont val="Arial"/>
        <family val="2"/>
      </rPr>
      <t>_2NP+</t>
    </r>
    <r>
      <rPr>
        <b/>
        <sz val="10"/>
        <color rgb="FF000000"/>
        <rFont val="Arial"/>
        <family val="2"/>
      </rPr>
      <t>19</t>
    </r>
    <r>
      <rPr>
        <sz val="10"/>
        <color rgb="FF808080"/>
        <rFont val="Arial"/>
        <family val="2"/>
      </rPr>
      <t>_3NP+</t>
    </r>
    <r>
      <rPr>
        <b/>
        <sz val="10"/>
        <color rgb="FF000000"/>
        <rFont val="Arial"/>
        <family val="2"/>
      </rPr>
      <t>19</t>
    </r>
    <r>
      <rPr>
        <sz val="10"/>
        <color rgb="FF808080"/>
        <rFont val="Arial"/>
        <family val="2"/>
      </rPr>
      <t>_4NP+</t>
    </r>
    <r>
      <rPr>
        <b/>
        <sz val="10"/>
        <color rgb="FF000000"/>
        <rFont val="Arial"/>
        <family val="2"/>
      </rPr>
      <t>17</t>
    </r>
    <r>
      <rPr>
        <sz val="10"/>
        <color rgb="FF808080"/>
        <rFont val="Arial"/>
        <family val="2"/>
      </rPr>
      <t>_5NP+</t>
    </r>
    <r>
      <rPr>
        <b/>
        <sz val="10"/>
        <color rgb="FF000000"/>
        <rFont val="Arial"/>
        <family val="2"/>
      </rPr>
      <t>4</t>
    </r>
    <r>
      <rPr>
        <sz val="10"/>
        <color rgb="FF808080"/>
        <rFont val="Arial"/>
        <family val="2"/>
      </rPr>
      <t>_6NP</t>
    </r>
    <r>
      <rPr>
        <b/>
        <sz val="10"/>
        <color rgb="FF000000"/>
        <rFont val="Arial"/>
        <family val="2"/>
      </rPr>
      <t>+0</t>
    </r>
    <r>
      <rPr>
        <sz val="10"/>
        <color rgb="FF808080"/>
        <rFont val="Arial"/>
        <family val="2"/>
      </rPr>
      <t>_STR</t>
    </r>
  </si>
  <si>
    <t>Ovládací deska pro dvě množství splachování, D+M</t>
  </si>
  <si>
    <t>U-Umyvadlo keramické bílé š. 550 mm, D+M</t>
  </si>
  <si>
    <t>Ui-Umyvadlo keramické imobilní, bílé , 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</si>
  <si>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t>
    </r>
    <r>
      <rPr>
        <b/>
        <sz val="10"/>
        <color rgb="FF808080"/>
        <rFont val="Arial"/>
        <family val="2"/>
      </rPr>
      <t>3</t>
    </r>
    <r>
      <rPr>
        <sz val="10"/>
        <color rgb="FF808080"/>
        <rFont val="Arial"/>
        <family val="2"/>
      </rPr>
      <t>_3NP+</t>
    </r>
    <r>
      <rPr>
        <b/>
        <sz val="10"/>
        <color rgb="FF000000"/>
        <rFont val="Arial"/>
        <family val="2"/>
      </rPr>
      <t>3</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1</t>
    </r>
    <r>
      <rPr>
        <sz val="10"/>
        <color rgb="FF808080"/>
        <rFont val="Arial"/>
        <family val="2"/>
      </rPr>
      <t>_6NP</t>
    </r>
    <r>
      <rPr>
        <b/>
        <sz val="10"/>
        <color rgb="FF000000"/>
        <rFont val="Arial"/>
        <family val="2"/>
      </rPr>
      <t>+0</t>
    </r>
    <r>
      <rPr>
        <sz val="10"/>
        <color rgb="FF808080"/>
        <rFont val="Arial"/>
        <family val="2"/>
      </rPr>
      <t>_STR</t>
    </r>
  </si>
  <si>
    <t>Dodávka + montáž = sestava, materiál spojovací, materiál upevňovací, těsnící, kladení, montáž, dávkový čas</t>
  </si>
  <si>
    <t>ZU do stěny DN50 pro umyvadla - plast + připojovací souprava chrom, 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</si>
  <si>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_2NP+3_3NP+</t>
    </r>
    <r>
      <rPr>
        <b/>
        <sz val="10"/>
        <color rgb="FF000000"/>
        <rFont val="Arial"/>
        <family val="2"/>
      </rPr>
      <t>3</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1</t>
    </r>
    <r>
      <rPr>
        <sz val="10"/>
        <color rgb="FF808080"/>
        <rFont val="Arial"/>
        <family val="2"/>
      </rPr>
      <t>_6NP</t>
    </r>
    <r>
      <rPr>
        <b/>
        <sz val="10"/>
        <color rgb="FF000000"/>
        <rFont val="Arial"/>
        <family val="2"/>
      </rPr>
      <t>+0</t>
    </r>
    <r>
      <rPr>
        <sz val="10"/>
        <color rgb="FF808080"/>
        <rFont val="Arial"/>
        <family val="2"/>
      </rPr>
      <t>_STR</t>
    </r>
  </si>
  <si>
    <t>Dodávka + montáž = baterie,  materiál upevňovací, těsnící, kladení, montáž, dávkový čas</t>
  </si>
  <si>
    <t>Baterie umyvadlová stojánková páková pro imobilní, D+M</t>
  </si>
  <si>
    <t>Dřez nerezový jednodílný - dodávkou stavby</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</si>
  <si>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6</t>
    </r>
    <r>
      <rPr>
        <sz val="10"/>
        <color rgb="FF808080"/>
        <rFont val="Arial"/>
        <family val="2"/>
      </rPr>
      <t>_2NP+</t>
    </r>
    <r>
      <rPr>
        <b/>
        <sz val="10"/>
        <color rgb="FF000000"/>
        <rFont val="Arial"/>
        <family val="2"/>
      </rPr>
      <t>9</t>
    </r>
    <r>
      <rPr>
        <sz val="10"/>
        <color rgb="FF808080"/>
        <rFont val="Arial"/>
        <family val="2"/>
      </rPr>
      <t>_3NP+</t>
    </r>
    <r>
      <rPr>
        <b/>
        <sz val="10"/>
        <color rgb="FF000000"/>
        <rFont val="Arial"/>
        <family val="2"/>
      </rPr>
      <t>8</t>
    </r>
    <r>
      <rPr>
        <sz val="10"/>
        <color rgb="FF808080"/>
        <rFont val="Arial"/>
        <family val="2"/>
      </rPr>
      <t>_4NP+</t>
    </r>
    <r>
      <rPr>
        <b/>
        <sz val="10"/>
        <color rgb="FF000000"/>
        <rFont val="Arial"/>
        <family val="2"/>
      </rPr>
      <t>4</t>
    </r>
    <r>
      <rPr>
        <sz val="10"/>
        <color rgb="FF808080"/>
        <rFont val="Arial"/>
        <family val="2"/>
      </rPr>
      <t>_5NP+</t>
    </r>
    <r>
      <rPr>
        <b/>
        <sz val="10"/>
        <color rgb="FF000000"/>
        <rFont val="Arial"/>
        <family val="2"/>
      </rPr>
      <t>2</t>
    </r>
    <r>
      <rPr>
        <sz val="10"/>
        <color rgb="FF808080"/>
        <rFont val="Arial"/>
        <family val="2"/>
      </rPr>
      <t>_6NP</t>
    </r>
    <r>
      <rPr>
        <b/>
        <sz val="10"/>
        <color rgb="FF000000"/>
        <rFont val="Arial"/>
        <family val="2"/>
      </rPr>
      <t>+0</t>
    </r>
    <r>
      <rPr>
        <sz val="10"/>
        <color rgb="FF808080"/>
        <rFont val="Arial"/>
        <family val="2"/>
      </rPr>
      <t>_STR</t>
    </r>
  </si>
  <si>
    <t>ZU DN50 dřezová jednodílná, D+M</t>
  </si>
  <si>
    <t>VL-Výlevka závěsná s ochranou mřížkou, DN 100, D+M</t>
  </si>
  <si>
    <t>Dodávka + montáž = zařizovací předmět,  materiál upevňovací, těsnící, kladení, montáž, dávkový čas</t>
  </si>
  <si>
    <t>Montážní prvek pro výlevku, h 112cm, pro instalaci nástěnné baterie, do lehkých stěn, D+M</t>
  </si>
  <si>
    <t>Nástěnná jedno páková baterie 1/2x150, dlouhý výtok, D+M</t>
  </si>
  <si>
    <t>Dodávka + montáž = baterie, materiál upevňovací, kladení, montáž, těsnění spojů, dávkový čas</t>
  </si>
  <si>
    <t>Souprava pro utlumení hluku pro závěsná výlevky, D+M</t>
  </si>
  <si>
    <t>Montážní prvek pro závěsný bidet, do lehkých stěn komplet, D+M</t>
  </si>
  <si>
    <t>Bidetová souprava (baterie, odpadní ventil), D+M</t>
  </si>
  <si>
    <t>Souprava pro utlumení hluku pro bidet, D+M</t>
  </si>
  <si>
    <t>Pisoár závěsný s radarovým splachovačem,D+M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</si>
  <si>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6</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9</t>
    </r>
    <r>
      <rPr>
        <sz val="10"/>
        <color rgb="FF808080"/>
        <rFont val="Arial"/>
        <family val="2"/>
      </rPr>
      <t>_2NP+</t>
    </r>
    <r>
      <rPr>
        <b/>
        <sz val="10"/>
        <color rgb="FF000000"/>
        <rFont val="Arial"/>
        <family val="2"/>
      </rPr>
      <t>4</t>
    </r>
    <r>
      <rPr>
        <sz val="10"/>
        <color rgb="FF808080"/>
        <rFont val="Arial"/>
        <family val="2"/>
      </rPr>
      <t>_3NP+</t>
    </r>
    <r>
      <rPr>
        <b/>
        <sz val="10"/>
        <color rgb="FF000000"/>
        <rFont val="Arial"/>
        <family val="2"/>
      </rPr>
      <t>4</t>
    </r>
    <r>
      <rPr>
        <sz val="10"/>
        <color rgb="FF808080"/>
        <rFont val="Arial"/>
        <family val="2"/>
      </rPr>
      <t>_4NP+</t>
    </r>
    <r>
      <rPr>
        <b/>
        <sz val="10"/>
        <color rgb="FF000000"/>
        <rFont val="Arial"/>
        <family val="2"/>
      </rPr>
      <t>3</t>
    </r>
    <r>
      <rPr>
        <sz val="10"/>
        <color rgb="FF808080"/>
        <rFont val="Arial"/>
        <family val="2"/>
      </rPr>
      <t>_5NP+</t>
    </r>
    <r>
      <rPr>
        <b/>
        <sz val="10"/>
        <color rgb="FF000000"/>
        <rFont val="Arial"/>
        <family val="2"/>
      </rPr>
      <t>1</t>
    </r>
    <r>
      <rPr>
        <sz val="10"/>
        <color rgb="FF808080"/>
        <rFont val="Arial"/>
        <family val="2"/>
      </rPr>
      <t>_6NP</t>
    </r>
    <r>
      <rPr>
        <b/>
        <sz val="10"/>
        <color rgb="FF000000"/>
        <rFont val="Arial"/>
        <family val="2"/>
      </rPr>
      <t>+0</t>
    </r>
    <r>
      <rPr>
        <sz val="10"/>
        <color rgb="FF808080"/>
        <rFont val="Arial"/>
        <family val="2"/>
      </rPr>
      <t>_STR</t>
    </r>
  </si>
  <si>
    <t>Napájecí zdroj pro pisoár 24V, D+M</t>
  </si>
  <si>
    <t>Zvukově izolační vložka pro pisoár, D+M</t>
  </si>
  <si>
    <t>Dodávka + montáž = souprava, materiál upevňovací, kladení, montáž, ěsnění spojů, dávkový čas</t>
  </si>
  <si>
    <t>Rám do SDK pro pisoáry, D+M</t>
  </si>
  <si>
    <t>Dodávka + montáž = sestava, materiál spojovací, upevňovací, kladení, montáž, ěsnění spojů, dávkový čas</t>
  </si>
  <si>
    <t>Dělící stěna k pisoár - dodávkou stavby</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</si>
  <si>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7</t>
    </r>
    <r>
      <rPr>
        <sz val="10"/>
        <color rgb="FF808080"/>
        <rFont val="Arial"/>
        <family val="2"/>
      </rPr>
      <t>_2NP+</t>
    </r>
    <r>
      <rPr>
        <b/>
        <sz val="10"/>
        <color rgb="FF000000"/>
        <rFont val="Arial"/>
        <family val="2"/>
      </rPr>
      <t>4</t>
    </r>
    <r>
      <rPr>
        <sz val="10"/>
        <color rgb="FF808080"/>
        <rFont val="Arial"/>
        <family val="2"/>
      </rPr>
      <t>_3NP+</t>
    </r>
    <r>
      <rPr>
        <b/>
        <sz val="10"/>
        <color rgb="FF000000"/>
        <rFont val="Arial"/>
        <family val="2"/>
      </rPr>
      <t>3</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</si>
  <si>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Sprchová ZU DN 50, D+M</t>
  </si>
  <si>
    <t>Sprchová zástěna - dodávkou stavby</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</si>
  <si>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1</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</si>
  <si>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0</t>
    </r>
    <r>
      <rPr>
        <b/>
        <sz val="10"/>
        <color rgb="FF808080"/>
        <rFont val="Arial"/>
        <family val="2"/>
      </rPr>
      <t>_</t>
    </r>
    <r>
      <rPr>
        <sz val="10"/>
        <color rgb="FF808080"/>
        <rFont val="Arial"/>
        <family val="2"/>
      </rPr>
      <t>1NP+</t>
    </r>
    <r>
      <rPr>
        <b/>
        <sz val="10"/>
        <color rgb="FF000000"/>
        <rFont val="Arial"/>
        <family val="2"/>
      </rPr>
      <t>2</t>
    </r>
    <r>
      <rPr>
        <sz val="10"/>
        <color rgb="FF808080"/>
        <rFont val="Arial"/>
        <family val="2"/>
      </rPr>
      <t>_ME+</t>
    </r>
    <r>
      <rPr>
        <b/>
        <sz val="1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2</t>
    </r>
    <r>
      <rPr>
        <sz val="10"/>
        <color rgb="FF808080"/>
        <rFont val="Arial"/>
        <family val="2"/>
      </rPr>
      <t>_6NP</t>
    </r>
    <r>
      <rPr>
        <b/>
        <sz val="10"/>
        <color rgb="FF000000"/>
        <rFont val="Arial"/>
        <family val="2"/>
      </rPr>
      <t>+14</t>
    </r>
    <r>
      <rPr>
        <sz val="10"/>
        <color rgb="FF808080"/>
        <rFont val="Arial"/>
        <family val="2"/>
      </rPr>
      <t>_STR</t>
    </r>
  </si>
  <si>
    <t>Přesun hmot pro zařizovací předměty do 36 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</si>
  <si>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5</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</si>
  <si>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Izolace potrubní s uzavřenými póry proti kondenzaci tl.13mm -vnitřní d 28
</t>
    </r>
    <r>
      <rPr>
        <sz val="8"/>
        <color rgb="FF538DD5"/>
        <rFont val="Arial CE"/>
        <family val="2"/>
      </rPr>
      <t>SV PŘIPOJ.</t>
    </r>
  </si>
  <si>
    <t xml:space="preserve">Koordinace s ostatními profesemi </t>
  </si>
  <si>
    <t>ZTII001</t>
  </si>
  <si>
    <t>ZTII002</t>
  </si>
  <si>
    <t>ZTII003</t>
  </si>
  <si>
    <t>ZTII004</t>
  </si>
  <si>
    <t>ZTII005</t>
  </si>
  <si>
    <t>ZTII006</t>
  </si>
  <si>
    <t>ZTII007</t>
  </si>
  <si>
    <t>ZTII008</t>
  </si>
  <si>
    <t>ZTII009</t>
  </si>
  <si>
    <t>ZTII011</t>
  </si>
  <si>
    <t>ZTII012</t>
  </si>
  <si>
    <t>ZTII013</t>
  </si>
  <si>
    <t>ZTII014</t>
  </si>
  <si>
    <t>ZTII015</t>
  </si>
  <si>
    <t>ZTII016</t>
  </si>
  <si>
    <t>ZTII017</t>
  </si>
  <si>
    <t>ZTII018</t>
  </si>
  <si>
    <t>ZTII019</t>
  </si>
  <si>
    <t>ZTII020</t>
  </si>
  <si>
    <t>ZTII021</t>
  </si>
  <si>
    <t>ZTII022</t>
  </si>
  <si>
    <t>ZTII023</t>
  </si>
  <si>
    <t>ZTII024</t>
  </si>
  <si>
    <t>ZTII025</t>
  </si>
  <si>
    <t>ZTII026</t>
  </si>
  <si>
    <t>ZTII027</t>
  </si>
  <si>
    <t>ZTII029</t>
  </si>
  <si>
    <t>ZTII030</t>
  </si>
  <si>
    <t>ZTII031</t>
  </si>
  <si>
    <t>ZTII032</t>
  </si>
  <si>
    <t>ZTII033</t>
  </si>
  <si>
    <t>ZTII034</t>
  </si>
  <si>
    <t>ZTII035</t>
  </si>
  <si>
    <t>ZTII036</t>
  </si>
  <si>
    <t>ZTII038</t>
  </si>
  <si>
    <t>ZTII039</t>
  </si>
  <si>
    <t>ZTII040</t>
  </si>
  <si>
    <t>ZTII041</t>
  </si>
  <si>
    <t>ZTII042</t>
  </si>
  <si>
    <t>ZTII043</t>
  </si>
  <si>
    <t>ZTII044</t>
  </si>
  <si>
    <t>ZTII045</t>
  </si>
  <si>
    <t>ZTII046</t>
  </si>
  <si>
    <t>ZTII047</t>
  </si>
  <si>
    <t>ZTII048</t>
  </si>
  <si>
    <t>ZTII049</t>
  </si>
  <si>
    <t>ZTII050</t>
  </si>
  <si>
    <t>ZTII051</t>
  </si>
  <si>
    <t>ZTII052</t>
  </si>
  <si>
    <t>ZTII053</t>
  </si>
  <si>
    <t>ZTII054</t>
  </si>
  <si>
    <t>ZTII055</t>
  </si>
  <si>
    <t>ZTII056</t>
  </si>
  <si>
    <t>ZTII057</t>
  </si>
  <si>
    <t>ZTII058</t>
  </si>
  <si>
    <t>ZTII059</t>
  </si>
  <si>
    <t>ZTII060</t>
  </si>
  <si>
    <t>ZTII061</t>
  </si>
  <si>
    <t>ZTII062</t>
  </si>
  <si>
    <t>ZTII063</t>
  </si>
  <si>
    <t>ZTII064</t>
  </si>
  <si>
    <t>ZTII065</t>
  </si>
  <si>
    <t>ZTII066</t>
  </si>
  <si>
    <t>ZTII067</t>
  </si>
  <si>
    <t>ZTII068</t>
  </si>
  <si>
    <t>ZTII069</t>
  </si>
  <si>
    <t>ZTII070</t>
  </si>
  <si>
    <t>ZTII071</t>
  </si>
  <si>
    <t>ZTII072</t>
  </si>
  <si>
    <t>ZTII073</t>
  </si>
  <si>
    <t>ZTII074</t>
  </si>
  <si>
    <t>ZTII075</t>
  </si>
  <si>
    <t>ZTII077</t>
  </si>
  <si>
    <t>ZTII078</t>
  </si>
  <si>
    <t>ZTII079</t>
  </si>
  <si>
    <t>ZTII080</t>
  </si>
  <si>
    <t>ZTII081</t>
  </si>
  <si>
    <t>ZTII082</t>
  </si>
  <si>
    <t>ZTII083</t>
  </si>
  <si>
    <t>ZTII084</t>
  </si>
  <si>
    <t>ZTII085</t>
  </si>
  <si>
    <t>ZTII086</t>
  </si>
  <si>
    <t>ZTII087</t>
  </si>
  <si>
    <t>ZTII088</t>
  </si>
  <si>
    <t>ZTII089</t>
  </si>
  <si>
    <t>ZTII090</t>
  </si>
  <si>
    <t>ZTII091</t>
  </si>
  <si>
    <t>ZTII092</t>
  </si>
  <si>
    <t>ZTII093</t>
  </si>
  <si>
    <t>ZTII094</t>
  </si>
  <si>
    <t>ZTII095</t>
  </si>
  <si>
    <t>ZTII096</t>
  </si>
  <si>
    <t>ZTII097</t>
  </si>
  <si>
    <t>ZTII098</t>
  </si>
  <si>
    <t>ZTII099</t>
  </si>
  <si>
    <t>ZTII100</t>
  </si>
  <si>
    <t>ZTII101</t>
  </si>
  <si>
    <t>ZTII102</t>
  </si>
  <si>
    <t>ZTII103</t>
  </si>
  <si>
    <t>ZTII104</t>
  </si>
  <si>
    <t>ZTII105</t>
  </si>
  <si>
    <t>ZTII106</t>
  </si>
  <si>
    <t>ZTII107</t>
  </si>
  <si>
    <t>ZTII108</t>
  </si>
  <si>
    <t>ZTII109</t>
  </si>
  <si>
    <t>ZTII110</t>
  </si>
  <si>
    <t>ZTII111</t>
  </si>
  <si>
    <t>ZTII112</t>
  </si>
  <si>
    <t>ZTII113</t>
  </si>
  <si>
    <t>ZTII114</t>
  </si>
  <si>
    <t>ZTII115</t>
  </si>
  <si>
    <t>ZTII116</t>
  </si>
  <si>
    <t>ZTII117</t>
  </si>
  <si>
    <t>ZTII118</t>
  </si>
  <si>
    <t>ZTII119</t>
  </si>
  <si>
    <t>ZTII120</t>
  </si>
  <si>
    <t>ZTII121</t>
  </si>
  <si>
    <t>ZTII122</t>
  </si>
  <si>
    <t>ZTII123</t>
  </si>
  <si>
    <t>ZTII124</t>
  </si>
  <si>
    <t>ZTII125</t>
  </si>
  <si>
    <t>ZTII126</t>
  </si>
  <si>
    <t>ZTII127</t>
  </si>
  <si>
    <t>ZTII128</t>
  </si>
  <si>
    <t>ZTII129</t>
  </si>
  <si>
    <t>ZTII130</t>
  </si>
  <si>
    <t>ZTII131</t>
  </si>
  <si>
    <t>ZTII132</t>
  </si>
  <si>
    <t>ZTII133</t>
  </si>
  <si>
    <t>ZTII134</t>
  </si>
  <si>
    <t>ZTII135</t>
  </si>
  <si>
    <t>ZTII136</t>
  </si>
  <si>
    <t>ZTII137</t>
  </si>
  <si>
    <t>ZTII138</t>
  </si>
  <si>
    <t>ZTII139</t>
  </si>
  <si>
    <t>ZTII140</t>
  </si>
  <si>
    <t>ZTII141</t>
  </si>
  <si>
    <t>ZTII142</t>
  </si>
  <si>
    <t>ZTII143</t>
  </si>
  <si>
    <t>ZTII144</t>
  </si>
  <si>
    <t>ZTII145</t>
  </si>
  <si>
    <t>ZTII146</t>
  </si>
  <si>
    <t>ZTII147</t>
  </si>
  <si>
    <t>ZTII148</t>
  </si>
  <si>
    <t>ZTII149</t>
  </si>
  <si>
    <t>ZTII150</t>
  </si>
  <si>
    <t>ZTII151</t>
  </si>
  <si>
    <t>ZTII152</t>
  </si>
  <si>
    <t>ZTII153</t>
  </si>
  <si>
    <t>ZTII154</t>
  </si>
  <si>
    <t>ZTII155</t>
  </si>
  <si>
    <t>ZTII156</t>
  </si>
  <si>
    <t>ZTII157</t>
  </si>
  <si>
    <t>ZTII158</t>
  </si>
  <si>
    <t>ZTII159</t>
  </si>
  <si>
    <t>ZTII160</t>
  </si>
  <si>
    <t>ZTII161</t>
  </si>
  <si>
    <t>ZTII162</t>
  </si>
  <si>
    <t>ZTII163</t>
  </si>
  <si>
    <t>ZTII164</t>
  </si>
  <si>
    <t>ZTII165</t>
  </si>
  <si>
    <t>ZTII166</t>
  </si>
  <si>
    <t>ZTII167</t>
  </si>
  <si>
    <t>ZTII168</t>
  </si>
  <si>
    <t>ZTII169</t>
  </si>
  <si>
    <t>ZTII170</t>
  </si>
  <si>
    <t>ZTII171</t>
  </si>
  <si>
    <t>ZTII172</t>
  </si>
  <si>
    <t>ZTII173</t>
  </si>
  <si>
    <t>ZTII174</t>
  </si>
  <si>
    <t>ZTII175</t>
  </si>
  <si>
    <t>ZTII176</t>
  </si>
  <si>
    <t>ZTII177</t>
  </si>
  <si>
    <t>ZTII179</t>
  </si>
  <si>
    <t>ZTII180</t>
  </si>
  <si>
    <t>ZTII181</t>
  </si>
  <si>
    <t>ZTII182</t>
  </si>
  <si>
    <t>ZTII183</t>
  </si>
  <si>
    <t>ZTII184</t>
  </si>
  <si>
    <t>ZTII185</t>
  </si>
  <si>
    <t>ZTII186</t>
  </si>
  <si>
    <t>ZTII187</t>
  </si>
  <si>
    <t>ZTII188</t>
  </si>
  <si>
    <t>ZTII189</t>
  </si>
  <si>
    <t>ZTII190</t>
  </si>
  <si>
    <t>ZTII191</t>
  </si>
  <si>
    <t>ZTII192</t>
  </si>
  <si>
    <t>ZTII193</t>
  </si>
  <si>
    <t>ZTII194</t>
  </si>
  <si>
    <t>ZTII195</t>
  </si>
  <si>
    <t>ZTII196</t>
  </si>
  <si>
    <t>ZTII197</t>
  </si>
  <si>
    <t>ZTII198</t>
  </si>
  <si>
    <t>ZTII199</t>
  </si>
  <si>
    <t>ZTII200</t>
  </si>
  <si>
    <t>ZTII201</t>
  </si>
  <si>
    <t>ZTII202</t>
  </si>
  <si>
    <t>ZTII203</t>
  </si>
  <si>
    <t>ZTII204</t>
  </si>
  <si>
    <t>ZTII205</t>
  </si>
  <si>
    <t>ZTII206</t>
  </si>
  <si>
    <t>ZTII207</t>
  </si>
  <si>
    <t>ZTII208</t>
  </si>
  <si>
    <t>ZTII209</t>
  </si>
  <si>
    <t>ZTII210</t>
  </si>
  <si>
    <t>ZTII211</t>
  </si>
  <si>
    <t>ZTII212</t>
  </si>
  <si>
    <t>ZTII213</t>
  </si>
  <si>
    <t>ZTII214</t>
  </si>
  <si>
    <t>ZTII215</t>
  </si>
  <si>
    <t>ZTII216</t>
  </si>
  <si>
    <t>ZTII217</t>
  </si>
  <si>
    <t>ZTII218</t>
  </si>
  <si>
    <t>ZTII219</t>
  </si>
  <si>
    <t>ZTII220</t>
  </si>
  <si>
    <t>722</t>
  </si>
  <si>
    <t>700</t>
  </si>
  <si>
    <t>SO.01.2 Kulturní centrum</t>
  </si>
  <si>
    <r>
      <t xml:space="preserve">Potrubí vícevrstvé do podlahy DN40, lisovaný spoj, mosazné press fitinky + chránička                                                                        </t>
    </r>
    <r>
      <rPr>
        <sz val="8"/>
        <color theme="3" tint="0.39998000860214233"/>
        <rFont val="Arial CE"/>
        <family val="2"/>
      </rPr>
      <t>SV PŘIPOJ.</t>
    </r>
  </si>
  <si>
    <r>
      <t xml:space="preserve">Potrubí vícevrstvé do podlahy DN25, lisovaný spoj, mosazné press fitinky + chránička                                                                        </t>
    </r>
    <r>
      <rPr>
        <sz val="8"/>
        <color theme="3" tint="0.39998000860214233"/>
        <rFont val="Arial CE"/>
        <family val="2"/>
      </rPr>
      <t>SV PŘIPOJ.</t>
    </r>
  </si>
  <si>
    <r>
      <t xml:space="preserve">Trubka jednovrstvá PP-RCT D 20 x 2,3 mm, S 4 
</t>
    </r>
    <r>
      <rPr>
        <sz val="8"/>
        <color theme="3" tint="0.39998000860214233"/>
        <rFont val="Arial CE"/>
        <family val="2"/>
      </rPr>
      <t>SV PŘIPOJ.</t>
    </r>
  </si>
  <si>
    <r>
      <t xml:space="preserve">Montáž potr.plast.rovné polyf.svař. D20 mm, vodovod 
</t>
    </r>
    <r>
      <rPr>
        <sz val="8"/>
        <color rgb="FFFF0000"/>
        <rFont val="Arial CE"/>
        <family val="2"/>
      </rPr>
      <t xml:space="preserve">TV </t>
    </r>
    <r>
      <rPr>
        <sz val="8"/>
        <color theme="4"/>
        <rFont val="Arial CE"/>
        <family val="2"/>
      </rPr>
      <t>+ SV</t>
    </r>
  </si>
  <si>
    <t>ZTI010</t>
  </si>
  <si>
    <r>
      <t xml:space="preserve">Izolace potrubní s uzavřenými póry proti kondenzaci tl.13mm -vnitřní d 22
</t>
    </r>
    <r>
      <rPr>
        <sz val="8"/>
        <color rgb="FF538DD5"/>
        <rFont val="Arial CE"/>
        <family val="2"/>
      </rPr>
      <t>SV PŘIPOJ.</t>
    </r>
  </si>
  <si>
    <r>
      <t xml:space="preserve">Izolace potrubní s uzavřenými póry tl.20mm -
vnitřní d 22  
</t>
    </r>
    <r>
      <rPr>
        <sz val="8"/>
        <color rgb="FFFF0000"/>
        <rFont val="Arial CE"/>
        <family val="2"/>
      </rPr>
      <t>TV PŘIPOJ</t>
    </r>
  </si>
  <si>
    <r>
      <t xml:space="preserve">Izolace potrubní s uzavřenými póry tl.30mm -
vnitřní d 28  
</t>
    </r>
    <r>
      <rPr>
        <sz val="8"/>
        <color rgb="FFFF0000"/>
        <rFont val="Arial CE"/>
        <family val="2"/>
      </rPr>
      <t>TV PŘIPOJ</t>
    </r>
  </si>
  <si>
    <r>
      <t xml:space="preserve">Izolace potrubní s uzavřenými póry tl.30mm -
vnitřní d 32  
</t>
    </r>
    <r>
      <rPr>
        <sz val="8"/>
        <color rgb="FFFF0000"/>
        <rFont val="Arial CE"/>
        <family val="2"/>
      </rPr>
      <t>TV PŘIPOJ</t>
    </r>
  </si>
  <si>
    <r>
      <t xml:space="preserve">Nehořlavé potrubní pouzdro z kamené vlny s vrchní vrstou AL, tl.30mm -vnitřní d 28
</t>
    </r>
    <r>
      <rPr>
        <sz val="8"/>
        <color rgb="FFFF0000"/>
        <rFont val="Arial CE"/>
        <family val="2"/>
      </rPr>
      <t>TV HLAVNÍ.</t>
    </r>
  </si>
  <si>
    <r>
      <t xml:space="preserve">Nehořlavé potrubní pouzdro z kamené vlny s vrchní vrstou AL, tl.20mm -vnitřní d 22
</t>
    </r>
    <r>
      <rPr>
        <sz val="8"/>
        <color rgb="FFFF0000"/>
        <rFont val="Arial CE"/>
        <family val="2"/>
      </rPr>
      <t>TV HLAVNÍ.</t>
    </r>
  </si>
  <si>
    <r>
      <t xml:space="preserve">Uzavírací ventil pro vodu DN15, mosaz
</t>
    </r>
    <r>
      <rPr>
        <sz val="8"/>
        <color rgb="FFFF0000"/>
        <rFont val="Arial CE"/>
        <family val="2"/>
      </rPr>
      <t xml:space="preserve">TV + </t>
    </r>
    <r>
      <rPr>
        <sz val="8"/>
        <color theme="4"/>
        <rFont val="Arial CE"/>
        <family val="2"/>
      </rPr>
      <t xml:space="preserve">SV </t>
    </r>
  </si>
  <si>
    <r>
      <t xml:space="preserve">Zpětný ventil DN25
</t>
    </r>
    <r>
      <rPr>
        <sz val="8"/>
        <color theme="4"/>
        <rFont val="Arial CE"/>
        <family val="2"/>
      </rPr>
      <t xml:space="preserve">SV </t>
    </r>
  </si>
  <si>
    <r>
      <t xml:space="preserve">Filtr mechanických nečistot DN25
</t>
    </r>
    <r>
      <rPr>
        <sz val="8"/>
        <color theme="4"/>
        <rFont val="Arial CE"/>
        <family val="2"/>
      </rPr>
      <t xml:space="preserve">SV </t>
    </r>
  </si>
  <si>
    <r>
      <t xml:space="preserve">Uzavírací ventil pro vodu DN50, mosaz
</t>
    </r>
    <r>
      <rPr>
        <sz val="8"/>
        <color theme="4"/>
        <rFont val="Arial CE"/>
        <family val="2"/>
      </rPr>
      <t xml:space="preserve">SV </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</si>
  <si>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1</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</si>
  <si>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</si>
  <si>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 xml:space="preserve">Poznámka k položce:
Potrubí z PP-RCT, je jednovrstvé potrubí, označované jako typ 4, oproti klasickému PP-R typ 3. PP-RCT je polypropylen nové generace s vyšší tlakovou a tepelnou odolností. V projektu využito pro připojovací potrubí.                                                                                                        Položka obsahuje: Dodávka potrubí = potrubí, tvarovky, zednická výpomoc, materiál spojovací, těsnící, lešenářská přípomoc, lešení do 1,9m </t>
  </si>
  <si>
    <t xml:space="preserve">Poznámka k položce:
Nerez ocel 1.4404 dle ČSN EN 10088 (AISI 316L). Redukován obsah uhlíku a Molybdenu ≥ 2,3 % pro vyšší odolnost prot korozi · Vyrobeno dle čsn EN 10312 · Popisky v černé barvě. Spojováno pomocí lisovných tvarovek. Těsnící kroužek EPDM. Položka obsahuje: Dodávka + montáž potrubí = potrubí, tvarovky, materiál spojovací, upevňovací, kladení, montáž, těsnění hrdel, spojů, dávkový čas, zednická výpomoc,lešenářská přípomoc, lešení do 1,9m. Montáž provedena dle platných ČSN a montážních pokynů výrobce potrubí. </t>
  </si>
  <si>
    <t xml:space="preserve">Dodávka + montáž.  </t>
  </si>
  <si>
    <r>
      <t>1</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</si>
  <si>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 xml:space="preserve">Poznámka k položce:
Potrubí z PP-RCT, je jednovrstvé potrubí, označované jako typ 4, oproti klasickému PP-R typ 3. PP-RCT je polypropylen nové generace s vyšší tlakovou a tepelnou odolností. V projektu využito pro připojovací potrubí.                                                                                                        Položka obsahuje: Dodávka potrubí = potrubí, tvarovky </t>
  </si>
  <si>
    <t xml:space="preserve">Poznámka k položce:
Položka obsahuje: Montáž potrubí = materiál spojovací, upevňovací, kladení, montáž, těsnění spojů, dávkový čas, zednická výpomoc, lešenářská přípomoc, lešení do 1,9m. Montáž provedena dle platných ČSN a montážních pokynů výrobce potrubí </t>
  </si>
  <si>
    <t>Poznámka k položce:
Armatury se dvěma závity montáž vodovodních armatur se dvěma
závity ostatních typů G 1/2 Položka obsahuje: Montáž armatur =
materiál spojovací, upevňovací, kladení, montáž, těsnění spojů,
dávkový čas, lešenářské přípomoce, lešení do 1,9m. Montáž provedena dle platných ČSN a montážních
pokynů výrobce potrubí.</t>
  </si>
  <si>
    <t>Poznámka k položce:
Armatury se dvěma závity montáž vodovodních armatur se dvěma
závity ostatních typů G 3/4 Položka obsahuje: Montáž armatur =
materiál spojovací, upevňovací, kladení, montáž, těsnění spojů,
dávkový čas, lešenářské přípomoce, lešení do 1,9m. Montáž provedena dle platných ČSN a montážních
pokynů výrobce potrubí.</t>
  </si>
  <si>
    <t>Poznámka k položce:
Armatury se dvěma závity montáž vodovodních armatur se dvěma
závity ostatních typů G 1 Položka obsahuje: Montáž armatur =
materiál spojovací, upevňovací, kladení, montáž, těsnění spojů,
dávkový čas, lešenářské přípomoce, lešení do 1,9m. Montáž provedena dle platných ČSN a montážních
pokynů výrobce potrubí.</t>
  </si>
  <si>
    <t>Poznámka k položce:
Armatury se dvěma závity montáž vodovodních armatur se dvěma
závity ostatních typů G 5/4 Položka obsahuje: Montáž armatur =
materiál spojovací, upevňovací, kladení, montáž, těsnění spojů,
dávkový čas, lešenářské přípomoce, lešení do 1,9m. Montáž provedena dle platných ČSN a montážních
pokynů výrobce potrubí.</t>
  </si>
  <si>
    <t>Poznámka k položce:
Armatury se dvěma závity montáž vodovodních armatur se dvěma
závity ostatních typů G 6/4 Položka obsahuje: Montáž armatur =
materiál spojovací, upevňovací, kladení, montáž, těsnění spojů,
dávkový čas, lešenářské přípomoce, lešení do 1,9m. Montáž provedena dle platných ČSN a montážních
pokynů výrobce potrubí.</t>
  </si>
  <si>
    <t>Poznámka k položce:
Armatury se dvěma závity montáž vodovodních armatur se dvěma
závity ostatních typů G 2 Položka obsahuje: Montáž armatur =
materiál spojovací, upevňovací, kladení, montáž, těsnění spojů,
dávkový čas, lešenářské přípomoce, lešení do 1,9m. Montáž provedena dle platných ČSN a montážních
pokynů výrobce potrubí.</t>
  </si>
  <si>
    <t>Poznámka k položce:
Armatury se dvěma závity montáž vodovodních armatur se dvěma
závity ostatních typů G 2 1/2 Položka obsahuje: Montáž armatur =
materiál spojovací, upevňovací, kladení, montáž, těsnění spojů,
dávkový čas, lešenářské přípomoce, lešení do 1,9m. Montáž provedena dle platných ČSN a montážních
pokynů výrobce potrubí.</t>
  </si>
  <si>
    <t>Poznámka k položce:
Podružný vodoměr s impulsním výstupem je vodoměr na dálkové odečítání, usnadňuje monitorovat spotřebu vody a přenášet data. Položka obsahuje dodávku i montáž armatury. Materiál spojovací, upevňovací, kladení, montáž, těsnění spojů, dávkový čas, lešenářské přípomoce, lešení do 1,9m</t>
  </si>
  <si>
    <r>
      <t xml:space="preserve">Filtr mechanických nečistot DN40
</t>
    </r>
    <r>
      <rPr>
        <sz val="8"/>
        <color theme="4"/>
        <rFont val="Arial CE"/>
        <family val="2"/>
      </rPr>
      <t xml:space="preserve">SV </t>
    </r>
  </si>
  <si>
    <r>
      <t xml:space="preserve">Uzavírací ventil pro vodu DN40, mosaz
</t>
    </r>
    <r>
      <rPr>
        <sz val="8"/>
        <color rgb="FFFF0000"/>
        <rFont val="Arial CE"/>
        <family val="2"/>
      </rPr>
      <t xml:space="preserve">TV + </t>
    </r>
    <r>
      <rPr>
        <sz val="8"/>
        <color theme="4"/>
        <rFont val="Arial CE"/>
        <family val="2"/>
      </rPr>
      <t xml:space="preserve">SV </t>
    </r>
  </si>
  <si>
    <r>
      <t xml:space="preserve">Zpětný ventil DN40
</t>
    </r>
    <r>
      <rPr>
        <sz val="8"/>
        <color theme="4"/>
        <rFont val="Arial CE"/>
        <family val="2"/>
      </rPr>
      <t xml:space="preserve">SV </t>
    </r>
  </si>
  <si>
    <r>
      <t xml:space="preserve">Uzavírací ventil pro vodu DN100, mosaz
</t>
    </r>
    <r>
      <rPr>
        <sz val="8"/>
        <color rgb="FFFF0000"/>
        <rFont val="Arial CE"/>
        <family val="2"/>
      </rPr>
      <t xml:space="preserve">TV + </t>
    </r>
    <r>
      <rPr>
        <sz val="8"/>
        <color theme="4"/>
        <rFont val="Arial CE"/>
        <family val="2"/>
      </rPr>
      <t xml:space="preserve">SV </t>
    </r>
  </si>
  <si>
    <r>
      <t xml:space="preserve">Montáž vodovodních armatur 2závity, G 4
</t>
    </r>
    <r>
      <rPr>
        <sz val="8"/>
        <color rgb="FFFF0000"/>
        <rFont val="Arial CE"/>
        <family val="2"/>
      </rPr>
      <t xml:space="preserve">TV + </t>
    </r>
    <r>
      <rPr>
        <sz val="8"/>
        <color theme="4"/>
        <rFont val="Arial CE"/>
        <family val="2"/>
      </rPr>
      <t xml:space="preserve">SV </t>
    </r>
  </si>
  <si>
    <t>Kladení a montáž, dávkový čas</t>
  </si>
  <si>
    <r>
      <t xml:space="preserve">Revizní dvířka 250/300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</si>
  <si>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Vodoměr podružný (DN50, Q</t>
    </r>
    <r>
      <rPr>
        <b/>
        <vertAlign val="subscript"/>
        <sz val="11"/>
        <rFont val="Arial"/>
        <family val="2"/>
      </rPr>
      <t>n</t>
    </r>
    <r>
      <rPr>
        <b/>
        <sz val="11"/>
        <rFont val="Arial"/>
        <family val="2"/>
      </rPr>
      <t>15,0, Q</t>
    </r>
    <r>
      <rPr>
        <b/>
        <vertAlign val="subscript"/>
        <sz val="11"/>
        <rFont val="Arial"/>
        <family val="2"/>
      </rPr>
      <t>max</t>
    </r>
    <r>
      <rPr>
        <b/>
        <sz val="11"/>
        <rFont val="Arial"/>
        <family val="2"/>
      </rPr>
      <t xml:space="preserve"> 30,0m</t>
    </r>
    <r>
      <rPr>
        <b/>
        <vertAlign val="superscript"/>
        <sz val="11"/>
        <rFont val="Arial"/>
        <family val="2"/>
      </rPr>
      <t>3</t>
    </r>
    <r>
      <rPr>
        <b/>
        <sz val="11"/>
        <rFont val="Arial"/>
        <family val="2"/>
      </rPr>
      <t xml:space="preserve">/hod) s impulzním výstupem                                                       </t>
    </r>
    <r>
      <rPr>
        <sz val="8"/>
        <color rgb="FFFF0000"/>
        <rFont val="Arial"/>
        <family val="2"/>
      </rPr>
      <t>TV</t>
    </r>
    <r>
      <rPr>
        <sz val="8"/>
        <color theme="3" tint="0.39998000860214233"/>
        <rFont val="Arial"/>
        <family val="2"/>
      </rPr>
      <t xml:space="preserve"> + SV </t>
    </r>
  </si>
  <si>
    <r>
      <t>Vodoměr podružný (DN20, Q</t>
    </r>
    <r>
      <rPr>
        <b/>
        <vertAlign val="subscript"/>
        <sz val="11"/>
        <color theme="1"/>
        <rFont val="Arial"/>
        <family val="2"/>
      </rPr>
      <t>n</t>
    </r>
    <r>
      <rPr>
        <b/>
        <sz val="11"/>
        <color theme="1"/>
        <rFont val="Arial"/>
        <family val="2"/>
      </rPr>
      <t>1,5, Q</t>
    </r>
    <r>
      <rPr>
        <b/>
        <vertAlign val="subscript"/>
        <sz val="11"/>
        <color theme="1"/>
        <rFont val="Arial"/>
        <family val="2"/>
      </rPr>
      <t>max</t>
    </r>
    <r>
      <rPr>
        <b/>
        <sz val="11"/>
        <color theme="1"/>
        <rFont val="Arial"/>
        <family val="2"/>
      </rPr>
      <t xml:space="preserve"> 3,13m</t>
    </r>
    <r>
      <rPr>
        <b/>
        <vertAlign val="superscript"/>
        <sz val="11"/>
        <color theme="1"/>
        <rFont val="Arial"/>
        <family val="2"/>
      </rPr>
      <t>3</t>
    </r>
    <r>
      <rPr>
        <b/>
        <sz val="11"/>
        <color theme="1"/>
        <rFont val="Arial"/>
        <family val="2"/>
      </rPr>
      <t xml:space="preserve">/hod) s impulzním výstupem                                                       </t>
    </r>
    <r>
      <rPr>
        <sz val="8"/>
        <color rgb="FFFF0000"/>
        <rFont val="Arial"/>
        <family val="2"/>
      </rPr>
      <t>TV</t>
    </r>
    <r>
      <rPr>
        <sz val="8"/>
        <color theme="3" tint="0.39998000860214233"/>
        <rFont val="Arial"/>
        <family val="2"/>
      </rPr>
      <t xml:space="preserve"> + SV </t>
    </r>
  </si>
  <si>
    <r>
      <t xml:space="preserve">Požární ucpávka 32X3,6; PP-RCT - do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</si>
  <si>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3,6</t>
    </r>
    <r>
      <rPr>
        <sz val="10"/>
        <color theme="0" tint="-0.4999699890613556"/>
        <rFont val="Arial"/>
        <family val="2"/>
      </rPr>
      <t>_3PP+</t>
    </r>
    <r>
      <rPr>
        <b/>
        <sz val="10"/>
        <color theme="1"/>
        <rFont val="Arial"/>
        <family val="2"/>
      </rPr>
      <t>0</t>
    </r>
    <r>
      <rPr>
        <sz val="10"/>
        <color theme="0" tint="-0.4999699890613556"/>
        <rFont val="Arial"/>
        <family val="2"/>
      </rPr>
      <t>_2PP+</t>
    </r>
    <r>
      <rPr>
        <b/>
        <sz val="10"/>
        <color rgb="FF000000"/>
        <rFont val="Arial"/>
        <family val="2"/>
      </rPr>
      <t>0</t>
    </r>
    <r>
      <rPr>
        <sz val="10"/>
        <color theme="0" tint="-0.4999699890613556"/>
        <rFont val="Arial"/>
        <family val="2"/>
      </rPr>
      <t>_</t>
    </r>
    <r>
      <rPr>
        <sz val="10"/>
        <color rgb="FF808080"/>
        <rFont val="Arial"/>
        <family val="2"/>
      </rPr>
      <t>1PP+</t>
    </r>
    <r>
      <rPr>
        <sz val="10"/>
        <color rgb="FF0000FF"/>
        <rFont val="Arial"/>
        <family val="2"/>
      </rPr>
      <t xml:space="preserve">
</t>
    </r>
    <r>
      <rPr>
        <b/>
        <sz val="10"/>
        <color rgb="FF000000"/>
        <rFont val="Arial"/>
        <family val="2"/>
      </rPr>
      <t>36</t>
    </r>
    <r>
      <rPr>
        <sz val="10"/>
        <color theme="0" tint="-0.4999699890613556"/>
        <rFont val="Arial"/>
        <family val="2"/>
      </rPr>
      <t>_</t>
    </r>
    <r>
      <rPr>
        <sz val="10"/>
        <color rgb="FF808080"/>
        <rFont val="Arial"/>
        <family val="2"/>
      </rPr>
      <t>1NP+</t>
    </r>
    <r>
      <rPr>
        <b/>
        <sz val="10"/>
        <color rgb="FF000000"/>
        <rFont val="Arial"/>
        <family val="2"/>
      </rPr>
      <t>3</t>
    </r>
    <r>
      <rPr>
        <sz val="10"/>
        <color rgb="FF808080"/>
        <rFont val="Arial"/>
        <family val="2"/>
      </rPr>
      <t>_ME+</t>
    </r>
    <r>
      <rPr>
        <b/>
        <sz val="10"/>
        <color rgb="FF000000"/>
        <rFont val="Arial"/>
        <family val="2"/>
      </rPr>
      <t>28,8</t>
    </r>
    <r>
      <rPr>
        <sz val="10"/>
        <color rgb="FF808080"/>
        <rFont val="Arial"/>
        <family val="2"/>
      </rPr>
      <t>_2NP+</t>
    </r>
    <r>
      <rPr>
        <b/>
        <sz val="10"/>
        <color rgb="FF000000"/>
        <rFont val="Arial"/>
        <family val="2"/>
      </rPr>
      <t>3</t>
    </r>
    <r>
      <rPr>
        <sz val="10"/>
        <color rgb="FF808080"/>
        <rFont val="Arial"/>
        <family val="2"/>
      </rPr>
      <t>_3NP+</t>
    </r>
    <r>
      <rPr>
        <b/>
        <sz val="10"/>
        <color rgb="FF000000"/>
        <rFont val="Arial"/>
        <family val="2"/>
      </rPr>
      <t>9,6</t>
    </r>
    <r>
      <rPr>
        <sz val="10"/>
        <color rgb="FF808080"/>
        <rFont val="Arial"/>
        <family val="2"/>
      </rPr>
      <t>_4NP+</t>
    </r>
    <r>
      <rPr>
        <b/>
        <sz val="10"/>
        <color rgb="FF000000"/>
        <rFont val="Arial"/>
        <family val="2"/>
      </rPr>
      <t>16,2</t>
    </r>
    <r>
      <rPr>
        <sz val="10"/>
        <color rgb="FF808080"/>
        <rFont val="Arial"/>
        <family val="2"/>
      </rPr>
      <t>_5NP+</t>
    </r>
    <r>
      <rPr>
        <b/>
        <sz val="10"/>
        <color rgb="FF000000"/>
        <rFont val="Arial"/>
        <family val="2"/>
      </rPr>
      <t>25,8</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</si>
  <si>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13,8</t>
    </r>
    <r>
      <rPr>
        <sz val="10"/>
        <color theme="0" tint="-0.4999699890613556"/>
        <rFont val="Arial"/>
        <family val="2"/>
      </rPr>
      <t>_3PP+</t>
    </r>
    <r>
      <rPr>
        <b/>
        <sz val="10"/>
        <color rgb="FF000000"/>
        <rFont val="Arial"/>
        <family val="2"/>
      </rPr>
      <t>0</t>
    </r>
    <r>
      <rPr>
        <sz val="10"/>
        <color theme="0" tint="-0.4999699890613556"/>
        <rFont val="Arial"/>
        <family val="2"/>
      </rPr>
      <t>_2PP+</t>
    </r>
    <r>
      <rPr>
        <b/>
        <sz val="10"/>
        <color rgb="FF000000"/>
        <rFont val="Arial"/>
        <family val="2"/>
      </rPr>
      <t>90</t>
    </r>
    <r>
      <rPr>
        <sz val="10"/>
        <color theme="0" tint="-0.4999699890613556"/>
        <rFont val="Arial"/>
        <family val="2"/>
      </rPr>
      <t>_</t>
    </r>
    <r>
      <rPr>
        <sz val="10"/>
        <color rgb="FF808080"/>
        <rFont val="Arial"/>
        <family val="2"/>
      </rPr>
      <t>1PP+</t>
    </r>
    <r>
      <rPr>
        <sz val="10"/>
        <color rgb="FF0000FF"/>
        <rFont val="Arial"/>
        <family val="2"/>
      </rPr>
      <t xml:space="preserve">
</t>
    </r>
    <r>
      <rPr>
        <b/>
        <sz val="10"/>
        <color rgb="FF000000"/>
        <rFont val="Arial"/>
        <family val="2"/>
      </rPr>
      <t>56</t>
    </r>
    <r>
      <rPr>
        <sz val="10"/>
        <color theme="0" tint="-0.4999699890613556"/>
        <rFont val="Arial"/>
        <family val="2"/>
      </rPr>
      <t>_</t>
    </r>
    <r>
      <rPr>
        <sz val="10"/>
        <color rgb="FF808080"/>
        <rFont val="Arial"/>
        <family val="2"/>
      </rPr>
      <t>1NP+</t>
    </r>
    <r>
      <rPr>
        <b/>
        <sz val="10"/>
        <color rgb="FF000000"/>
        <rFont val="Arial"/>
        <family val="2"/>
      </rPr>
      <t>2,4</t>
    </r>
    <r>
      <rPr>
        <sz val="10"/>
        <color rgb="FF808080"/>
        <rFont val="Arial"/>
        <family val="2"/>
      </rPr>
      <t>_ME+</t>
    </r>
    <r>
      <rPr>
        <b/>
        <sz val="10"/>
        <color rgb="FF000000"/>
        <rFont val="Arial"/>
        <family val="2"/>
      </rPr>
      <t>50,4</t>
    </r>
    <r>
      <rPr>
        <sz val="10"/>
        <color rgb="FF808080"/>
        <rFont val="Arial"/>
        <family val="2"/>
      </rPr>
      <t>_2NP+</t>
    </r>
    <r>
      <rPr>
        <b/>
        <sz val="10"/>
        <color rgb="FF000000"/>
        <rFont val="Arial"/>
        <family val="2"/>
      </rPr>
      <t>18</t>
    </r>
    <r>
      <rPr>
        <sz val="10"/>
        <color rgb="FF808080"/>
        <rFont val="Arial"/>
        <family val="2"/>
      </rPr>
      <t>_3NP+</t>
    </r>
    <r>
      <rPr>
        <b/>
        <sz val="10"/>
        <rFont val="Arial"/>
        <family val="2"/>
      </rPr>
      <t>6</t>
    </r>
    <r>
      <rPr>
        <sz val="10"/>
        <color rgb="FF808080"/>
        <rFont val="Arial"/>
        <family val="2"/>
      </rPr>
      <t>_4NP+</t>
    </r>
    <r>
      <rPr>
        <b/>
        <sz val="10"/>
        <color rgb="FF000000"/>
        <rFont val="Arial"/>
        <family val="2"/>
      </rPr>
      <t>20,4</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</si>
  <si>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28,4</t>
    </r>
    <r>
      <rPr>
        <sz val="10"/>
        <color theme="0" tint="-0.4999699890613556"/>
        <rFont val="Arial"/>
        <family val="2"/>
      </rPr>
      <t>_3PP+</t>
    </r>
    <r>
      <rPr>
        <b/>
        <sz val="10"/>
        <color theme="1"/>
        <rFont val="Arial"/>
        <family val="2"/>
      </rPr>
      <t>11,5</t>
    </r>
    <r>
      <rPr>
        <sz val="10"/>
        <color theme="0" tint="-0.4999699890613556"/>
        <rFont val="Arial"/>
        <family val="2"/>
      </rPr>
      <t>_2PP+</t>
    </r>
    <r>
      <rPr>
        <b/>
        <sz val="10"/>
        <color rgb="FF000000"/>
        <rFont val="Arial"/>
        <family val="2"/>
      </rPr>
      <t>26,5</t>
    </r>
    <r>
      <rPr>
        <sz val="10"/>
        <color theme="0" tint="-0.4999699890613556"/>
        <rFont val="Arial"/>
        <family val="2"/>
      </rPr>
      <t>_</t>
    </r>
    <r>
      <rPr>
        <sz val="10"/>
        <color rgb="FF808080"/>
        <rFont val="Arial"/>
        <family val="2"/>
      </rPr>
      <t xml:space="preserve">1PP+ </t>
    </r>
    <r>
      <rPr>
        <sz val="10"/>
        <color rgb="FF0000FF"/>
        <rFont val="Arial"/>
        <family val="2"/>
      </rPr>
      <t xml:space="preserve">
</t>
    </r>
    <r>
      <rPr>
        <b/>
        <sz val="10"/>
        <rFont val="Arial"/>
        <family val="2"/>
      </rPr>
      <t>7,5</t>
    </r>
    <r>
      <rPr>
        <sz val="10"/>
        <color theme="0" tint="-0.4999699890613556"/>
        <rFont val="Arial"/>
        <family val="2"/>
      </rPr>
      <t>_PR+</t>
    </r>
    <r>
      <rPr>
        <b/>
        <sz val="10"/>
        <color rgb="FF000000"/>
        <rFont val="Arial"/>
        <family val="2"/>
      </rPr>
      <t>40</t>
    </r>
    <r>
      <rPr>
        <sz val="10"/>
        <color theme="0" tint="-0.4999699890613556"/>
        <rFont val="Arial"/>
        <family val="2"/>
      </rPr>
      <t>_</t>
    </r>
    <r>
      <rPr>
        <sz val="10"/>
        <color rgb="FF808080"/>
        <rFont val="Arial"/>
        <family val="2"/>
      </rPr>
      <t>1NP+</t>
    </r>
    <r>
      <rPr>
        <b/>
        <sz val="10"/>
        <color rgb="FF000000"/>
        <rFont val="Arial"/>
        <family val="2"/>
      </rPr>
      <t>31,5</t>
    </r>
    <r>
      <rPr>
        <sz val="10"/>
        <color rgb="FF808080"/>
        <rFont val="Arial"/>
        <family val="2"/>
      </rPr>
      <t>_ME+</t>
    </r>
    <r>
      <rPr>
        <b/>
        <sz val="10"/>
        <color rgb="FF000000"/>
        <rFont val="Arial"/>
        <family val="2"/>
      </rPr>
      <t>10</t>
    </r>
    <r>
      <rPr>
        <sz val="10"/>
        <color rgb="FF808080"/>
        <rFont val="Arial"/>
        <family val="2"/>
      </rPr>
      <t>_2NP+</t>
    </r>
    <r>
      <rPr>
        <b/>
        <sz val="10"/>
        <color rgb="FF000000"/>
        <rFont val="Arial"/>
        <family val="2"/>
      </rPr>
      <t>17,5</t>
    </r>
    <r>
      <rPr>
        <sz val="10"/>
        <color rgb="FF808080"/>
        <rFont val="Arial"/>
        <family val="2"/>
      </rPr>
      <t>_3NP+</t>
    </r>
    <r>
      <rPr>
        <b/>
        <sz val="10"/>
        <color rgb="FF000000"/>
        <rFont val="Arial"/>
        <family val="2"/>
      </rPr>
      <t>22,8</t>
    </r>
    <r>
      <rPr>
        <sz val="10"/>
        <color rgb="FF808080"/>
        <rFont val="Arial"/>
        <family val="2"/>
      </rPr>
      <t>_4NP+</t>
    </r>
    <r>
      <rPr>
        <b/>
        <sz val="10"/>
        <color rgb="FF000000"/>
        <rFont val="Arial"/>
        <family val="2"/>
      </rPr>
      <t>25,8</t>
    </r>
    <r>
      <rPr>
        <sz val="10"/>
        <color rgb="FF808080"/>
        <rFont val="Arial"/>
        <family val="2"/>
      </rPr>
      <t>_5NP+</t>
    </r>
    <r>
      <rPr>
        <b/>
        <sz val="10"/>
        <color rgb="FF000000"/>
        <rFont val="Arial"/>
        <family val="2"/>
      </rPr>
      <t>8,5</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</si>
  <si>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9</t>
    </r>
    <r>
      <rPr>
        <sz val="10"/>
        <color rgb="FF808080"/>
        <rFont val="Arial"/>
        <family val="2"/>
      </rPr>
      <t>_1PP+</t>
    </r>
    <r>
      <rPr>
        <sz val="10"/>
        <color rgb="FF0000FF"/>
        <rFont val="Arial"/>
        <family val="2"/>
      </rPr>
      <t xml:space="preserve">
</t>
    </r>
    <r>
      <rPr>
        <b/>
        <sz val="10"/>
        <rFont val="Arial"/>
        <family val="2"/>
      </rPr>
      <t>24</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</si>
  <si>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44</t>
    </r>
    <r>
      <rPr>
        <sz val="10"/>
        <color rgb="FF808080"/>
        <rFont val="Arial"/>
        <family val="2"/>
      </rPr>
      <t>_1PP+</t>
    </r>
    <r>
      <rPr>
        <sz val="10"/>
        <color rgb="FF0000FF"/>
        <rFont val="Arial"/>
        <family val="2"/>
      </rPr>
      <t xml:space="preserve">
</t>
    </r>
    <r>
      <rPr>
        <b/>
        <sz val="10"/>
        <rFont val="Arial"/>
        <family val="2"/>
      </rPr>
      <t>0</t>
    </r>
    <r>
      <rPr>
        <sz val="10"/>
        <color theme="0" tint="-0.4999699890613556"/>
        <rFont val="Arial"/>
        <family val="2"/>
      </rPr>
      <t>_PR+</t>
    </r>
    <r>
      <rPr>
        <b/>
        <sz val="10"/>
        <color theme="1"/>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</si>
  <si>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9</t>
    </r>
    <r>
      <rPr>
        <b/>
        <sz val="10"/>
        <color theme="1"/>
        <rFont val="Arial"/>
        <family val="2"/>
      </rPr>
      <t>0,6</t>
    </r>
    <r>
      <rPr>
        <sz val="10"/>
        <color rgb="FF808080"/>
        <rFont val="Arial"/>
        <family val="2"/>
      </rPr>
      <t xml:space="preserve">_1PP+ </t>
    </r>
    <r>
      <rPr>
        <sz val="10"/>
        <color rgb="FF0000FF"/>
        <rFont val="Arial"/>
        <family val="2"/>
      </rPr>
      <t xml:space="preserve">
</t>
    </r>
    <r>
      <rPr>
        <b/>
        <sz val="10"/>
        <rFont val="Arial"/>
        <family val="2"/>
      </rPr>
      <t>18</t>
    </r>
    <r>
      <rPr>
        <sz val="10"/>
        <color theme="0" tint="-0.4999699890613556"/>
        <rFont val="Arial"/>
        <family val="2"/>
      </rPr>
      <t>_PR+</t>
    </r>
    <r>
      <rPr>
        <b/>
        <sz val="10"/>
        <color theme="1"/>
        <rFont val="Arial"/>
        <family val="2"/>
      </rPr>
      <t>12,</t>
    </r>
    <r>
      <rPr>
        <b/>
        <sz val="10"/>
        <color rgb="FF000000"/>
        <rFont val="Arial"/>
        <family val="2"/>
      </rPr>
      <t>6</t>
    </r>
    <r>
      <rPr>
        <sz val="10"/>
        <color theme="0" tint="-0.4999699890613556"/>
        <rFont val="Arial"/>
        <family val="2"/>
      </rPr>
      <t>_</t>
    </r>
    <r>
      <rPr>
        <sz val="10"/>
        <color rgb="FF808080"/>
        <rFont val="Arial"/>
        <family val="2"/>
      </rPr>
      <t>1NP+</t>
    </r>
    <r>
      <rPr>
        <b/>
        <sz val="10"/>
        <color rgb="FF000000"/>
        <rFont val="Arial"/>
        <family val="2"/>
      </rPr>
      <t>4,8</t>
    </r>
    <r>
      <rPr>
        <sz val="10"/>
        <color rgb="FF808080"/>
        <rFont val="Arial"/>
        <family val="2"/>
      </rPr>
      <t>_ME+</t>
    </r>
    <r>
      <rPr>
        <b/>
        <sz val="10"/>
        <color rgb="FF000000"/>
        <rFont val="Arial"/>
        <family val="2"/>
      </rPr>
      <t>18,6</t>
    </r>
    <r>
      <rPr>
        <sz val="10"/>
        <color rgb="FF808080"/>
        <rFont val="Arial"/>
        <family val="2"/>
      </rPr>
      <t>_2NP+</t>
    </r>
    <r>
      <rPr>
        <b/>
        <sz val="10"/>
        <color rgb="FF000000"/>
        <rFont val="Arial"/>
        <family val="2"/>
      </rPr>
      <t>8,4</t>
    </r>
    <r>
      <rPr>
        <sz val="10"/>
        <color rgb="FF808080"/>
        <rFont val="Arial"/>
        <family val="2"/>
      </rPr>
      <t xml:space="preserve">_3NP+ </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</si>
  <si>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74,4</t>
    </r>
    <r>
      <rPr>
        <b/>
        <sz val="10"/>
        <color rgb="FF0000FF"/>
        <rFont val="Arial"/>
        <family val="2"/>
      </rPr>
      <t xml:space="preserve"> </t>
    </r>
    <r>
      <rPr>
        <sz val="10"/>
        <color rgb="FF808080"/>
        <rFont val="Arial"/>
        <family val="2"/>
      </rPr>
      <t>_1PP+</t>
    </r>
    <r>
      <rPr>
        <sz val="10"/>
        <color rgb="FF0000FF"/>
        <rFont val="Arial"/>
        <family val="2"/>
      </rPr>
      <t xml:space="preserve">
</t>
    </r>
    <r>
      <rPr>
        <b/>
        <sz val="10"/>
        <rFont val="Arial"/>
        <family val="2"/>
      </rPr>
      <t>7,2</t>
    </r>
    <r>
      <rPr>
        <sz val="10"/>
        <color theme="0" tint="-0.4999699890613556"/>
        <rFont val="Arial"/>
        <family val="2"/>
      </rPr>
      <t>_PR+</t>
    </r>
    <r>
      <rPr>
        <b/>
        <sz val="10"/>
        <color theme="1"/>
        <rFont val="Arial"/>
        <family val="2"/>
      </rPr>
      <t>9,</t>
    </r>
    <r>
      <rPr>
        <b/>
        <sz val="10"/>
        <color rgb="FF000000"/>
        <rFont val="Arial"/>
        <family val="2"/>
      </rPr>
      <t>6</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10,8</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</si>
  <si>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8,4</t>
    </r>
    <r>
      <rPr>
        <b/>
        <sz val="10"/>
        <color rgb="FF0000FF"/>
        <rFont val="Arial"/>
        <family val="2"/>
      </rPr>
      <t xml:space="preserve"> </t>
    </r>
    <r>
      <rPr>
        <sz val="10"/>
        <color rgb="FF808080"/>
        <rFont val="Arial"/>
        <family val="2"/>
      </rPr>
      <t>_1PP+</t>
    </r>
    <r>
      <rPr>
        <sz val="10"/>
        <color rgb="FF0000FF"/>
        <rFont val="Arial"/>
        <family val="2"/>
      </rPr>
      <t xml:space="preserve"> 
</t>
    </r>
    <r>
      <rPr>
        <b/>
        <sz val="10"/>
        <rFont val="Arial"/>
        <family val="2"/>
      </rPr>
      <t>24</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theme="0" tint="-0.4999699890613556"/>
        <rFont val="Arial"/>
        <family val="2"/>
      </rPr>
      <t>_</t>
    </r>
    <r>
      <rPr>
        <sz val="10"/>
        <color rgb="FF808080"/>
        <rFont val="Arial"/>
        <family val="2"/>
      </rPr>
      <t>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15,6</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</si>
  <si>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31,6</t>
    </r>
    <r>
      <rPr>
        <sz val="10"/>
        <color theme="0" tint="-0.4999699890613556"/>
        <rFont val="Arial"/>
        <family val="2"/>
      </rPr>
      <t xml:space="preserve"> _1PP+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16,8</t>
    </r>
    <r>
      <rPr>
        <sz val="10"/>
        <color rgb="FF808080"/>
        <rFont val="Arial"/>
        <family val="2"/>
      </rPr>
      <t>_2NP+</t>
    </r>
    <r>
      <rPr>
        <b/>
        <sz val="10"/>
        <color rgb="FF000000"/>
        <rFont val="Arial"/>
        <family val="2"/>
      </rPr>
      <t>21,6</t>
    </r>
    <r>
      <rPr>
        <sz val="10"/>
        <color rgb="FF808080"/>
        <rFont val="Arial"/>
        <family val="2"/>
      </rPr>
      <t>_3NP+</t>
    </r>
    <r>
      <rPr>
        <b/>
        <sz val="10"/>
        <color rgb="FF000000"/>
        <rFont val="Arial"/>
        <family val="2"/>
      </rPr>
      <t>21,6</t>
    </r>
    <r>
      <rPr>
        <sz val="10"/>
        <color rgb="FF808080"/>
        <rFont val="Arial"/>
        <family val="2"/>
      </rPr>
      <t>_4NP+</t>
    </r>
    <r>
      <rPr>
        <b/>
        <sz val="10"/>
        <color rgb="FF000000"/>
        <rFont val="Arial"/>
        <family val="2"/>
      </rPr>
      <t>14,4</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</si>
  <si>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102</t>
    </r>
    <r>
      <rPr>
        <b/>
        <sz val="10"/>
        <color rgb="FF0000FF"/>
        <rFont val="Arial"/>
        <family val="2"/>
      </rPr>
      <t xml:space="preserve"> </t>
    </r>
    <r>
      <rPr>
        <sz val="10"/>
        <color rgb="FF808080"/>
        <rFont val="Arial"/>
        <family val="2"/>
      </rPr>
      <t>_1PP+</t>
    </r>
    <r>
      <rPr>
        <sz val="10"/>
        <color rgb="FF0000FF"/>
        <rFont val="Arial"/>
        <family val="2"/>
      </rPr>
      <t xml:space="preserve">
</t>
    </r>
    <r>
      <rPr>
        <b/>
        <sz val="10"/>
        <rFont val="Arial"/>
        <family val="2"/>
      </rPr>
      <t>20,5</t>
    </r>
    <r>
      <rPr>
        <sz val="10"/>
        <color theme="0" tint="-0.4999699890613556"/>
        <rFont val="Arial"/>
        <family val="2"/>
      </rPr>
      <t>_PR+</t>
    </r>
    <r>
      <rPr>
        <b/>
        <sz val="10"/>
        <color rgb="FF000000"/>
        <rFont val="Arial"/>
        <family val="2"/>
      </rPr>
      <t>36</t>
    </r>
    <r>
      <rPr>
        <sz val="10"/>
        <color theme="0" tint="-0.4999699890613556"/>
        <rFont val="Arial"/>
        <family val="2"/>
      </rPr>
      <t>_</t>
    </r>
    <r>
      <rPr>
        <sz val="10"/>
        <color rgb="FF808080"/>
        <rFont val="Arial"/>
        <family val="2"/>
      </rPr>
      <t>1NP+</t>
    </r>
    <r>
      <rPr>
        <b/>
        <sz val="10"/>
        <color rgb="FF000000"/>
        <rFont val="Arial"/>
        <family val="2"/>
      </rPr>
      <t>4,8</t>
    </r>
    <r>
      <rPr>
        <sz val="10"/>
        <color rgb="FF808080"/>
        <rFont val="Arial"/>
        <family val="2"/>
      </rPr>
      <t>_ME+</t>
    </r>
    <r>
      <rPr>
        <b/>
        <sz val="10"/>
        <color rgb="FF000000"/>
        <rFont val="Arial"/>
        <family val="2"/>
      </rPr>
      <t>37,9</t>
    </r>
    <r>
      <rPr>
        <sz val="10"/>
        <color rgb="FF808080"/>
        <rFont val="Arial"/>
        <family val="2"/>
      </rPr>
      <t>_2NP+</t>
    </r>
    <r>
      <rPr>
        <b/>
        <sz val="10"/>
        <color rgb="FF000000"/>
        <rFont val="Arial"/>
        <family val="2"/>
      </rPr>
      <t>19,8</t>
    </r>
    <r>
      <rPr>
        <sz val="10"/>
        <color rgb="FF808080"/>
        <rFont val="Arial"/>
        <family val="2"/>
      </rPr>
      <t>_3NP+</t>
    </r>
    <r>
      <rPr>
        <b/>
        <sz val="10"/>
        <rFont val="Arial"/>
        <family val="2"/>
      </rPr>
      <t>27</t>
    </r>
    <r>
      <rPr>
        <sz val="10"/>
        <color rgb="FF808080"/>
        <rFont val="Arial"/>
        <family val="2"/>
      </rPr>
      <t>_4NP+</t>
    </r>
    <r>
      <rPr>
        <b/>
        <sz val="10"/>
        <color rgb="FF000000"/>
        <rFont val="Arial"/>
        <family val="2"/>
      </rPr>
      <t>12</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</si>
  <si>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10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</si>
  <si>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51,2</t>
    </r>
    <r>
      <rPr>
        <sz val="10"/>
        <color theme="0" tint="-0.4999699890613556"/>
        <rFont val="Arial"/>
        <family val="2"/>
      </rPr>
      <t>_3PP+</t>
    </r>
    <r>
      <rPr>
        <b/>
        <sz val="10"/>
        <color theme="1"/>
        <rFont val="Arial"/>
        <family val="2"/>
      </rPr>
      <t>0</t>
    </r>
    <r>
      <rPr>
        <sz val="10"/>
        <color theme="0" tint="-0.4999699890613556"/>
        <rFont val="Arial"/>
        <family val="2"/>
      </rPr>
      <t>_2PP+</t>
    </r>
    <r>
      <rPr>
        <b/>
        <sz val="10"/>
        <color theme="1"/>
        <rFont val="Arial"/>
        <family val="2"/>
      </rPr>
      <t>6</t>
    </r>
    <r>
      <rPr>
        <sz val="10"/>
        <color theme="0" tint="-0.4999699890613556"/>
        <rFont val="Arial"/>
        <family val="2"/>
      </rPr>
      <t>_</t>
    </r>
    <r>
      <rPr>
        <sz val="10"/>
        <color rgb="FF808080"/>
        <rFont val="Arial"/>
        <family val="2"/>
      </rPr>
      <t>1PP+</t>
    </r>
    <r>
      <rPr>
        <sz val="10"/>
        <color rgb="FF0000FF"/>
        <rFont val="Arial"/>
        <family val="2"/>
      </rPr>
      <t xml:space="preserve">
</t>
    </r>
    <r>
      <rPr>
        <b/>
        <sz val="10"/>
        <rFont val="Arial"/>
        <family val="2"/>
      </rPr>
      <t>7,5</t>
    </r>
    <r>
      <rPr>
        <sz val="10"/>
        <color theme="0" tint="-0.4999699890613556"/>
        <rFont val="Arial"/>
        <family val="2"/>
      </rPr>
      <t>_PR+</t>
    </r>
    <r>
      <rPr>
        <b/>
        <sz val="10"/>
        <color rgb="FF000000"/>
        <rFont val="Arial"/>
        <family val="2"/>
      </rPr>
      <t>54,3</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theme="1"/>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</si>
  <si>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4,8</t>
    </r>
    <r>
      <rPr>
        <sz val="10"/>
        <color theme="0" tint="-0.4999699890613556"/>
        <rFont val="Arial"/>
        <family val="2"/>
      </rPr>
      <t>_3PP+</t>
    </r>
    <r>
      <rPr>
        <b/>
        <sz val="10"/>
        <rFont val="Arial"/>
        <family val="2"/>
      </rPr>
      <t>19,2</t>
    </r>
    <r>
      <rPr>
        <sz val="10"/>
        <color theme="0" tint="-0.4999699890613556"/>
        <rFont val="Arial"/>
        <family val="2"/>
      </rPr>
      <t>_2PP+</t>
    </r>
    <r>
      <rPr>
        <b/>
        <sz val="10"/>
        <color rgb="FF000000"/>
        <rFont val="Arial"/>
        <family val="2"/>
      </rPr>
      <t>162,4</t>
    </r>
    <r>
      <rPr>
        <sz val="10"/>
        <color rgb="FF808080"/>
        <rFont val="Arial"/>
        <family val="2"/>
      </rPr>
      <t>_1PP+</t>
    </r>
    <r>
      <rPr>
        <sz val="10"/>
        <color rgb="FF0000FF"/>
        <rFont val="Arial"/>
        <family val="2"/>
      </rPr>
      <t xml:space="preserve">
</t>
    </r>
    <r>
      <rPr>
        <b/>
        <sz val="10"/>
        <rFont val="Arial"/>
        <family val="2"/>
      </rPr>
      <t>28,8</t>
    </r>
    <r>
      <rPr>
        <sz val="10"/>
        <color theme="0" tint="-0.4999699890613556"/>
        <rFont val="Arial"/>
        <family val="2"/>
      </rPr>
      <t>_PR+</t>
    </r>
    <r>
      <rPr>
        <b/>
        <sz val="10"/>
        <color rgb="FF000000"/>
        <rFont val="Arial"/>
        <family val="2"/>
      </rPr>
      <t>39,6</t>
    </r>
    <r>
      <rPr>
        <sz val="10"/>
        <color theme="0" tint="-0.4999699890613556"/>
        <rFont val="Arial"/>
        <family val="2"/>
      </rPr>
      <t>_</t>
    </r>
    <r>
      <rPr>
        <sz val="10"/>
        <color rgb="FF808080"/>
        <rFont val="Arial"/>
        <family val="2"/>
      </rPr>
      <t>1NP+</t>
    </r>
    <r>
      <rPr>
        <b/>
        <sz val="10"/>
        <color rgb="FF000000"/>
        <rFont val="Arial"/>
        <family val="2"/>
      </rPr>
      <t>7,2</t>
    </r>
    <r>
      <rPr>
        <sz val="10"/>
        <color rgb="FF808080"/>
        <rFont val="Arial"/>
        <family val="2"/>
      </rPr>
      <t>_ME+</t>
    </r>
    <r>
      <rPr>
        <b/>
        <sz val="10"/>
        <color rgb="FF000000"/>
        <rFont val="Arial"/>
        <family val="2"/>
      </rPr>
      <t>22,8</t>
    </r>
    <r>
      <rPr>
        <sz val="10"/>
        <color rgb="FF808080"/>
        <rFont val="Arial"/>
        <family val="2"/>
      </rPr>
      <t>_2NP+</t>
    </r>
    <r>
      <rPr>
        <b/>
        <sz val="10"/>
        <color rgb="FF000000"/>
        <rFont val="Arial"/>
        <family val="2"/>
      </rPr>
      <t>8,4</t>
    </r>
    <r>
      <rPr>
        <sz val="10"/>
        <color rgb="FF808080"/>
        <rFont val="Arial"/>
        <family val="2"/>
      </rPr>
      <t>_3NP+</t>
    </r>
    <r>
      <rPr>
        <b/>
        <sz val="10"/>
        <rFont val="Arial"/>
        <family val="2"/>
      </rPr>
      <t>1</t>
    </r>
    <r>
      <rPr>
        <b/>
        <sz val="10"/>
        <color rgb="FF000000"/>
        <rFont val="Arial"/>
        <family val="2"/>
      </rPr>
      <t>0,8</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</si>
  <si>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15,6</t>
    </r>
    <r>
      <rPr>
        <sz val="10"/>
        <color theme="0" tint="-0.4999699890613556"/>
        <rFont val="Arial"/>
        <family val="2"/>
      </rPr>
      <t>_3PP+</t>
    </r>
    <r>
      <rPr>
        <b/>
        <sz val="10"/>
        <rFont val="Arial"/>
        <family val="2"/>
      </rPr>
      <t>7,8</t>
    </r>
    <r>
      <rPr>
        <sz val="10"/>
        <color theme="0" tint="-0.4999699890613556"/>
        <rFont val="Arial"/>
        <family val="2"/>
      </rPr>
      <t>_2PP+</t>
    </r>
    <r>
      <rPr>
        <b/>
        <sz val="10"/>
        <color rgb="FF000000"/>
        <rFont val="Arial"/>
        <family val="2"/>
      </rPr>
      <t>100,8</t>
    </r>
    <r>
      <rPr>
        <sz val="10"/>
        <color theme="0" tint="-0.4999699890613556"/>
        <rFont val="Arial"/>
        <family val="2"/>
      </rPr>
      <t>_</t>
    </r>
    <r>
      <rPr>
        <sz val="10"/>
        <color rgb="FF808080"/>
        <rFont val="Arial"/>
        <family val="2"/>
      </rPr>
      <t>1PP+</t>
    </r>
    <r>
      <rPr>
        <sz val="10"/>
        <color rgb="FF0000FF"/>
        <rFont val="Arial"/>
        <family val="2"/>
      </rPr>
      <t xml:space="preserve">
</t>
    </r>
    <r>
      <rPr>
        <b/>
        <sz val="10"/>
        <rFont val="Arial"/>
        <family val="2"/>
      </rPr>
      <t>30</t>
    </r>
    <r>
      <rPr>
        <sz val="10"/>
        <color theme="0" tint="-0.4999699890613556"/>
        <rFont val="Arial"/>
        <family val="2"/>
      </rPr>
      <t>_PR+</t>
    </r>
    <r>
      <rPr>
        <b/>
        <sz val="10"/>
        <color rgb="FF000000"/>
        <rFont val="Arial"/>
        <family val="2"/>
      </rPr>
      <t>36,6</t>
    </r>
    <r>
      <rPr>
        <sz val="10"/>
        <color theme="0" tint="-0.4999699890613556"/>
        <rFont val="Arial"/>
        <family val="2"/>
      </rPr>
      <t>_</t>
    </r>
    <r>
      <rPr>
        <sz val="10"/>
        <color rgb="FF808080"/>
        <rFont val="Arial"/>
        <family val="2"/>
      </rPr>
      <t>1NP+</t>
    </r>
    <r>
      <rPr>
        <b/>
        <sz val="10"/>
        <color rgb="FF000000"/>
        <rFont val="Arial"/>
        <family val="2"/>
      </rPr>
      <t>2,4</t>
    </r>
    <r>
      <rPr>
        <sz val="10"/>
        <color rgb="FF808080"/>
        <rFont val="Arial"/>
        <family val="2"/>
      </rPr>
      <t>_ME+</t>
    </r>
    <r>
      <rPr>
        <b/>
        <sz val="10"/>
        <color rgb="FF000000"/>
        <rFont val="Arial"/>
        <family val="2"/>
      </rPr>
      <t>45</t>
    </r>
    <r>
      <rPr>
        <sz val="10"/>
        <color rgb="FF808080"/>
        <rFont val="Arial"/>
        <family val="2"/>
      </rPr>
      <t>_2NP+</t>
    </r>
    <r>
      <rPr>
        <b/>
        <sz val="10"/>
        <color rgb="FF000000"/>
        <rFont val="Arial"/>
        <family val="2"/>
      </rPr>
      <t>37,4</t>
    </r>
    <r>
      <rPr>
        <sz val="10"/>
        <color rgb="FF808080"/>
        <rFont val="Arial"/>
        <family val="2"/>
      </rPr>
      <t>_3NP+</t>
    </r>
    <r>
      <rPr>
        <b/>
        <sz val="10"/>
        <color rgb="FF000000"/>
        <rFont val="Arial"/>
        <family val="2"/>
      </rPr>
      <t>22,8</t>
    </r>
    <r>
      <rPr>
        <sz val="10"/>
        <color rgb="FF808080"/>
        <rFont val="Arial"/>
        <family val="2"/>
      </rPr>
      <t>_4NP+</t>
    </r>
    <r>
      <rPr>
        <b/>
        <sz val="10"/>
        <color rgb="FF000000"/>
        <rFont val="Arial"/>
        <family val="2"/>
      </rPr>
      <t>27,6</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</si>
  <si>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70</t>
    </r>
    <r>
      <rPr>
        <sz val="10"/>
        <color rgb="FF808080"/>
        <rFont val="Arial"/>
        <family val="2"/>
      </rPr>
      <t>_1PP+</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</si>
  <si>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85</t>
    </r>
    <r>
      <rPr>
        <sz val="10"/>
        <color theme="0" tint="-0.4999699890613556"/>
        <rFont val="Arial"/>
        <family val="2"/>
      </rPr>
      <t>_</t>
    </r>
    <r>
      <rPr>
        <sz val="10"/>
        <color rgb="FF808080"/>
        <rFont val="Arial"/>
        <family val="2"/>
      </rPr>
      <t>1PP+</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</si>
  <si>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39</t>
    </r>
    <r>
      <rPr>
        <sz val="10"/>
        <color theme="0" tint="-0.4999699890613556"/>
        <rFont val="Arial"/>
        <family val="2"/>
      </rPr>
      <t>_</t>
    </r>
    <r>
      <rPr>
        <sz val="10"/>
        <color rgb="FF808080"/>
        <rFont val="Arial"/>
        <family val="2"/>
      </rPr>
      <t>1PP+</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</si>
  <si>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7,5</t>
    </r>
    <r>
      <rPr>
        <sz val="10"/>
        <color theme="0" tint="-0.4999699890613556"/>
        <rFont val="Arial"/>
        <family val="2"/>
      </rPr>
      <t>_3PP+</t>
    </r>
    <r>
      <rPr>
        <b/>
        <sz val="10"/>
        <color rgb="FF000000"/>
        <rFont val="Arial"/>
        <family val="2"/>
      </rPr>
      <t>4</t>
    </r>
    <r>
      <rPr>
        <sz val="10"/>
        <color theme="0" tint="-0.4999699890613556"/>
        <rFont val="Arial"/>
        <family val="2"/>
      </rPr>
      <t>_2PP+</t>
    </r>
    <r>
      <rPr>
        <b/>
        <sz val="10"/>
        <color rgb="FF000000"/>
        <rFont val="Arial"/>
        <family val="2"/>
      </rPr>
      <t>18,5</t>
    </r>
    <r>
      <rPr>
        <sz val="10"/>
        <color theme="0" tint="-0.4999699890613556"/>
        <rFont val="Arial"/>
        <family val="2"/>
      </rPr>
      <t xml:space="preserve">_1PP+ </t>
    </r>
    <r>
      <rPr>
        <b/>
        <sz val="10"/>
        <rFont val="Arial"/>
        <family val="2"/>
      </rPr>
      <t>0</t>
    </r>
    <r>
      <rPr>
        <sz val="10"/>
        <color theme="0" tint="-0.4999699890613556"/>
        <rFont val="Arial"/>
        <family val="2"/>
      </rPr>
      <t>_PR+</t>
    </r>
    <r>
      <rPr>
        <b/>
        <sz val="10"/>
        <rFont val="Arial"/>
        <family val="2"/>
      </rPr>
      <t>0</t>
    </r>
    <r>
      <rPr>
        <sz val="10"/>
        <color theme="0" tint="-0.4999699890613556"/>
        <rFont val="Arial"/>
        <family val="2"/>
      </rPr>
      <t>_1NP+</t>
    </r>
    <r>
      <rPr>
        <b/>
        <sz val="10"/>
        <rFont val="Arial"/>
        <family val="2"/>
      </rPr>
      <t>0</t>
    </r>
    <r>
      <rPr>
        <sz val="10"/>
        <color theme="0" tint="-0.4999699890613556"/>
        <rFont val="Arial"/>
        <family val="2"/>
      </rPr>
      <t>_1NP+</t>
    </r>
    <r>
      <rPr>
        <b/>
        <sz val="10"/>
        <rFont val="Arial"/>
        <family val="2"/>
      </rPr>
      <t>0</t>
    </r>
    <r>
      <rPr>
        <sz val="10"/>
        <color theme="0" tint="-0.4999699890613556"/>
        <rFont val="Arial"/>
        <family val="2"/>
      </rPr>
      <t>_ME+</t>
    </r>
    <r>
      <rPr>
        <b/>
        <sz val="10"/>
        <rFont val="Arial"/>
        <family val="2"/>
      </rPr>
      <t>0</t>
    </r>
    <r>
      <rPr>
        <sz val="10"/>
        <color theme="0" tint="-0.4999699890613556"/>
        <rFont val="Arial"/>
        <family val="2"/>
      </rPr>
      <t>_2NP+</t>
    </r>
    <r>
      <rPr>
        <b/>
        <sz val="10"/>
        <rFont val="Arial"/>
        <family val="2"/>
      </rPr>
      <t>0</t>
    </r>
    <r>
      <rPr>
        <sz val="10"/>
        <color theme="0" tint="-0.4999699890613556"/>
        <rFont val="Arial"/>
        <family val="2"/>
      </rPr>
      <t>_3NP+</t>
    </r>
    <r>
      <rPr>
        <b/>
        <sz val="10"/>
        <rFont val="Arial"/>
        <family val="2"/>
      </rPr>
      <t>0</t>
    </r>
    <r>
      <rPr>
        <sz val="10"/>
        <color theme="0" tint="-0.4999699890613556"/>
        <rFont val="Arial"/>
        <family val="2"/>
      </rPr>
      <t>_4NP+</t>
    </r>
    <r>
      <rPr>
        <b/>
        <sz val="10"/>
        <rFont val="Arial"/>
        <family val="2"/>
      </rPr>
      <t>0</t>
    </r>
    <r>
      <rPr>
        <sz val="10"/>
        <color theme="0" tint="-0.4999699890613556"/>
        <rFont val="Arial"/>
        <family val="2"/>
      </rPr>
      <t>_5NP+</t>
    </r>
    <r>
      <rPr>
        <b/>
        <sz val="10"/>
        <rFont val="Arial"/>
        <family val="2"/>
      </rPr>
      <t>0</t>
    </r>
    <r>
      <rPr>
        <sz val="10"/>
        <color theme="0" tint="-0.4999699890613556"/>
        <rFont val="Arial"/>
        <family val="2"/>
      </rPr>
      <t>_6NP+</t>
    </r>
    <r>
      <rPr>
        <b/>
        <sz val="10"/>
        <rFont val="Arial"/>
        <family val="2"/>
      </rPr>
      <t>0</t>
    </r>
    <r>
      <rPr>
        <sz val="10"/>
        <color theme="0" tint="-0.4999699890613556"/>
        <rFont val="Arial"/>
        <family val="2"/>
      </rPr>
      <t>_STR</t>
    </r>
  </si>
  <si>
    <r>
      <t>40</t>
    </r>
    <r>
      <rPr>
        <sz val="10"/>
        <color theme="0" tint="-0.4999699890613556"/>
        <rFont val="Arial"/>
        <family val="2"/>
      </rPr>
      <t>_3PP+</t>
    </r>
    <r>
      <rPr>
        <b/>
        <sz val="10"/>
        <rFont val="Arial"/>
        <family val="2"/>
      </rPr>
      <t>0</t>
    </r>
    <r>
      <rPr>
        <sz val="10"/>
        <color theme="0" tint="-0.4999699890613556"/>
        <rFont val="Arial"/>
        <family val="2"/>
      </rPr>
      <t>_2PP+</t>
    </r>
    <r>
      <rPr>
        <b/>
        <sz val="10"/>
        <color rgb="FF000000"/>
        <rFont val="Arial"/>
        <family val="2"/>
      </rPr>
      <t>70</t>
    </r>
    <r>
      <rPr>
        <sz val="10"/>
        <color rgb="FF808080"/>
        <rFont val="Arial"/>
        <family val="2"/>
      </rPr>
      <t>_1PP+</t>
    </r>
    <r>
      <rPr>
        <sz val="10"/>
        <color rgb="FF0000FF"/>
        <rFont val="Arial"/>
        <family val="2"/>
      </rPr>
      <t xml:space="preserve">
</t>
    </r>
    <r>
      <rPr>
        <b/>
        <sz val="10"/>
        <rFont val="Arial"/>
        <family val="2"/>
      </rPr>
      <t>7,5</t>
    </r>
    <r>
      <rPr>
        <sz val="10"/>
        <color theme="0" tint="-0.4999699890613556"/>
        <rFont val="Arial"/>
        <family val="2"/>
      </rPr>
      <t>_PR+</t>
    </r>
    <r>
      <rPr>
        <b/>
        <sz val="10"/>
        <rFont val="Arial"/>
        <family val="2"/>
      </rPr>
      <t>5</t>
    </r>
    <r>
      <rPr>
        <sz val="10"/>
        <color theme="0" tint="-0.4999699890613556"/>
        <rFont val="Arial"/>
        <family val="2"/>
      </rPr>
      <t>_</t>
    </r>
    <r>
      <rPr>
        <sz val="10"/>
        <color rgb="FF808080"/>
        <rFont val="Arial"/>
        <family val="2"/>
      </rPr>
      <t>1NP+</t>
    </r>
    <r>
      <rPr>
        <b/>
        <sz val="10"/>
        <color rgb="FF000000"/>
        <rFont val="Arial"/>
        <family val="2"/>
      </rPr>
      <t>2,5</t>
    </r>
    <r>
      <rPr>
        <sz val="10"/>
        <color rgb="FF808080"/>
        <rFont val="Arial"/>
        <family val="2"/>
      </rPr>
      <t>_ME+</t>
    </r>
    <r>
      <rPr>
        <b/>
        <sz val="10"/>
        <color rgb="FF000000"/>
        <rFont val="Arial"/>
        <family val="2"/>
      </rPr>
      <t>15</t>
    </r>
    <r>
      <rPr>
        <sz val="10"/>
        <color rgb="FF808080"/>
        <rFont val="Arial"/>
        <family val="2"/>
      </rPr>
      <t>_2NP+</t>
    </r>
    <r>
      <rPr>
        <b/>
        <sz val="10"/>
        <color rgb="FF000000"/>
        <rFont val="Arial"/>
        <family val="2"/>
      </rPr>
      <t>0</t>
    </r>
    <r>
      <rPr>
        <sz val="10"/>
        <color rgb="FF808080"/>
        <rFont val="Arial"/>
        <family val="2"/>
      </rPr>
      <t>_3NP+</t>
    </r>
    <r>
      <rPr>
        <b/>
        <sz val="1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</si>
  <si>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_1PP+</t>
    </r>
    <r>
      <rPr>
        <b/>
        <sz val="10"/>
        <color rgb="FF000000"/>
        <rFont val="Arial"/>
        <family val="2"/>
      </rPr>
      <t xml:space="preserve">
5,2</t>
    </r>
    <r>
      <rPr>
        <sz val="10"/>
        <color theme="0" tint="-0.4999699890613556"/>
        <rFont val="Arial"/>
        <family val="2"/>
      </rPr>
      <t>_PR+</t>
    </r>
    <r>
      <rPr>
        <b/>
        <sz val="10"/>
        <color rgb="FF000000"/>
        <rFont val="Arial"/>
        <family val="2"/>
      </rPr>
      <t>48,2</t>
    </r>
    <r>
      <rPr>
        <sz val="10"/>
        <color theme="0" tint="-0.4999699890613556"/>
        <rFont val="Arial"/>
        <family val="2"/>
      </rPr>
      <t>_1NP+</t>
    </r>
    <r>
      <rPr>
        <b/>
        <sz val="10"/>
        <color rgb="FF000000"/>
        <rFont val="Arial"/>
        <family val="2"/>
      </rPr>
      <t>0</t>
    </r>
    <r>
      <rPr>
        <sz val="10"/>
        <color theme="0" tint="-0.4999699890613556"/>
        <rFont val="Arial"/>
        <family val="2"/>
      </rPr>
      <t>_ME+</t>
    </r>
    <r>
      <rPr>
        <b/>
        <sz val="10"/>
        <color rgb="FF000000"/>
        <rFont val="Arial"/>
        <family val="2"/>
      </rPr>
      <t>68,6</t>
    </r>
    <r>
      <rPr>
        <sz val="10"/>
        <color theme="0" tint="-0.4999699890613556"/>
        <rFont val="Arial"/>
        <family val="2"/>
      </rPr>
      <t>_2NP+</t>
    </r>
    <r>
      <rPr>
        <b/>
        <sz val="10"/>
        <color rgb="FF000000"/>
        <rFont val="Arial"/>
        <family val="2"/>
      </rPr>
      <t>65</t>
    </r>
    <r>
      <rPr>
        <sz val="10"/>
        <color theme="0" tint="-0.4999699890613556"/>
        <rFont val="Arial"/>
        <family val="2"/>
      </rPr>
      <t>_3NP+</t>
    </r>
    <r>
      <rPr>
        <b/>
        <sz val="10"/>
        <color rgb="FF000000"/>
        <rFont val="Arial"/>
        <family val="2"/>
      </rPr>
      <t>55,2</t>
    </r>
    <r>
      <rPr>
        <sz val="10"/>
        <color theme="0" tint="-0.4999699890613556"/>
        <rFont val="Arial"/>
        <family val="2"/>
      </rPr>
      <t>_4NP+</t>
    </r>
    <r>
      <rPr>
        <b/>
        <sz val="10"/>
        <color rgb="FF000000"/>
        <rFont val="Arial"/>
        <family val="2"/>
      </rPr>
      <t>56,8</t>
    </r>
    <r>
      <rPr>
        <sz val="10"/>
        <color theme="0" tint="-0.4999699890613556"/>
        <rFont val="Arial"/>
        <family val="2"/>
      </rPr>
      <t>_5NP+</t>
    </r>
    <r>
      <rPr>
        <b/>
        <sz val="10"/>
        <color rgb="FF000000"/>
        <rFont val="Arial"/>
        <family val="2"/>
      </rPr>
      <t>6</t>
    </r>
    <r>
      <rPr>
        <sz val="10"/>
        <color theme="0" tint="-0.4999699890613556"/>
        <rFont val="Arial"/>
        <family val="2"/>
      </rPr>
      <t>_6NP+</t>
    </r>
    <r>
      <rPr>
        <b/>
        <sz val="10"/>
        <color rgb="FF000000"/>
        <rFont val="Arial"/>
        <family val="2"/>
      </rPr>
      <t>0</t>
    </r>
    <r>
      <rPr>
        <sz val="10"/>
        <color theme="0" tint="-0.4999699890613556"/>
        <rFont val="Arial"/>
        <family val="2"/>
      </rPr>
      <t>_STR</t>
    </r>
  </si>
  <si>
    <r>
      <rPr>
        <b/>
        <sz val="10"/>
        <color theme="1"/>
        <rFont val="Arial"/>
        <family val="2"/>
      </rPr>
      <t>76</t>
    </r>
    <r>
      <rPr>
        <sz val="10"/>
        <color theme="0" tint="-0.4999699890613556"/>
        <rFont val="Arial"/>
        <family val="2"/>
      </rPr>
      <t xml:space="preserve">_1PP+                                                                                                                                                                                                                                              </t>
    </r>
    <r>
      <rPr>
        <b/>
        <sz val="10"/>
        <rFont val="Arial"/>
        <family val="2"/>
      </rPr>
      <t>5,2</t>
    </r>
    <r>
      <rPr>
        <sz val="10"/>
        <color theme="0" tint="-0.4999699890613556"/>
        <rFont val="Arial"/>
        <family val="2"/>
      </rPr>
      <t>_PR+</t>
    </r>
    <r>
      <rPr>
        <b/>
        <sz val="10"/>
        <color theme="1"/>
        <rFont val="Arial"/>
        <family val="2"/>
      </rPr>
      <t>36,6</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35,6</t>
    </r>
    <r>
      <rPr>
        <sz val="10"/>
        <color rgb="FF808080"/>
        <rFont val="Arial"/>
        <family val="2"/>
      </rPr>
      <t>_2NP+</t>
    </r>
    <r>
      <rPr>
        <b/>
        <sz val="10"/>
        <color rgb="FF000000"/>
        <rFont val="Arial"/>
        <family val="2"/>
      </rPr>
      <t>31,4</t>
    </r>
    <r>
      <rPr>
        <sz val="10"/>
        <color rgb="FF808080"/>
        <rFont val="Arial"/>
        <family val="2"/>
      </rPr>
      <t>_3NP+</t>
    </r>
    <r>
      <rPr>
        <b/>
        <sz val="10"/>
        <color rgb="FF000000"/>
        <rFont val="Arial"/>
        <family val="2"/>
      </rPr>
      <t>25,2</t>
    </r>
    <r>
      <rPr>
        <sz val="10"/>
        <color rgb="FF808080"/>
        <rFont val="Arial"/>
        <family val="2"/>
      </rPr>
      <t>_4NP+</t>
    </r>
    <r>
      <rPr>
        <b/>
        <sz val="10"/>
        <color rgb="FF000000"/>
        <rFont val="Arial"/>
        <family val="2"/>
      </rPr>
      <t>16,8</t>
    </r>
    <r>
      <rPr>
        <sz val="10"/>
        <color rgb="FF808080"/>
        <rFont val="Arial"/>
        <family val="2"/>
      </rPr>
      <t>_5NP+</t>
    </r>
    <r>
      <rPr>
        <b/>
        <sz val="10"/>
        <color rgb="FF000000"/>
        <rFont val="Arial"/>
        <family val="2"/>
      </rPr>
      <t>7,2</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</si>
  <si>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73,9</t>
    </r>
    <r>
      <rPr>
        <sz val="10"/>
        <color theme="0" tint="-0.4999699890613556"/>
        <rFont val="Arial"/>
        <family val="2"/>
      </rPr>
      <t>_</t>
    </r>
    <r>
      <rPr>
        <sz val="10"/>
        <color rgb="FF808080"/>
        <rFont val="Arial"/>
        <family val="2"/>
      </rPr>
      <t>1NP+</t>
    </r>
    <r>
      <rPr>
        <b/>
        <sz val="10"/>
        <color rgb="FF000000"/>
        <rFont val="Arial"/>
        <family val="2"/>
      </rPr>
      <t>3,6</t>
    </r>
    <r>
      <rPr>
        <sz val="10"/>
        <color rgb="FF808080"/>
        <rFont val="Arial"/>
        <family val="2"/>
      </rPr>
      <t>_ME+</t>
    </r>
    <r>
      <rPr>
        <b/>
        <sz val="10"/>
        <color rgb="FF000000"/>
        <rFont val="Arial"/>
        <family val="2"/>
      </rPr>
      <t>108,8</t>
    </r>
    <r>
      <rPr>
        <sz val="10"/>
        <color rgb="FF808080"/>
        <rFont val="Arial"/>
        <family val="2"/>
      </rPr>
      <t>_2NP+</t>
    </r>
    <r>
      <rPr>
        <b/>
        <sz val="10"/>
        <color rgb="FF000000"/>
        <rFont val="Arial"/>
        <family val="2"/>
      </rPr>
      <t>108,4</t>
    </r>
    <r>
      <rPr>
        <sz val="10"/>
        <color rgb="FF808080"/>
        <rFont val="Arial"/>
        <family val="2"/>
      </rPr>
      <t>_3NP+</t>
    </r>
    <r>
      <rPr>
        <b/>
        <sz val="10"/>
        <color rgb="FF000000"/>
        <rFont val="Arial"/>
        <family val="2"/>
      </rPr>
      <t>89,9</t>
    </r>
    <r>
      <rPr>
        <sz val="10"/>
        <color rgb="FF808080"/>
        <rFont val="Arial"/>
        <family val="2"/>
      </rPr>
      <t>_4NP+</t>
    </r>
    <r>
      <rPr>
        <b/>
        <sz val="10"/>
        <color rgb="FF000000"/>
        <rFont val="Arial"/>
        <family val="2"/>
      </rPr>
      <t>93,7</t>
    </r>
    <r>
      <rPr>
        <sz val="10"/>
        <color rgb="FF808080"/>
        <rFont val="Arial"/>
        <family val="2"/>
      </rPr>
      <t>_5NP+</t>
    </r>
    <r>
      <rPr>
        <b/>
        <sz val="10"/>
        <color rgb="FF000000"/>
        <rFont val="Arial"/>
        <family val="2"/>
      </rPr>
      <t>12,7</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</si>
  <si>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96,4</t>
    </r>
    <r>
      <rPr>
        <sz val="10"/>
        <color theme="0" tint="-0.4999699890613556"/>
        <rFont val="Arial"/>
        <family val="2"/>
      </rPr>
      <t>_</t>
    </r>
    <r>
      <rPr>
        <sz val="10"/>
        <color rgb="FF808080"/>
        <rFont val="Arial"/>
        <family val="2"/>
      </rPr>
      <t>1NP+</t>
    </r>
    <r>
      <rPr>
        <b/>
        <sz val="10"/>
        <color rgb="FF000000"/>
        <rFont val="Arial"/>
        <family val="2"/>
      </rPr>
      <t>14,7</t>
    </r>
    <r>
      <rPr>
        <sz val="10"/>
        <color rgb="FF808080"/>
        <rFont val="Arial"/>
        <family val="2"/>
      </rPr>
      <t>_ME+</t>
    </r>
    <r>
      <rPr>
        <b/>
        <sz val="10"/>
        <color rgb="FF000000"/>
        <rFont val="Arial"/>
        <family val="2"/>
      </rPr>
      <t>129,8</t>
    </r>
    <r>
      <rPr>
        <sz val="10"/>
        <color rgb="FF808080"/>
        <rFont val="Arial"/>
        <family val="2"/>
      </rPr>
      <t>_2NP+</t>
    </r>
    <r>
      <rPr>
        <b/>
        <sz val="10"/>
        <color rgb="FF000000"/>
        <rFont val="Arial"/>
        <family val="2"/>
      </rPr>
      <t>115,9</t>
    </r>
    <r>
      <rPr>
        <sz val="10"/>
        <color rgb="FF808080"/>
        <rFont val="Arial"/>
        <family val="2"/>
      </rPr>
      <t>_3NP+</t>
    </r>
    <r>
      <rPr>
        <b/>
        <sz val="10"/>
        <color rgb="FF000000"/>
        <rFont val="Arial"/>
        <family val="2"/>
      </rPr>
      <t>89,7</t>
    </r>
    <r>
      <rPr>
        <sz val="10"/>
        <color rgb="FF808080"/>
        <rFont val="Arial"/>
        <family val="2"/>
      </rPr>
      <t>_4NP+</t>
    </r>
    <r>
      <rPr>
        <b/>
        <sz val="10"/>
        <color rgb="FF000000"/>
        <rFont val="Arial"/>
        <family val="2"/>
      </rPr>
      <t>82</t>
    </r>
    <r>
      <rPr>
        <sz val="10"/>
        <color rgb="FF808080"/>
        <rFont val="Arial"/>
        <family val="2"/>
      </rPr>
      <t>_5NP+</t>
    </r>
    <r>
      <rPr>
        <b/>
        <sz val="10"/>
        <rFont val="Arial"/>
        <family val="2"/>
      </rPr>
      <t>23,5</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</si>
  <si>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2,5</t>
    </r>
    <r>
      <rPr>
        <sz val="10"/>
        <color theme="0" tint="-0.4999699890613556"/>
        <rFont val="Arial"/>
        <family val="2"/>
      </rPr>
      <t>_</t>
    </r>
    <r>
      <rPr>
        <sz val="10"/>
        <color rgb="FF808080"/>
        <rFont val="Arial"/>
        <family val="2"/>
      </rPr>
      <t>1NP+</t>
    </r>
    <r>
      <rPr>
        <b/>
        <sz val="10"/>
        <color rgb="FF000000"/>
        <rFont val="Arial"/>
        <family val="2"/>
      </rPr>
      <t>1,2</t>
    </r>
    <r>
      <rPr>
        <sz val="10"/>
        <color rgb="FF808080"/>
        <rFont val="Arial"/>
        <family val="2"/>
      </rPr>
      <t>_ME+</t>
    </r>
    <r>
      <rPr>
        <b/>
        <sz val="10"/>
        <color rgb="FF000000"/>
        <rFont val="Arial"/>
        <family val="2"/>
      </rPr>
      <t>12,6</t>
    </r>
    <r>
      <rPr>
        <sz val="10"/>
        <color rgb="FF808080"/>
        <rFont val="Arial"/>
        <family val="2"/>
      </rPr>
      <t>_2NP+</t>
    </r>
    <r>
      <rPr>
        <b/>
        <sz val="10"/>
        <color rgb="FF000000"/>
        <rFont val="Arial"/>
        <family val="2"/>
      </rPr>
      <t>8,9</t>
    </r>
    <r>
      <rPr>
        <sz val="10"/>
        <color rgb="FF808080"/>
        <rFont val="Arial"/>
        <family val="2"/>
      </rPr>
      <t>_3NP+</t>
    </r>
    <r>
      <rPr>
        <b/>
        <sz val="10"/>
        <color rgb="FF000000"/>
        <rFont val="Arial"/>
        <family val="2"/>
      </rPr>
      <t>11,2</t>
    </r>
    <r>
      <rPr>
        <sz val="10"/>
        <color rgb="FF808080"/>
        <rFont val="Arial"/>
        <family val="2"/>
      </rPr>
      <t>_4NP+</t>
    </r>
    <r>
      <rPr>
        <b/>
        <sz val="10"/>
        <color rgb="FF000000"/>
        <rFont val="Arial"/>
        <family val="2"/>
      </rPr>
      <t>1</t>
    </r>
    <r>
      <rPr>
        <sz val="10"/>
        <color rgb="FF808080"/>
        <rFont val="Arial"/>
        <family val="2"/>
      </rPr>
      <t>_5NP+</t>
    </r>
    <r>
      <rPr>
        <b/>
        <sz val="10"/>
        <rFont val="Arial"/>
        <family val="2"/>
      </rPr>
      <t>1,4</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</si>
  <si>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3,9</t>
    </r>
    <r>
      <rPr>
        <sz val="10"/>
        <color theme="0" tint="-0.4999699890613556"/>
        <rFont val="Arial"/>
        <family val="2"/>
      </rPr>
      <t>_</t>
    </r>
    <r>
      <rPr>
        <sz val="10"/>
        <color rgb="FF808080"/>
        <rFont val="Arial"/>
        <family val="2"/>
      </rPr>
      <t>1NP+</t>
    </r>
    <r>
      <rPr>
        <b/>
        <sz val="10"/>
        <color rgb="FF000000"/>
        <rFont val="Arial"/>
        <family val="2"/>
      </rPr>
      <t>9,4</t>
    </r>
    <r>
      <rPr>
        <sz val="10"/>
        <color rgb="FF808080"/>
        <rFont val="Arial"/>
        <family val="2"/>
      </rPr>
      <t>_2NP+</t>
    </r>
    <r>
      <rPr>
        <b/>
        <sz val="10"/>
        <color rgb="FF000000"/>
        <rFont val="Arial"/>
        <family val="2"/>
      </rPr>
      <t>11,7</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</si>
  <si>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76</t>
    </r>
    <r>
      <rPr>
        <sz val="10"/>
        <color theme="0" tint="-0.4999699890613556"/>
        <rFont val="Arial"/>
        <family val="2"/>
      </rPr>
      <t xml:space="preserve">_1PP </t>
    </r>
    <r>
      <rPr>
        <b/>
        <sz val="10"/>
        <color theme="1"/>
        <rFont val="Arial"/>
        <family val="2"/>
      </rPr>
      <t>5,2</t>
    </r>
    <r>
      <rPr>
        <sz val="10"/>
        <color theme="0" tint="-0.4999699890613556"/>
        <rFont val="Arial"/>
        <family val="2"/>
      </rPr>
      <t>_PR+</t>
    </r>
    <r>
      <rPr>
        <b/>
        <sz val="10"/>
        <color rgb="FF000000"/>
        <rFont val="Arial"/>
        <family val="2"/>
      </rPr>
      <t>206,9</t>
    </r>
    <r>
      <rPr>
        <sz val="10"/>
        <color theme="0" tint="-0.4999699890613556"/>
        <rFont val="Arial"/>
        <family val="2"/>
      </rPr>
      <t>_</t>
    </r>
    <r>
      <rPr>
        <sz val="10"/>
        <color rgb="FF808080"/>
        <rFont val="Arial"/>
        <family val="2"/>
      </rPr>
      <t>1NP+</t>
    </r>
    <r>
      <rPr>
        <b/>
        <sz val="10"/>
        <color rgb="FF000000"/>
        <rFont val="Arial"/>
        <family val="2"/>
      </rPr>
      <t>18,3</t>
    </r>
    <r>
      <rPr>
        <sz val="10"/>
        <color rgb="FF808080"/>
        <rFont val="Arial"/>
        <family val="2"/>
      </rPr>
      <t>_ME+</t>
    </r>
    <r>
      <rPr>
        <b/>
        <sz val="10"/>
        <color rgb="FF000000"/>
        <rFont val="Arial"/>
        <family val="2"/>
      </rPr>
      <t>274,2</t>
    </r>
    <r>
      <rPr>
        <sz val="10"/>
        <color rgb="FF808080"/>
        <rFont val="Arial"/>
        <family val="2"/>
      </rPr>
      <t>_2NP+</t>
    </r>
    <r>
      <rPr>
        <b/>
        <sz val="10"/>
        <color rgb="FF000000"/>
        <rFont val="Arial"/>
        <family val="2"/>
      </rPr>
      <t>255,7</t>
    </r>
    <r>
      <rPr>
        <sz val="10"/>
        <color rgb="FF808080"/>
        <rFont val="Arial"/>
        <family val="2"/>
      </rPr>
      <t>_3NP+</t>
    </r>
    <r>
      <rPr>
        <b/>
        <sz val="10"/>
        <color rgb="FF000000"/>
        <rFont val="Arial"/>
        <family val="2"/>
      </rPr>
      <t>204,8</t>
    </r>
    <r>
      <rPr>
        <sz val="10"/>
        <color rgb="FF808080"/>
        <rFont val="Arial"/>
        <family val="2"/>
      </rPr>
      <t>_4NP+</t>
    </r>
    <r>
      <rPr>
        <b/>
        <sz val="10"/>
        <color rgb="FF000000"/>
        <rFont val="Arial"/>
        <family val="2"/>
      </rPr>
      <t>192,5</t>
    </r>
    <r>
      <rPr>
        <sz val="10"/>
        <color rgb="FF808080"/>
        <rFont val="Arial"/>
        <family val="2"/>
      </rPr>
      <t>_5NP+</t>
    </r>
    <r>
      <rPr>
        <b/>
        <sz val="10"/>
        <color rgb="FF000000"/>
        <rFont val="Arial"/>
        <family val="2"/>
      </rPr>
      <t>43,4</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</si>
  <si>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102</t>
    </r>
    <r>
      <rPr>
        <sz val="10"/>
        <color rgb="FF0000FF"/>
        <rFont val="Arial"/>
        <family val="2"/>
      </rPr>
      <t xml:space="preserve"> </t>
    </r>
    <r>
      <rPr>
        <sz val="10"/>
        <color rgb="FF808080"/>
        <rFont val="Arial"/>
        <family val="2"/>
      </rPr>
      <t>_1PP+</t>
    </r>
    <r>
      <rPr>
        <sz val="10"/>
        <color rgb="FF0000FF"/>
        <rFont val="Arial"/>
        <family val="2"/>
      </rPr>
      <t xml:space="preserve">
</t>
    </r>
    <r>
      <rPr>
        <b/>
        <sz val="10"/>
        <color theme="1"/>
        <rFont val="Arial"/>
        <family val="2"/>
      </rPr>
      <t>20,5</t>
    </r>
    <r>
      <rPr>
        <sz val="10"/>
        <color theme="0" tint="-0.4999699890613556"/>
        <rFont val="Arial"/>
        <family val="2"/>
      </rPr>
      <t>_PR+</t>
    </r>
    <r>
      <rPr>
        <b/>
        <sz val="10"/>
        <color rgb="FF000000"/>
        <rFont val="Arial"/>
        <family val="2"/>
      </rPr>
      <t>38,5</t>
    </r>
    <r>
      <rPr>
        <sz val="10"/>
        <color theme="0" tint="-0.4999699890613556"/>
        <rFont val="Arial"/>
        <family val="2"/>
      </rPr>
      <t>_</t>
    </r>
    <r>
      <rPr>
        <sz val="10"/>
        <color rgb="FF808080"/>
        <rFont val="Arial"/>
        <family val="2"/>
      </rPr>
      <t>1NP+</t>
    </r>
    <r>
      <rPr>
        <b/>
        <sz val="10"/>
        <color rgb="FF000000"/>
        <rFont val="Arial"/>
        <family val="2"/>
      </rPr>
      <t>6</t>
    </r>
    <r>
      <rPr>
        <sz val="10"/>
        <color rgb="FF808080"/>
        <rFont val="Arial"/>
        <family val="2"/>
      </rPr>
      <t>_ME+</t>
    </r>
    <r>
      <rPr>
        <b/>
        <sz val="10"/>
        <color rgb="FF000000"/>
        <rFont val="Arial"/>
        <family val="2"/>
      </rPr>
      <t>50,5</t>
    </r>
    <r>
      <rPr>
        <sz val="10"/>
        <color rgb="FF808080"/>
        <rFont val="Arial"/>
        <family val="2"/>
      </rPr>
      <t>_2NP+</t>
    </r>
    <r>
      <rPr>
        <b/>
        <sz val="10"/>
        <color rgb="FF000000"/>
        <rFont val="Arial"/>
        <family val="2"/>
      </rPr>
      <t>28,7</t>
    </r>
    <r>
      <rPr>
        <sz val="10"/>
        <color rgb="FF808080"/>
        <rFont val="Arial"/>
        <family val="2"/>
      </rPr>
      <t>_3NP+</t>
    </r>
    <r>
      <rPr>
        <b/>
        <sz val="10"/>
        <color rgb="FF000000"/>
        <rFont val="Arial"/>
        <family val="2"/>
      </rPr>
      <t>48,4</t>
    </r>
    <r>
      <rPr>
        <sz val="10"/>
        <color rgb="FF808080"/>
        <rFont val="Arial"/>
        <family val="2"/>
      </rPr>
      <t>_4NP+</t>
    </r>
    <r>
      <rPr>
        <b/>
        <sz val="10"/>
        <color rgb="FF000000"/>
        <rFont val="Arial"/>
        <family val="2"/>
      </rPr>
      <t>13</t>
    </r>
    <r>
      <rPr>
        <sz val="10"/>
        <color rgb="FF808080"/>
        <rFont val="Arial"/>
        <family val="2"/>
      </rPr>
      <t>_5NP+</t>
    </r>
    <r>
      <rPr>
        <b/>
        <sz val="10"/>
        <color rgb="FF000000"/>
        <rFont val="Arial"/>
        <family val="2"/>
      </rPr>
      <t>1,4</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</si>
  <si>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31,6</t>
    </r>
    <r>
      <rPr>
        <sz val="10"/>
        <color theme="0" tint="-0.4999699890613556"/>
        <rFont val="Arial"/>
        <family val="2"/>
      </rPr>
      <t xml:space="preserve"> _1PP+</t>
    </r>
    <r>
      <rPr>
        <b/>
        <sz val="10"/>
        <color rgb="FF000000"/>
        <rFont val="Arial"/>
        <family val="2"/>
      </rPr>
      <t>3,9</t>
    </r>
    <r>
      <rPr>
        <sz val="10"/>
        <color theme="0" tint="-0.4999699890613556"/>
        <rFont val="Arial"/>
        <family val="2"/>
      </rPr>
      <t>_</t>
    </r>
    <r>
      <rPr>
        <sz val="10"/>
        <color rgb="FF808080"/>
        <rFont val="Arial"/>
        <family val="2"/>
      </rPr>
      <t>1NP+</t>
    </r>
    <r>
      <rPr>
        <b/>
        <sz val="10"/>
        <color rgb="FF000000"/>
        <rFont val="Arial"/>
        <family val="2"/>
      </rPr>
      <t>26,2</t>
    </r>
    <r>
      <rPr>
        <sz val="10"/>
        <color rgb="FF808080"/>
        <rFont val="Arial"/>
        <family val="2"/>
      </rPr>
      <t>_2NP+</t>
    </r>
    <r>
      <rPr>
        <b/>
        <sz val="10"/>
        <color rgb="FF000000"/>
        <rFont val="Arial"/>
        <family val="2"/>
      </rPr>
      <t>33,3</t>
    </r>
    <r>
      <rPr>
        <sz val="10"/>
        <color rgb="FF808080"/>
        <rFont val="Arial"/>
        <family val="2"/>
      </rPr>
      <t>_3NP+</t>
    </r>
    <r>
      <rPr>
        <b/>
        <sz val="10"/>
        <color rgb="FF000000"/>
        <rFont val="Arial"/>
        <family val="2"/>
      </rPr>
      <t>21,6</t>
    </r>
    <r>
      <rPr>
        <sz val="10"/>
        <color rgb="FF808080"/>
        <rFont val="Arial"/>
        <family val="2"/>
      </rPr>
      <t>_4NP+</t>
    </r>
    <r>
      <rPr>
        <b/>
        <sz val="10"/>
        <color rgb="FF000000"/>
        <rFont val="Arial"/>
        <family val="2"/>
      </rPr>
      <t>14,4</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</si>
  <si>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0_</t>
    </r>
    <r>
      <rPr>
        <sz val="10"/>
        <color rgb="FF808080"/>
        <rFont val="Arial"/>
        <family val="2"/>
      </rPr>
      <t>1NP+</t>
    </r>
    <r>
      <rPr>
        <b/>
        <sz val="10"/>
        <color rgb="FF000000"/>
        <rFont val="Arial"/>
        <family val="2"/>
      </rPr>
      <t>13</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</si>
  <si>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0_</t>
    </r>
    <r>
      <rPr>
        <sz val="10"/>
        <color rgb="FF808080"/>
        <rFont val="Arial"/>
        <family val="2"/>
      </rPr>
      <t>1NP+</t>
    </r>
    <r>
      <rPr>
        <b/>
        <sz val="10"/>
        <color rgb="FF000000"/>
        <rFont val="Arial"/>
        <family val="2"/>
      </rPr>
      <t>0</t>
    </r>
    <r>
      <rPr>
        <sz val="10"/>
        <color rgb="FF808080"/>
        <rFont val="Arial"/>
        <family val="2"/>
      </rPr>
      <t>_2NP+</t>
    </r>
    <r>
      <rPr>
        <b/>
        <sz val="10"/>
        <color rgb="FF000000"/>
        <rFont val="Arial"/>
        <family val="2"/>
      </rPr>
      <t>3</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</si>
  <si>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9</t>
    </r>
    <r>
      <rPr>
        <sz val="10"/>
        <color rgb="FF808080"/>
        <rFont val="Arial"/>
        <family val="2"/>
      </rPr>
      <t>_1PP+</t>
    </r>
    <r>
      <rPr>
        <sz val="10"/>
        <color rgb="FF0000FF"/>
        <rFont val="Arial"/>
        <family val="2"/>
      </rPr>
      <t xml:space="preserve">
</t>
    </r>
    <r>
      <rPr>
        <b/>
        <sz val="10"/>
        <rFont val="Arial"/>
        <family val="2"/>
      </rPr>
      <t>24</t>
    </r>
    <r>
      <rPr>
        <sz val="10"/>
        <color theme="0" tint="-0.4999699890613556"/>
        <rFont val="Arial"/>
        <family val="2"/>
      </rPr>
      <t>_PR</t>
    </r>
    <r>
      <rPr>
        <sz val="10"/>
        <color rgb="FF808080"/>
        <rFont val="Arial"/>
        <family val="2"/>
      </rPr>
      <t>+</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</si>
  <si>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113,7</t>
    </r>
    <r>
      <rPr>
        <sz val="10"/>
        <color theme="0" tint="-0.4999699890613556"/>
        <rFont val="Arial"/>
        <family val="2"/>
      </rPr>
      <t>_3PP+</t>
    </r>
    <r>
      <rPr>
        <b/>
        <sz val="10"/>
        <color theme="1"/>
        <rFont val="Arial"/>
        <family val="2"/>
      </rPr>
      <t>42,5</t>
    </r>
    <r>
      <rPr>
        <sz val="10"/>
        <color rgb="FF808080"/>
        <rFont val="Arial"/>
        <family val="2"/>
      </rPr>
      <t>_2PP+</t>
    </r>
    <r>
      <rPr>
        <b/>
        <sz val="10"/>
        <color theme="1"/>
        <rFont val="Arial"/>
        <family val="2"/>
      </rPr>
      <t>963,6</t>
    </r>
    <r>
      <rPr>
        <sz val="10"/>
        <color rgb="FF808080"/>
        <rFont val="Arial"/>
        <family val="2"/>
      </rPr>
      <t>_1PP+</t>
    </r>
    <r>
      <rPr>
        <sz val="10"/>
        <color rgb="FF0000FF"/>
        <rFont val="Arial"/>
        <family val="2"/>
      </rPr>
      <t xml:space="preserve">
</t>
    </r>
    <r>
      <rPr>
        <b/>
        <sz val="10"/>
        <color theme="1"/>
        <rFont val="Arial"/>
        <family val="2"/>
      </rPr>
      <t>159,9</t>
    </r>
    <r>
      <rPr>
        <sz val="10"/>
        <color theme="0" tint="-0.4999699890613556"/>
        <rFont val="Arial"/>
        <family val="2"/>
      </rPr>
      <t>_1PR</t>
    </r>
    <r>
      <rPr>
        <sz val="10"/>
        <color rgb="FF808080"/>
        <rFont val="Arial"/>
        <family val="2"/>
      </rPr>
      <t>+</t>
    </r>
    <r>
      <rPr>
        <b/>
        <sz val="10"/>
        <color theme="1"/>
        <rFont val="Arial"/>
        <family val="2"/>
      </rPr>
      <t>615,8</t>
    </r>
    <r>
      <rPr>
        <sz val="10"/>
        <color rgb="FF808080"/>
        <rFont val="Arial"/>
        <family val="2"/>
      </rPr>
      <t>_1NP+</t>
    </r>
    <r>
      <rPr>
        <b/>
        <sz val="10"/>
        <color theme="1"/>
        <rFont val="Arial"/>
        <family val="2"/>
      </rPr>
      <t>76,8</t>
    </r>
    <r>
      <rPr>
        <sz val="10"/>
        <color rgb="FF808080"/>
        <rFont val="Arial"/>
        <family val="2"/>
      </rPr>
      <t>_ME+</t>
    </r>
    <r>
      <rPr>
        <b/>
        <sz val="10"/>
        <color theme="1"/>
        <rFont val="Arial"/>
        <family val="2"/>
      </rPr>
      <t>694,8</t>
    </r>
    <r>
      <rPr>
        <sz val="10"/>
        <color rgb="FF808080"/>
        <rFont val="Arial"/>
        <family val="2"/>
      </rPr>
      <t>_2NP+</t>
    </r>
    <r>
      <rPr>
        <b/>
        <sz val="10"/>
        <color theme="1"/>
        <rFont val="Arial"/>
        <family val="2"/>
      </rPr>
      <t>550,3</t>
    </r>
    <r>
      <rPr>
        <sz val="10"/>
        <color rgb="FF808080"/>
        <rFont val="Arial"/>
        <family val="2"/>
      </rPr>
      <t>_3NP+</t>
    </r>
    <r>
      <rPr>
        <b/>
        <sz val="10"/>
        <color theme="1"/>
        <rFont val="Arial"/>
        <family val="2"/>
      </rPr>
      <t>513,2</t>
    </r>
    <r>
      <rPr>
        <sz val="10"/>
        <color rgb="FF808080"/>
        <rFont val="Arial"/>
        <family val="2"/>
      </rPr>
      <t>_4NP+</t>
    </r>
    <r>
      <rPr>
        <b/>
        <sz val="10"/>
        <color theme="1"/>
        <rFont val="Arial"/>
        <family val="2"/>
      </rPr>
      <t>462,2</t>
    </r>
    <r>
      <rPr>
        <sz val="10"/>
        <color rgb="FF808080"/>
        <rFont val="Arial"/>
        <family val="2"/>
      </rPr>
      <t>_5NP+</t>
    </r>
    <r>
      <rPr>
        <b/>
        <sz val="10"/>
        <color rgb="FF000000"/>
        <rFont val="Arial"/>
        <family val="2"/>
      </rPr>
      <t>118,2</t>
    </r>
    <r>
      <rPr>
        <sz val="10"/>
        <color rgb="FF808080"/>
        <rFont val="Arial"/>
        <family val="2"/>
      </rPr>
      <t>_6NP</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</si>
  <si>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</si>
  <si>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8</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</si>
  <si>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2</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3</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3</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</si>
  <si>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t>
    </r>
    <r>
      <rPr>
        <sz val="10"/>
        <color theme="0" tint="-0.4999699890613556"/>
        <rFont val="Arial"/>
        <family val="2"/>
      </rPr>
      <t>_1N</t>
    </r>
    <r>
      <rPr>
        <sz val="10"/>
        <color rgb="FF808080"/>
        <rFont val="Arial"/>
        <family val="2"/>
      </rPr>
      <t>P+</t>
    </r>
    <r>
      <rPr>
        <b/>
        <sz val="10"/>
        <color rgb="FF000000"/>
        <rFont val="Arial"/>
        <family val="2"/>
      </rPr>
      <t>1</t>
    </r>
    <r>
      <rPr>
        <sz val="10"/>
        <color rgb="FF808080"/>
        <rFont val="Arial"/>
        <family val="2"/>
      </rPr>
      <t>_ME+</t>
    </r>
    <r>
      <rPr>
        <b/>
        <sz val="10"/>
        <color theme="1"/>
        <rFont val="Arial"/>
        <family val="2"/>
      </rPr>
      <t>1</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</si>
  <si>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theme="1"/>
        <rFont val="Arial"/>
        <family val="2"/>
      </rPr>
      <t>5</t>
    </r>
    <r>
      <rPr>
        <sz val="10"/>
        <color rgb="FF808080"/>
        <rFont val="Arial"/>
        <family val="2"/>
      </rPr>
      <t>_2NP+</t>
    </r>
    <r>
      <rPr>
        <b/>
        <sz val="10"/>
        <color rgb="FF000000"/>
        <rFont val="Arial"/>
        <family val="2"/>
      </rPr>
      <t>3</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</si>
  <si>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1</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3</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</si>
  <si>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2</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</si>
  <si>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</si>
  <si>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2</t>
    </r>
    <r>
      <rPr>
        <sz val="10"/>
        <color theme="0" tint="-0.4999699890613556"/>
        <rFont val="Arial"/>
        <family val="2"/>
      </rPr>
      <t>_1NP</t>
    </r>
    <r>
      <rPr>
        <sz val="10"/>
        <color rgb="FF808080"/>
        <rFont val="Arial"/>
        <family val="2"/>
      </rPr>
      <t>+</t>
    </r>
    <r>
      <rPr>
        <b/>
        <sz val="10"/>
        <color rgb="FF000000"/>
        <rFont val="Arial"/>
        <family val="2"/>
      </rPr>
      <t>0</t>
    </r>
    <r>
      <rPr>
        <sz val="10"/>
        <color rgb="FF808080"/>
        <rFont val="Arial"/>
        <family val="2"/>
      </rPr>
      <t>_ME+</t>
    </r>
    <r>
      <rPr>
        <b/>
        <sz val="10"/>
        <color theme="1"/>
        <rFont val="Arial"/>
        <family val="2"/>
      </rPr>
      <t>2</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</si>
  <si>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1</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</si>
  <si>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rFont val="Arial"/>
        <family val="2"/>
      </rPr>
      <t xml:space="preserve">0 </t>
    </r>
    <r>
      <rPr>
        <sz val="10"/>
        <color theme="0" tint="-0.4999699890613556"/>
        <rFont val="Arial"/>
        <family val="2"/>
      </rPr>
      <t>_3PP+</t>
    </r>
    <r>
      <rPr>
        <b/>
        <sz val="10"/>
        <rFont val="Arial"/>
        <family val="2"/>
      </rPr>
      <t>0</t>
    </r>
    <r>
      <rPr>
        <sz val="10"/>
        <color theme="0" tint="-0.4999699890613556"/>
        <rFont val="Arial"/>
        <family val="2"/>
      </rPr>
      <t>_2PP +</t>
    </r>
    <r>
      <rPr>
        <b/>
        <sz val="10"/>
        <rFont val="Arial"/>
        <family val="2"/>
      </rPr>
      <t>3</t>
    </r>
    <r>
      <rPr>
        <sz val="10"/>
        <color theme="0" tint="-0.4999699890613556"/>
        <rFont val="Arial"/>
        <family val="2"/>
      </rPr>
      <t>_1PP +</t>
    </r>
    <r>
      <rPr>
        <sz val="10"/>
        <color rgb="FF0000FF"/>
        <rFont val="Arial"/>
        <family val="2"/>
      </rPr>
      <t xml:space="preserve">
</t>
    </r>
    <r>
      <rPr>
        <b/>
        <sz val="10"/>
        <color rgb="FF000000"/>
        <rFont val="Arial"/>
        <family val="2"/>
      </rPr>
      <t>0</t>
    </r>
    <r>
      <rPr>
        <sz val="10"/>
        <color rgb="FF000000"/>
        <rFont val="Arial"/>
        <family val="2"/>
      </rPr>
      <t>_</t>
    </r>
    <r>
      <rPr>
        <sz val="10"/>
        <color rgb="FF808080"/>
        <rFont val="Arial"/>
        <family val="2"/>
      </rPr>
      <t>1NP+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</si>
  <si>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rFont val="Arial"/>
        <family val="2"/>
      </rPr>
      <t>5</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</si>
  <si>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</si>
  <si>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theme="0" tint="-0.4999699890613556"/>
        <rFont val="Arial"/>
        <family val="2"/>
      </rPr>
      <t xml:space="preserve">
</t>
    </r>
    <r>
      <rPr>
        <b/>
        <sz val="10"/>
        <color theme="1"/>
        <rFont val="Arial"/>
        <family val="2"/>
      </rPr>
      <t>0</t>
    </r>
    <r>
      <rPr>
        <sz val="10"/>
        <color theme="0" tint="-0.4999699890613556"/>
        <rFont val="Arial"/>
        <family val="2"/>
      </rPr>
      <t>_PR+</t>
    </r>
    <r>
      <rPr>
        <b/>
        <sz val="10"/>
        <color rgb="FF000000"/>
        <rFont val="Arial"/>
        <family val="2"/>
      </rPr>
      <t>1</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2</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</si>
  <si>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b/>
        <sz val="10"/>
        <color rgb="FF0000FF"/>
        <rFont val="Arial"/>
        <family val="2"/>
      </rPr>
      <t xml:space="preserve"> </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</si>
  <si>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Vypouštění DN15
</t>
    </r>
    <r>
      <rPr>
        <sz val="8"/>
        <color theme="4"/>
        <rFont val="Arial CE"/>
        <family val="2"/>
      </rPr>
      <t xml:space="preserve">SV </t>
    </r>
  </si>
  <si>
    <t>Poznámka k položce:
Vypouštěcí ventil, nerezový / mosazný, pro rozvody pitné vody, Položka obsahuje dodávku armatury. Montáž dle samostatné položky.</t>
  </si>
  <si>
    <r>
      <rPr>
        <b/>
        <sz val="10"/>
        <rFont val="Arial"/>
        <family val="2"/>
      </rPr>
      <t>1</t>
    </r>
    <r>
      <rPr>
        <sz val="10"/>
        <color theme="0" tint="-0.4999699890613556"/>
        <rFont val="Arial"/>
        <family val="2"/>
      </rPr>
      <t>_PP+</t>
    </r>
    <r>
      <rPr>
        <b/>
        <sz val="10"/>
        <color theme="1"/>
        <rFont val="Arial"/>
        <family val="2"/>
      </rPr>
      <t>1</t>
    </r>
    <r>
      <rPr>
        <sz val="10"/>
        <color theme="0" tint="-0.4999699890613556"/>
        <rFont val="Arial"/>
        <family val="2"/>
      </rPr>
      <t>_PR+</t>
    </r>
    <r>
      <rPr>
        <b/>
        <sz val="10"/>
        <color rgb="FF000000"/>
        <rFont val="Arial"/>
        <family val="2"/>
      </rPr>
      <t>0</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</si>
  <si>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Vypouštění DN20
</t>
    </r>
    <r>
      <rPr>
        <sz val="8"/>
        <color theme="4"/>
        <rFont val="Arial CE"/>
        <family val="2"/>
      </rPr>
      <t xml:space="preserve">SV </t>
    </r>
  </si>
  <si>
    <t>Poznámka k položce:
Uzavírací ventil s vypouštěním, nerezový / mosazný, pro rozvody pitné vody, Položka obsahuje dodávku armatury. Montáž dle samostatné položky.</t>
  </si>
  <si>
    <r>
      <rPr>
        <b/>
        <sz val="10"/>
        <rFont val="Arial"/>
        <family val="2"/>
      </rPr>
      <t>2</t>
    </r>
    <r>
      <rPr>
        <sz val="10"/>
        <color theme="0" tint="-0.4999699890613556"/>
        <rFont val="Arial"/>
        <family val="2"/>
      </rPr>
      <t>_1PP+</t>
    </r>
    <r>
      <rPr>
        <b/>
        <sz val="10"/>
        <color theme="1"/>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</si>
  <si>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</si>
  <si>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2</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theme="1"/>
        <rFont val="Arial"/>
        <family val="2"/>
      </rPr>
      <t>1</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</si>
  <si>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theme="1"/>
        <rFont val="Arial"/>
        <family val="2"/>
      </rPr>
      <t>1</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</si>
  <si>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rPr>
        <b/>
        <sz val="10"/>
        <color theme="1"/>
        <rFont val="Arial"/>
        <family val="2"/>
      </rPr>
      <t>0</t>
    </r>
    <r>
      <rPr>
        <sz val="10"/>
        <color theme="0" tint="-0.4999699890613556"/>
        <rFont val="Arial"/>
        <family val="2"/>
      </rPr>
      <t>_3PP+</t>
    </r>
    <r>
      <rPr>
        <b/>
        <sz val="10"/>
        <color theme="1"/>
        <rFont val="Arial"/>
        <family val="2"/>
      </rPr>
      <t>0</t>
    </r>
    <r>
      <rPr>
        <sz val="10"/>
        <color theme="0" tint="-0.4999699890613556"/>
        <rFont val="Arial"/>
        <family val="2"/>
      </rPr>
      <t>_2PP +</t>
    </r>
    <r>
      <rPr>
        <b/>
        <sz val="10"/>
        <color theme="1"/>
        <rFont val="Arial"/>
        <family val="2"/>
      </rPr>
      <t>1</t>
    </r>
    <r>
      <rPr>
        <sz val="10"/>
        <color theme="0" tint="-0.4999699890613556"/>
        <rFont val="Arial"/>
        <family val="2"/>
      </rPr>
      <t>_1PP +</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</si>
  <si>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Automatický redukční ventil na cirkulaci DN25
</t>
    </r>
    <r>
      <rPr>
        <sz val="8"/>
        <color theme="4"/>
        <rFont val="Arial CE"/>
        <family val="2"/>
      </rPr>
      <t xml:space="preserve">SV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</si>
  <si>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</si>
  <si>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</si>
  <si>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Kontrolovatelná zpětná armatura EA DN32
</t>
    </r>
    <r>
      <rPr>
        <sz val="8"/>
        <color theme="4"/>
        <rFont val="Arial CE"/>
        <family val="2"/>
      </rPr>
      <t xml:space="preserve">SV </t>
    </r>
  </si>
  <si>
    <r>
      <t xml:space="preserve">Kontrolovatelná zpětná armatura EA DN25
</t>
    </r>
    <r>
      <rPr>
        <sz val="8"/>
        <color theme="4"/>
        <rFont val="Arial CE"/>
        <family val="2"/>
      </rPr>
      <t xml:space="preserve">SV </t>
    </r>
  </si>
  <si>
    <r>
      <t xml:space="preserve">Oddělovač systému BA s odvodněním DN32, vč. kalichu pro odvodnění
</t>
    </r>
    <r>
      <rPr>
        <sz val="8"/>
        <color theme="3" tint="0.39998000860214233"/>
        <rFont val="Arial"/>
        <family val="2"/>
      </rPr>
      <t>SV</t>
    </r>
    <r>
      <rPr>
        <sz val="10"/>
        <color theme="3" tint="0.39998000860214233"/>
        <rFont val="Arial"/>
        <family val="2"/>
      </rPr>
      <t xml:space="preserve"> </t>
    </r>
  </si>
  <si>
    <r>
      <rPr>
        <sz val="10"/>
        <color rgb="FF0000FF"/>
        <rFont val="Arial"/>
        <family val="2"/>
      </rPr>
      <t xml:space="preserve">
</t>
    </r>
    <r>
      <rPr>
        <b/>
        <sz val="10"/>
        <color rgb="FF000000"/>
        <rFont val="Arial"/>
        <family val="2"/>
      </rPr>
      <t>1</t>
    </r>
    <r>
      <rPr>
        <sz val="10"/>
        <color theme="0" tint="-0.4999699890613556"/>
        <rFont val="Arial"/>
        <family val="2"/>
      </rPr>
      <t>_1</t>
    </r>
    <r>
      <rPr>
        <sz val="10"/>
        <color rgb="FF808080"/>
        <rFont val="Arial"/>
        <family val="2"/>
      </rPr>
      <t>NP+</t>
    </r>
    <r>
      <rPr>
        <b/>
        <sz val="10"/>
        <color rgb="FF000000"/>
        <rFont val="Arial"/>
        <family val="2"/>
      </rPr>
      <t>0</t>
    </r>
    <r>
      <rPr>
        <sz val="10"/>
        <color rgb="FF808080"/>
        <rFont val="Arial"/>
        <family val="2"/>
      </rPr>
      <t>_ME+</t>
    </r>
    <r>
      <rPr>
        <b/>
        <sz val="10"/>
        <color theme="1"/>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</si>
  <si>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</si>
  <si>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</si>
  <si>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</si>
  <si>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0</t>
    </r>
    <r>
      <rPr>
        <sz val="10"/>
        <color theme="0" tint="-0.4999699890613556"/>
        <rFont val="Arial"/>
        <family val="2"/>
      </rPr>
      <t>_3PP+</t>
    </r>
    <r>
      <rPr>
        <b/>
        <sz val="10"/>
        <color theme="1"/>
        <rFont val="Arial"/>
        <family val="2"/>
      </rPr>
      <t>0</t>
    </r>
    <r>
      <rPr>
        <sz val="10"/>
        <color theme="0" tint="-0.4999699890613556"/>
        <rFont val="Arial"/>
        <family val="2"/>
      </rPr>
      <t>_2PP+</t>
    </r>
    <r>
      <rPr>
        <b/>
        <sz val="10"/>
        <color theme="1"/>
        <rFont val="Arial"/>
        <family val="2"/>
      </rPr>
      <t>2</t>
    </r>
    <r>
      <rPr>
        <sz val="10"/>
        <color theme="0" tint="-0.4999699890613556"/>
        <rFont val="Arial"/>
        <family val="2"/>
      </rPr>
      <t xml:space="preserve">_1PP+                                                                                               </t>
    </r>
    <r>
      <rPr>
        <b/>
        <sz val="10"/>
        <rFont val="Arial"/>
        <family val="2"/>
      </rPr>
      <t>0</t>
    </r>
    <r>
      <rPr>
        <sz val="10"/>
        <color theme="0" tint="-0.4999699890613556"/>
        <rFont val="Arial"/>
        <family val="2"/>
      </rPr>
      <t>_PR+</t>
    </r>
    <r>
      <rPr>
        <b/>
        <sz val="10"/>
        <color theme="1"/>
        <rFont val="Arial"/>
        <family val="2"/>
      </rPr>
      <t xml:space="preserve"> 2</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</si>
  <si>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5</t>
    </r>
    <r>
      <rPr>
        <sz val="10"/>
        <color theme="0" tint="-0.4999699890613556"/>
        <rFont val="Arial"/>
        <family val="2"/>
      </rPr>
      <t>_3PP+</t>
    </r>
    <r>
      <rPr>
        <b/>
        <sz val="10"/>
        <color theme="1"/>
        <rFont val="Arial"/>
        <family val="2"/>
      </rPr>
      <t>0</t>
    </r>
    <r>
      <rPr>
        <sz val="10"/>
        <color theme="0" tint="-0.4999699890613556"/>
        <rFont val="Arial"/>
        <family val="2"/>
      </rPr>
      <t>_2PP+</t>
    </r>
    <r>
      <rPr>
        <b/>
        <sz val="10"/>
        <color theme="1"/>
        <rFont val="Arial"/>
        <family val="2"/>
      </rPr>
      <t>0</t>
    </r>
    <r>
      <rPr>
        <sz val="10"/>
        <color theme="0" tint="-0.4999699890613556"/>
        <rFont val="Arial"/>
        <family val="2"/>
      </rPr>
      <t xml:space="preserve">_1PP+                                                                                                  </t>
    </r>
    <r>
      <rPr>
        <b/>
        <sz val="10"/>
        <rFont val="Arial"/>
        <family val="2"/>
      </rPr>
      <t>1</t>
    </r>
    <r>
      <rPr>
        <sz val="10"/>
        <color theme="0" tint="-0.4999699890613556"/>
        <rFont val="Arial"/>
        <family val="2"/>
      </rPr>
      <t>_PR+</t>
    </r>
    <r>
      <rPr>
        <b/>
        <sz val="10"/>
        <color theme="1"/>
        <rFont val="Arial"/>
        <family val="2"/>
      </rPr>
      <t xml:space="preserve"> 4</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3</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</si>
  <si>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5</t>
    </r>
    <r>
      <rPr>
        <sz val="10"/>
        <color theme="0" tint="-0.4999699890613556"/>
        <rFont val="Arial"/>
        <family val="2"/>
      </rPr>
      <t>_3PP+</t>
    </r>
    <r>
      <rPr>
        <b/>
        <sz val="10"/>
        <color theme="1"/>
        <rFont val="Arial"/>
        <family val="2"/>
      </rPr>
      <t>0</t>
    </r>
    <r>
      <rPr>
        <sz val="10"/>
        <color theme="0" tint="-0.4999699890613556"/>
        <rFont val="Arial"/>
        <family val="2"/>
      </rPr>
      <t>_2PP +</t>
    </r>
    <r>
      <rPr>
        <b/>
        <sz val="10"/>
        <color theme="1"/>
        <rFont val="Arial"/>
        <family val="2"/>
      </rPr>
      <t>4</t>
    </r>
    <r>
      <rPr>
        <sz val="10"/>
        <color theme="0" tint="-0.4999699890613556"/>
        <rFont val="Arial"/>
        <family val="2"/>
      </rPr>
      <t>_1PP +</t>
    </r>
    <r>
      <rPr>
        <sz val="10"/>
        <color rgb="FF0000FF"/>
        <rFont val="Arial"/>
        <family val="2"/>
      </rPr>
      <t xml:space="preserve">
</t>
    </r>
    <r>
      <rPr>
        <b/>
        <sz val="10"/>
        <rFont val="Arial"/>
        <family val="2"/>
      </rPr>
      <t>2</t>
    </r>
    <r>
      <rPr>
        <sz val="10"/>
        <color theme="0" tint="-0.4999699890613556"/>
        <rFont val="Arial"/>
        <family val="2"/>
      </rPr>
      <t>_PR+</t>
    </r>
    <r>
      <rPr>
        <b/>
        <sz val="10"/>
        <color rgb="FF000000"/>
        <rFont val="Arial"/>
        <family val="2"/>
      </rPr>
      <t>7</t>
    </r>
    <r>
      <rPr>
        <sz val="10"/>
        <color theme="0" tint="-0.4999699890613556"/>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4</t>
    </r>
    <r>
      <rPr>
        <sz val="10"/>
        <color rgb="FF808080"/>
        <rFont val="Arial"/>
        <family val="2"/>
      </rPr>
      <t>_2NP+</t>
    </r>
    <r>
      <rPr>
        <b/>
        <sz val="10"/>
        <color rgb="FF000000"/>
        <rFont val="Arial"/>
        <family val="2"/>
      </rPr>
      <t>3</t>
    </r>
    <r>
      <rPr>
        <sz val="10"/>
        <color rgb="FF808080"/>
        <rFont val="Arial"/>
        <family val="2"/>
      </rPr>
      <t>_3NP+</t>
    </r>
    <r>
      <rPr>
        <b/>
        <sz val="10"/>
        <color rgb="FF000000"/>
        <rFont val="Arial"/>
        <family val="2"/>
      </rPr>
      <t>3</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</si>
  <si>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0</t>
    </r>
    <r>
      <rPr>
        <sz val="10"/>
        <color theme="0" tint="-0.4999699890613556"/>
        <rFont val="Arial"/>
        <family val="2"/>
      </rPr>
      <t>_</t>
    </r>
    <r>
      <rPr>
        <sz val="10"/>
        <color theme="0" tint="-0.4999699890613556"/>
        <rFont val="Arial"/>
        <family val="2"/>
      </rPr>
      <t>PR+</t>
    </r>
    <r>
      <rPr>
        <b/>
        <sz val="10"/>
        <color theme="1"/>
        <rFont val="Arial"/>
        <family val="2"/>
      </rPr>
      <t xml:space="preserve"> 38</t>
    </r>
    <r>
      <rPr>
        <sz val="10"/>
        <color theme="0" tint="-0.4999699890613556"/>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55</t>
    </r>
    <r>
      <rPr>
        <sz val="10"/>
        <color rgb="FF808080"/>
        <rFont val="Arial"/>
        <family val="2"/>
      </rPr>
      <t>_2NP+</t>
    </r>
    <r>
      <rPr>
        <b/>
        <sz val="10"/>
        <color rgb="FF000000"/>
        <rFont val="Arial"/>
        <family val="2"/>
      </rPr>
      <t>36</t>
    </r>
    <r>
      <rPr>
        <sz val="10"/>
        <color rgb="FF808080"/>
        <rFont val="Arial"/>
        <family val="2"/>
      </rPr>
      <t>_3NP+</t>
    </r>
    <r>
      <rPr>
        <b/>
        <sz val="10"/>
        <color rgb="FF000000"/>
        <rFont val="Arial"/>
        <family val="2"/>
      </rPr>
      <t>19</t>
    </r>
    <r>
      <rPr>
        <sz val="10"/>
        <color rgb="FF808080"/>
        <rFont val="Arial"/>
        <family val="2"/>
      </rPr>
      <t>_4NP+</t>
    </r>
    <r>
      <rPr>
        <b/>
        <sz val="10"/>
        <color rgb="FF000000"/>
        <rFont val="Arial"/>
        <family val="2"/>
      </rPr>
      <t>37</t>
    </r>
    <r>
      <rPr>
        <sz val="10"/>
        <color rgb="FF808080"/>
        <rFont val="Arial"/>
        <family val="2"/>
      </rPr>
      <t>_5NP+</t>
    </r>
    <r>
      <rPr>
        <b/>
        <sz val="10"/>
        <color theme="1"/>
        <rFont val="Arial"/>
        <family val="2"/>
      </rPr>
      <t>4</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</si>
  <si>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3</t>
    </r>
    <r>
      <rPr>
        <sz val="10"/>
        <color theme="0" tint="-0.4999699890613556"/>
        <rFont val="Arial"/>
        <family val="2"/>
      </rPr>
      <t>_3PP+</t>
    </r>
    <r>
      <rPr>
        <b/>
        <sz val="10"/>
        <color theme="1"/>
        <rFont val="Arial"/>
        <family val="2"/>
      </rPr>
      <t>0</t>
    </r>
    <r>
      <rPr>
        <sz val="10"/>
        <color theme="0" tint="-0.4999699890613556"/>
        <rFont val="Arial"/>
        <family val="2"/>
      </rPr>
      <t>_2PP+</t>
    </r>
    <r>
      <rPr>
        <b/>
        <sz val="10"/>
        <color theme="1"/>
        <rFont val="Arial"/>
        <family val="2"/>
      </rPr>
      <t>3</t>
    </r>
    <r>
      <rPr>
        <sz val="10"/>
        <color theme="0" tint="-0.4999699890613556"/>
        <rFont val="Arial"/>
        <family val="2"/>
      </rPr>
      <t xml:space="preserve">_1PP+                                                                                                  </t>
    </r>
    <r>
      <rPr>
        <b/>
        <sz val="10"/>
        <rFont val="Arial"/>
        <family val="2"/>
      </rPr>
      <t>1</t>
    </r>
    <r>
      <rPr>
        <sz val="10"/>
        <color theme="0" tint="-0.4999699890613556"/>
        <rFont val="Arial"/>
        <family val="2"/>
      </rPr>
      <t>_PR+</t>
    </r>
    <r>
      <rPr>
        <b/>
        <sz val="10"/>
        <color theme="1"/>
        <rFont val="Arial"/>
        <family val="2"/>
      </rPr>
      <t xml:space="preserve"> 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theme="0" tint="-0.4999699890613556"/>
        <rFont val="Arial"/>
        <family val="2"/>
      </rPr>
      <t>_</t>
    </r>
    <r>
      <rPr>
        <sz val="10"/>
        <color rgb="FF808080"/>
        <rFont val="Arial"/>
        <family val="2"/>
      </rPr>
      <t>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</si>
  <si>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0</t>
    </r>
    <r>
      <rPr>
        <sz val="10"/>
        <color theme="0" tint="-0.4999699890613556"/>
        <rFont val="Arial"/>
        <family val="2"/>
      </rPr>
      <t>_3PP+</t>
    </r>
    <r>
      <rPr>
        <b/>
        <sz val="10"/>
        <color theme="1"/>
        <rFont val="Arial"/>
        <family val="2"/>
      </rPr>
      <t>0</t>
    </r>
    <r>
      <rPr>
        <sz val="10"/>
        <color theme="0" tint="-0.4999699890613556"/>
        <rFont val="Arial"/>
        <family val="2"/>
      </rPr>
      <t>_2PP+</t>
    </r>
    <r>
      <rPr>
        <b/>
        <sz val="10"/>
        <color theme="1"/>
        <rFont val="Arial"/>
        <family val="2"/>
      </rPr>
      <t>0</t>
    </r>
    <r>
      <rPr>
        <sz val="10"/>
        <color theme="0" tint="-0.4999699890613556"/>
        <rFont val="Arial"/>
        <family val="2"/>
      </rPr>
      <t xml:space="preserve">_1PP+                                                                                                 </t>
    </r>
    <r>
      <rPr>
        <b/>
        <sz val="10"/>
        <rFont val="Arial"/>
        <family val="2"/>
      </rPr>
      <t>0</t>
    </r>
    <r>
      <rPr>
        <sz val="10"/>
        <color theme="0" tint="-0.4999699890613556"/>
        <rFont val="Arial"/>
        <family val="2"/>
      </rPr>
      <t>_PR+</t>
    </r>
    <r>
      <rPr>
        <b/>
        <sz val="10"/>
        <color theme="1"/>
        <rFont val="Arial"/>
        <family val="2"/>
      </rPr>
      <t xml:space="preserve"> 5</t>
    </r>
    <r>
      <rPr>
        <sz val="10"/>
        <color theme="0" tint="-0.4999699890613556"/>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7</t>
    </r>
    <r>
      <rPr>
        <sz val="10"/>
        <color rgb="FF808080"/>
        <rFont val="Arial"/>
        <family val="2"/>
      </rPr>
      <t>_2NP+</t>
    </r>
    <r>
      <rPr>
        <b/>
        <sz val="10"/>
        <color rgb="FF000000"/>
        <rFont val="Arial"/>
        <family val="2"/>
      </rPr>
      <t>4</t>
    </r>
    <r>
      <rPr>
        <sz val="10"/>
        <color rgb="FF808080"/>
        <rFont val="Arial"/>
        <family val="2"/>
      </rPr>
      <t>_3NP+</t>
    </r>
    <r>
      <rPr>
        <b/>
        <sz val="10"/>
        <color rgb="FF000000"/>
        <rFont val="Arial"/>
        <family val="2"/>
      </rPr>
      <t>10</t>
    </r>
    <r>
      <rPr>
        <sz val="10"/>
        <color rgb="FF808080"/>
        <rFont val="Arial"/>
        <family val="2"/>
      </rPr>
      <t>_4NP+</t>
    </r>
    <r>
      <rPr>
        <b/>
        <sz val="10"/>
        <color rgb="FF000000"/>
        <rFont val="Arial"/>
        <family val="2"/>
      </rPr>
      <t>3</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</si>
  <si>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b/>
        <sz val="10"/>
        <color rgb="FF0000FF"/>
        <rFont val="Arial"/>
        <family val="2"/>
      </rPr>
      <t xml:space="preserve"> </t>
    </r>
    <r>
      <rPr>
        <sz val="10"/>
        <color theme="0" tint="-0.4999699890613556"/>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</si>
  <si>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b/>
        <sz val="10"/>
        <color rgb="FF0000FF"/>
        <rFont val="Arial"/>
        <family val="2"/>
      </rPr>
      <t xml:space="preserve"> </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</si>
  <si>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b/>
        <sz val="10"/>
        <color rgb="FF0000FF"/>
        <rFont val="Arial"/>
        <family val="2"/>
      </rPr>
      <t xml:space="preserve"> </t>
    </r>
    <r>
      <rPr>
        <sz val="10"/>
        <color theme="0" tint="-0.4999699890613556"/>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</si>
  <si>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0</t>
    </r>
    <r>
      <rPr>
        <sz val="10"/>
        <color theme="0" tint="-0.4999699890613556"/>
        <rFont val="Arial"/>
        <family val="2"/>
      </rPr>
      <t>_3PP+</t>
    </r>
    <r>
      <rPr>
        <b/>
        <sz val="10"/>
        <color theme="1"/>
        <rFont val="Arial"/>
        <family val="2"/>
      </rPr>
      <t>0</t>
    </r>
    <r>
      <rPr>
        <sz val="10"/>
        <color theme="0" tint="-0.4999699890613556"/>
        <rFont val="Arial"/>
        <family val="2"/>
      </rPr>
      <t>_2PP +</t>
    </r>
    <r>
      <rPr>
        <b/>
        <sz val="10"/>
        <color theme="1"/>
        <rFont val="Arial"/>
        <family val="2"/>
      </rPr>
      <t>18</t>
    </r>
    <r>
      <rPr>
        <sz val="10"/>
        <color theme="0" tint="-0.4999699890613556"/>
        <rFont val="Arial"/>
        <family val="2"/>
      </rPr>
      <t>_1PP +</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45</t>
    </r>
    <r>
      <rPr>
        <sz val="10"/>
        <color theme="0" tint="-0.4999699890613556"/>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63</t>
    </r>
    <r>
      <rPr>
        <sz val="10"/>
        <color rgb="FF808080"/>
        <rFont val="Arial"/>
        <family val="2"/>
      </rPr>
      <t>_2NP+</t>
    </r>
    <r>
      <rPr>
        <b/>
        <sz val="10"/>
        <color rgb="FF000000"/>
        <rFont val="Arial"/>
        <family val="2"/>
      </rPr>
      <t>41</t>
    </r>
    <r>
      <rPr>
        <sz val="10"/>
        <color rgb="FF808080"/>
        <rFont val="Arial"/>
        <family val="2"/>
      </rPr>
      <t>_3NP+</t>
    </r>
    <r>
      <rPr>
        <b/>
        <sz val="10"/>
        <color rgb="FF000000"/>
        <rFont val="Arial"/>
        <family val="2"/>
      </rPr>
      <t>21</t>
    </r>
    <r>
      <rPr>
        <sz val="10"/>
        <color rgb="FF808080"/>
        <rFont val="Arial"/>
        <family val="2"/>
      </rPr>
      <t>_4NP+</t>
    </r>
    <r>
      <rPr>
        <b/>
        <sz val="10"/>
        <color rgb="FF000000"/>
        <rFont val="Arial"/>
        <family val="2"/>
      </rPr>
      <t>39</t>
    </r>
    <r>
      <rPr>
        <sz val="10"/>
        <color rgb="FF808080"/>
        <rFont val="Arial"/>
        <family val="2"/>
      </rPr>
      <t>_5NP+</t>
    </r>
    <r>
      <rPr>
        <b/>
        <sz val="10"/>
        <color rgb="FF000000"/>
        <rFont val="Arial"/>
        <family val="2"/>
      </rPr>
      <t>6</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</si>
  <si>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0</t>
    </r>
    <r>
      <rPr>
        <sz val="10"/>
        <color theme="0" tint="-0.4999699890613556"/>
        <rFont val="Arial"/>
        <family val="2"/>
      </rPr>
      <t>_3PP+</t>
    </r>
    <r>
      <rPr>
        <b/>
        <sz val="10"/>
        <color theme="1"/>
        <rFont val="Arial"/>
        <family val="2"/>
      </rPr>
      <t>0</t>
    </r>
    <r>
      <rPr>
        <sz val="10"/>
        <color theme="0" tint="-0.4999699890613556"/>
        <rFont val="Arial"/>
        <family val="2"/>
      </rPr>
      <t>_2PP +</t>
    </r>
    <r>
      <rPr>
        <b/>
        <sz val="10"/>
        <color theme="1"/>
        <rFont val="Arial"/>
        <family val="2"/>
      </rPr>
      <t>7</t>
    </r>
    <r>
      <rPr>
        <sz val="10"/>
        <color theme="0" tint="-0.4999699890613556"/>
        <rFont val="Arial"/>
        <family val="2"/>
      </rPr>
      <t>_1PP +</t>
    </r>
    <r>
      <rPr>
        <sz val="10"/>
        <color rgb="FF0000FF"/>
        <rFont val="Arial"/>
        <family val="2"/>
      </rPr>
      <t xml:space="preserve">
</t>
    </r>
    <r>
      <rPr>
        <b/>
        <sz val="10"/>
        <rFont val="Arial"/>
        <family val="2"/>
      </rPr>
      <t>1</t>
    </r>
    <r>
      <rPr>
        <sz val="10"/>
        <color theme="0" tint="-0.4999699890613556"/>
        <rFont val="Arial"/>
        <family val="2"/>
      </rPr>
      <t>_PR+</t>
    </r>
    <r>
      <rPr>
        <b/>
        <sz val="10"/>
        <color rgb="FF000000"/>
        <rFont val="Arial"/>
        <family val="2"/>
      </rPr>
      <t>6</t>
    </r>
    <r>
      <rPr>
        <sz val="10"/>
        <color theme="0" tint="-0.4999699890613556"/>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12</t>
    </r>
    <r>
      <rPr>
        <sz val="10"/>
        <color rgb="FF808080"/>
        <rFont val="Arial"/>
        <family val="2"/>
      </rPr>
      <t>_2NP+</t>
    </r>
    <r>
      <rPr>
        <b/>
        <sz val="10"/>
        <color rgb="FF000000"/>
        <rFont val="Arial"/>
        <family val="2"/>
      </rPr>
      <t>5</t>
    </r>
    <r>
      <rPr>
        <sz val="10"/>
        <color rgb="FF808080"/>
        <rFont val="Arial"/>
        <family val="2"/>
      </rPr>
      <t>_3NP+</t>
    </r>
    <r>
      <rPr>
        <b/>
        <sz val="10"/>
        <color rgb="FF000000"/>
        <rFont val="Arial"/>
        <family val="2"/>
      </rPr>
      <t>11</t>
    </r>
    <r>
      <rPr>
        <sz val="10"/>
        <color rgb="FF808080"/>
        <rFont val="Arial"/>
        <family val="2"/>
      </rPr>
      <t>_4NP+</t>
    </r>
    <r>
      <rPr>
        <b/>
        <sz val="10"/>
        <color rgb="FF000000"/>
        <rFont val="Arial"/>
        <family val="2"/>
      </rPr>
      <t>4</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</si>
  <si>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b/>
        <sz val="10"/>
        <color theme="1"/>
        <rFont val="Arial"/>
        <family val="2"/>
      </rPr>
      <t>8</t>
    </r>
    <r>
      <rPr>
        <sz val="10"/>
        <color theme="0" tint="-0.4999699890613556"/>
        <rFont val="Arial"/>
        <family val="2"/>
      </rPr>
      <t xml:space="preserve"> _3PP+</t>
    </r>
    <r>
      <rPr>
        <b/>
        <sz val="10"/>
        <color theme="1"/>
        <rFont val="Arial"/>
        <family val="2"/>
      </rPr>
      <t>2</t>
    </r>
    <r>
      <rPr>
        <sz val="10"/>
        <color theme="0" tint="-0.4999699890613556"/>
        <rFont val="Arial"/>
        <family val="2"/>
      </rPr>
      <t>_2PP +</t>
    </r>
    <r>
      <rPr>
        <b/>
        <sz val="10"/>
        <color theme="1"/>
        <rFont val="Arial"/>
        <family val="2"/>
      </rPr>
      <t>6</t>
    </r>
    <r>
      <rPr>
        <sz val="10"/>
        <color theme="0" tint="-0.4999699890613556"/>
        <rFont val="Arial"/>
        <family val="2"/>
      </rPr>
      <t>_1PP +</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5</t>
    </r>
    <r>
      <rPr>
        <sz val="10"/>
        <color theme="0" tint="-0.3499799966812134"/>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3</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1</t>
    </r>
    <r>
      <rPr>
        <sz val="10"/>
        <color rgb="FF808080"/>
        <rFont val="Arial"/>
        <family val="2"/>
      </rPr>
      <t>_6NP</t>
    </r>
    <r>
      <rPr>
        <sz val="10"/>
        <color theme="0" tint="-0.3499799966812134"/>
        <rFont val="Arial"/>
        <family val="2"/>
      </rPr>
      <t>+</t>
    </r>
    <r>
      <rPr>
        <b/>
        <sz val="10"/>
        <color rgb="FF000000"/>
        <rFont val="Arial"/>
        <family val="2"/>
      </rPr>
      <t>0</t>
    </r>
    <r>
      <rPr>
        <sz val="10"/>
        <color rgb="FF808080"/>
        <rFont val="Arial"/>
        <family val="2"/>
      </rPr>
      <t>_STR</t>
    </r>
  </si>
  <si>
    <r>
      <t>0</t>
    </r>
    <r>
      <rPr>
        <b/>
        <sz val="10"/>
        <color rgb="FF0000FF"/>
        <rFont val="Arial"/>
        <family val="2"/>
      </rPr>
      <t xml:space="preserve"> </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7</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sz val="10"/>
        <color rgb="FF808080"/>
        <rFont val="Arial"/>
        <family val="2"/>
      </rPr>
      <t>_PR+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</si>
  <si>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5</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</si>
  <si>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</si>
  <si>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</si>
  <si>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2</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</si>
  <si>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1</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</si>
  <si>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1</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</si>
  <si>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4</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</si>
  <si>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b/>
        <sz val="10"/>
        <color rgb="FF0000FF"/>
        <rFont val="Arial"/>
        <family val="2"/>
      </rPr>
      <t xml:space="preserve"> </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theme="0" tint="-0.4999699890613556"/>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2</t>
    </r>
    <r>
      <rPr>
        <sz val="10"/>
        <color theme="0" tint="-0.4999699890613556"/>
        <rFont val="Arial"/>
        <family val="2"/>
      </rPr>
      <t>_</t>
    </r>
    <r>
      <rPr>
        <sz val="10"/>
        <color rgb="FF808080"/>
        <rFont val="Arial"/>
        <family val="2"/>
      </rPr>
      <t>1NP+</t>
    </r>
    <r>
      <rPr>
        <b/>
        <sz val="10"/>
        <color rgb="FF000000"/>
        <rFont val="Arial"/>
        <family val="2"/>
      </rPr>
      <t>2</t>
    </r>
    <r>
      <rPr>
        <sz val="10"/>
        <color rgb="FF808080"/>
        <rFont val="Arial"/>
        <family val="2"/>
      </rPr>
      <t>_ME+</t>
    </r>
    <r>
      <rPr>
        <b/>
        <sz val="10"/>
        <color rgb="FF000000"/>
        <rFont val="Arial"/>
        <family val="2"/>
      </rPr>
      <t>3</t>
    </r>
    <r>
      <rPr>
        <sz val="10"/>
        <color rgb="FF808080"/>
        <rFont val="Arial"/>
        <family val="2"/>
      </rPr>
      <t>_2NP+</t>
    </r>
    <r>
      <rPr>
        <b/>
        <sz val="10"/>
        <color rgb="FF000000"/>
        <rFont val="Arial"/>
        <family val="2"/>
      </rPr>
      <t>2</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3</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</si>
  <si>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Vyvedení a upevnění výpustek do DN25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</si>
  <si>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Zřízení přípojek na potrubí vyvedení a upevnění výpustek do DN 25,
cena za vyvedení, Dodávka a montáž = materiál upevňovací, kladení,
montáž, těsnění hrdel, spojů, dávkový čas</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</si>
  <si>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_PR+</t>
    </r>
    <r>
      <rPr>
        <b/>
        <sz val="10"/>
        <color rgb="FF000000"/>
        <rFont val="Arial"/>
        <family val="2"/>
      </rPr>
      <t>0</t>
    </r>
    <r>
      <rPr>
        <sz val="10"/>
        <color rgb="FF808080"/>
        <rFont val="Arial"/>
        <family val="2"/>
      </rPr>
      <t>_1NP+</t>
    </r>
    <r>
      <rPr>
        <b/>
        <sz val="10"/>
        <color rgb="FF000000"/>
        <rFont val="Arial"/>
        <family val="2"/>
      </rPr>
      <t>0</t>
    </r>
    <r>
      <rPr>
        <sz val="10"/>
        <color rgb="FF808080"/>
        <rFont val="Arial"/>
        <family val="2"/>
      </rPr>
      <t>_ME+</t>
    </r>
    <r>
      <rPr>
        <b/>
        <sz val="10"/>
        <color rgb="FF000000"/>
        <rFont val="Arial"/>
        <family val="2"/>
      </rPr>
      <t>3</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</si>
  <si>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3</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</si>
  <si>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_3PP+</t>
    </r>
    <r>
      <rPr>
        <b/>
        <sz val="10"/>
        <color rgb="FF000000"/>
        <rFont val="Arial"/>
        <family val="2"/>
      </rPr>
      <t>0</t>
    </r>
    <r>
      <rPr>
        <sz val="10"/>
        <color theme="0" tint="-0.4999699890613556"/>
        <rFont val="Arial"/>
        <family val="2"/>
      </rPr>
      <t>_2PP +</t>
    </r>
    <r>
      <rPr>
        <b/>
        <sz val="10"/>
        <color rgb="FF000000"/>
        <rFont val="Arial"/>
        <family val="2"/>
      </rPr>
      <t>17</t>
    </r>
    <r>
      <rPr>
        <sz val="10"/>
        <color theme="0" tint="-0.4999699890613556"/>
        <rFont val="Arial"/>
        <family val="2"/>
      </rPr>
      <t>_1PP +</t>
    </r>
    <r>
      <rPr>
        <sz val="10"/>
        <color rgb="FF0000FF"/>
        <rFont val="Arial"/>
        <family val="2"/>
      </rPr>
      <t xml:space="preserve">
</t>
    </r>
    <r>
      <rPr>
        <b/>
        <sz val="10"/>
        <color rgb="FF000000"/>
        <rFont val="Arial"/>
        <family val="2"/>
      </rPr>
      <t>0</t>
    </r>
    <r>
      <rPr>
        <sz val="10"/>
        <color rgb="FF808080"/>
        <rFont val="Arial"/>
        <family val="2"/>
      </rPr>
      <t>_PR+</t>
    </r>
    <r>
      <rPr>
        <b/>
        <sz val="10"/>
        <color rgb="FF000000"/>
        <rFont val="Arial"/>
        <family val="2"/>
      </rPr>
      <t>106</t>
    </r>
    <r>
      <rPr>
        <sz val="10"/>
        <color rgb="FF808080"/>
        <rFont val="Arial"/>
        <family val="2"/>
      </rPr>
      <t>_1NP+</t>
    </r>
    <r>
      <rPr>
        <b/>
        <sz val="10"/>
        <color rgb="FF000000"/>
        <rFont val="Arial"/>
        <family val="2"/>
      </rPr>
      <t>7</t>
    </r>
    <r>
      <rPr>
        <sz val="10"/>
        <color rgb="FF808080"/>
        <rFont val="Arial"/>
        <family val="2"/>
      </rPr>
      <t>_ME+</t>
    </r>
    <r>
      <rPr>
        <b/>
        <sz val="10"/>
        <color rgb="FF000000"/>
        <rFont val="Arial"/>
        <family val="2"/>
      </rPr>
      <t>142</t>
    </r>
    <r>
      <rPr>
        <sz val="10"/>
        <color rgb="FF808080"/>
        <rFont val="Arial"/>
        <family val="2"/>
      </rPr>
      <t>_2NP+</t>
    </r>
    <r>
      <rPr>
        <b/>
        <sz val="10"/>
        <color rgb="FF000000"/>
        <rFont val="Arial"/>
        <family val="2"/>
      </rPr>
      <t>105</t>
    </r>
    <r>
      <rPr>
        <sz val="10"/>
        <color rgb="FF808080"/>
        <rFont val="Arial"/>
        <family val="2"/>
      </rPr>
      <t>_3NP+</t>
    </r>
    <r>
      <rPr>
        <b/>
        <sz val="10"/>
        <color rgb="FF000000"/>
        <rFont val="Arial"/>
        <family val="2"/>
      </rPr>
      <t>95</t>
    </r>
    <r>
      <rPr>
        <sz val="10"/>
        <color rgb="FF808080"/>
        <rFont val="Arial"/>
        <family val="2"/>
      </rPr>
      <t>_4NP+</t>
    </r>
    <r>
      <rPr>
        <b/>
        <sz val="10"/>
        <color rgb="FF000000"/>
        <rFont val="Arial"/>
        <family val="2"/>
      </rPr>
      <t>80</t>
    </r>
    <r>
      <rPr>
        <sz val="10"/>
        <color rgb="FF808080"/>
        <rFont val="Arial"/>
        <family val="2"/>
      </rPr>
      <t>_5NP+</t>
    </r>
    <r>
      <rPr>
        <b/>
        <sz val="10"/>
        <color rgb="FF000000"/>
        <rFont val="Arial"/>
        <family val="2"/>
      </rPr>
      <t>21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</si>
  <si>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17</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PR+</t>
    </r>
    <r>
      <rPr>
        <b/>
        <sz val="10"/>
        <color rgb="FF000000"/>
        <rFont val="Arial"/>
        <family val="2"/>
      </rPr>
      <t>106</t>
    </r>
    <r>
      <rPr>
        <sz val="10"/>
        <color rgb="FF808080"/>
        <rFont val="Arial"/>
        <family val="2"/>
      </rPr>
      <t>_1NP+</t>
    </r>
    <r>
      <rPr>
        <b/>
        <sz val="10"/>
        <color rgb="FF000000"/>
        <rFont val="Arial"/>
        <family val="2"/>
      </rPr>
      <t>7</t>
    </r>
    <r>
      <rPr>
        <sz val="10"/>
        <color rgb="FF808080"/>
        <rFont val="Arial"/>
        <family val="2"/>
      </rPr>
      <t>_ME+</t>
    </r>
    <r>
      <rPr>
        <b/>
        <sz val="10"/>
        <color rgb="FF000000"/>
        <rFont val="Arial"/>
        <family val="2"/>
      </rPr>
      <t>142</t>
    </r>
    <r>
      <rPr>
        <sz val="10"/>
        <color rgb="FF808080"/>
        <rFont val="Arial"/>
        <family val="2"/>
      </rPr>
      <t>_2NP+</t>
    </r>
    <r>
      <rPr>
        <b/>
        <sz val="10"/>
        <color rgb="FF000000"/>
        <rFont val="Arial"/>
        <family val="2"/>
      </rPr>
      <t>105</t>
    </r>
    <r>
      <rPr>
        <sz val="10"/>
        <color rgb="FF808080"/>
        <rFont val="Arial"/>
        <family val="2"/>
      </rPr>
      <t>_3NP+</t>
    </r>
    <r>
      <rPr>
        <b/>
        <sz val="10"/>
        <color rgb="FF000000"/>
        <rFont val="Arial"/>
        <family val="2"/>
      </rPr>
      <t>95</t>
    </r>
    <r>
      <rPr>
        <sz val="10"/>
        <color rgb="FF808080"/>
        <rFont val="Arial"/>
        <family val="2"/>
      </rPr>
      <t>_4NP+</t>
    </r>
    <r>
      <rPr>
        <b/>
        <sz val="10"/>
        <color rgb="FF000000"/>
        <rFont val="Arial"/>
        <family val="2"/>
      </rPr>
      <t>80</t>
    </r>
    <r>
      <rPr>
        <sz val="10"/>
        <color rgb="FF808080"/>
        <rFont val="Arial"/>
        <family val="2"/>
      </rPr>
      <t>_5NP+</t>
    </r>
    <r>
      <rPr>
        <b/>
        <sz val="10"/>
        <color rgb="FF000000"/>
        <rFont val="Arial"/>
        <family val="2"/>
      </rPr>
      <t>21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</si>
  <si>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18</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22</t>
    </r>
    <r>
      <rPr>
        <sz val="10"/>
        <color rgb="FF808080"/>
        <rFont val="Arial"/>
        <family val="2"/>
      </rPr>
      <t>_2NP+</t>
    </r>
    <r>
      <rPr>
        <b/>
        <sz val="10"/>
        <color theme="1"/>
        <rFont val="Arial"/>
        <family val="2"/>
      </rPr>
      <t>16</t>
    </r>
    <r>
      <rPr>
        <sz val="10"/>
        <color rgb="FF808080"/>
        <rFont val="Arial"/>
        <family val="2"/>
      </rPr>
      <t>_3NP+</t>
    </r>
    <r>
      <rPr>
        <b/>
        <sz val="10"/>
        <color rgb="FF000000"/>
        <rFont val="Arial"/>
        <family val="2"/>
      </rPr>
      <t>14</t>
    </r>
    <r>
      <rPr>
        <sz val="10"/>
        <color rgb="FF808080"/>
        <rFont val="Arial"/>
        <family val="2"/>
      </rPr>
      <t>_4NP+</t>
    </r>
    <r>
      <rPr>
        <b/>
        <sz val="10"/>
        <color rgb="FF000000"/>
        <rFont val="Arial"/>
        <family val="2"/>
      </rPr>
      <t>14</t>
    </r>
    <r>
      <rPr>
        <sz val="10"/>
        <color rgb="FF808080"/>
        <rFont val="Arial"/>
        <family val="2"/>
      </rPr>
      <t>_5NP+</t>
    </r>
    <r>
      <rPr>
        <b/>
        <sz val="10"/>
        <color rgb="FF000000"/>
        <rFont val="Arial"/>
        <family val="2"/>
      </rPr>
      <t>4</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</si>
  <si>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4</t>
    </r>
    <r>
      <rPr>
        <sz val="10"/>
        <color rgb="FF808080"/>
        <rFont val="Arial"/>
        <family val="2"/>
      </rPr>
      <t>_4NP+</t>
    </r>
    <r>
      <rPr>
        <b/>
        <sz val="10"/>
        <color rgb="FF000000"/>
        <rFont val="Arial"/>
        <family val="2"/>
      </rPr>
      <t>4</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</si>
  <si>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8</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24</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27</t>
    </r>
    <r>
      <rPr>
        <sz val="10"/>
        <color rgb="FF808080"/>
        <rFont val="Arial"/>
        <family val="2"/>
      </rPr>
      <t>_2NP+</t>
    </r>
    <r>
      <rPr>
        <b/>
        <sz val="10"/>
        <color theme="1"/>
        <rFont val="Arial"/>
        <family val="2"/>
      </rPr>
      <t>18</t>
    </r>
    <r>
      <rPr>
        <sz val="10"/>
        <color rgb="FF808080"/>
        <rFont val="Arial"/>
        <family val="2"/>
      </rPr>
      <t>_3NP+</t>
    </r>
    <r>
      <rPr>
        <b/>
        <sz val="10"/>
        <color rgb="FF000000"/>
        <rFont val="Arial"/>
        <family val="2"/>
      </rPr>
      <t>19</t>
    </r>
    <r>
      <rPr>
        <sz val="10"/>
        <color rgb="FF808080"/>
        <rFont val="Arial"/>
        <family val="2"/>
      </rPr>
      <t>_4NP+</t>
    </r>
    <r>
      <rPr>
        <b/>
        <sz val="10"/>
        <color rgb="FF000000"/>
        <rFont val="Arial"/>
        <family val="2"/>
      </rPr>
      <t>19</t>
    </r>
    <r>
      <rPr>
        <sz val="10"/>
        <color rgb="FF808080"/>
        <rFont val="Arial"/>
        <family val="2"/>
      </rPr>
      <t>_5NP+</t>
    </r>
    <r>
      <rPr>
        <b/>
        <sz val="10"/>
        <color rgb="FF000000"/>
        <rFont val="Arial"/>
        <family val="2"/>
      </rPr>
      <t>5</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</si>
  <si>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b/>
        <sz val="10"/>
        <color rgb="FF0000FF"/>
        <rFont val="Arial"/>
        <family val="2"/>
      </rPr>
      <t xml:space="preserve"> </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</si>
  <si>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theme="1"/>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</si>
  <si>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theme="1"/>
        <rFont val="Arial"/>
        <family val="2"/>
      </rPr>
      <t>0</t>
    </r>
    <r>
      <rPr>
        <sz val="10"/>
        <color theme="0" tint="-0.4999699890613556"/>
        <rFont val="Arial"/>
        <family val="2"/>
      </rPr>
      <t>_PR+</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</si>
  <si>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</si>
  <si>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1</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</si>
  <si>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</si>
  <si>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2</t>
    </r>
    <r>
      <rPr>
        <sz val="10"/>
        <color theme="0" tint="-0.4999699890613556"/>
        <rFont val="Arial"/>
        <family val="2"/>
      </rPr>
      <t>_1</t>
    </r>
    <r>
      <rPr>
        <sz val="10"/>
        <color rgb="FF808080"/>
        <rFont val="Arial"/>
        <family val="2"/>
      </rPr>
      <t>NP+</t>
    </r>
    <r>
      <rPr>
        <b/>
        <sz val="10"/>
        <color theme="1"/>
        <rFont val="Arial"/>
        <family val="2"/>
      </rPr>
      <t>0</t>
    </r>
    <r>
      <rPr>
        <sz val="10"/>
        <color rgb="FF808080"/>
        <rFont val="Arial"/>
        <family val="2"/>
      </rPr>
      <t>_ME+</t>
    </r>
    <r>
      <rPr>
        <b/>
        <sz val="10"/>
        <color rgb="FF000000"/>
        <rFont val="Arial"/>
        <family val="2"/>
      </rPr>
      <t>1</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</si>
  <si>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</si>
  <si>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</si>
  <si>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</si>
  <si>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</si>
  <si>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</si>
  <si>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2</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6</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8</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</si>
  <si>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theme="0" tint="-0.4999699890613556"/>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</si>
  <si>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</si>
  <si>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3</t>
    </r>
    <r>
      <rPr>
        <sz val="10"/>
        <color rgb="FF808080"/>
        <rFont val="Arial"/>
        <family val="2"/>
      </rPr>
      <t>_2NP+</t>
    </r>
    <r>
      <rPr>
        <b/>
        <sz val="10"/>
        <color theme="1"/>
        <rFont val="Arial"/>
        <family val="2"/>
      </rPr>
      <t>7</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</si>
  <si>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20X2,3;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</si>
  <si>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20X2,3;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</si>
  <si>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Protipožární akustická ucpávka - specifikace dané ucpávky viz. dokumentace D.1.1.001b Stavební akustika (Detaily pro akustickou odolnost v prostupech s požárními požadavky),dle požadavku generálního projektanta</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</si>
  <si>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</si>
  <si>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t>Poznámka k položce:
Akustická ucpávka - specifikace dané ucpávky viz. dokumentace D.1.1.001b  Stavební akustika (Detaily pro akustickou odolnost v prostupech, bez požárních požadavků) , dle požadavku generálního projektanta</t>
  </si>
  <si>
    <r>
      <t xml:space="preserve">Akustická ucpávka 20X2,3; PP-RCT -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</si>
  <si>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Akustická ucpávka 40X4,5; PP-RCT -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</si>
  <si>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DN32;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</si>
  <si>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DN40;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</si>
  <si>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DN80;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</si>
  <si>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DN125; nerez - do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</si>
  <si>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DN65;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</si>
  <si>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DN40;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</si>
  <si>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DN32;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</si>
  <si>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DN25;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</si>
  <si>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Akustická ucpávka 25X2,8; nerez -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</si>
  <si>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Akustická ucpávka DN40; nerez -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</si>
  <si>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Akustická ucpávka DN20; nerez -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</si>
  <si>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1</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</si>
  <si>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Akustická ucpávka 32X3,6; nerez -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</si>
  <si>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5</t>
    </r>
    <r>
      <rPr>
        <sz val="10"/>
        <color rgb="FF808080"/>
        <rFont val="Arial"/>
        <family val="2"/>
      </rPr>
      <t>_2NP+</t>
    </r>
    <r>
      <rPr>
        <b/>
        <sz val="10"/>
        <color theme="1"/>
        <rFont val="Arial"/>
        <family val="2"/>
      </rPr>
      <t>6</t>
    </r>
    <r>
      <rPr>
        <sz val="10"/>
        <color rgb="FF808080"/>
        <rFont val="Arial"/>
        <family val="2"/>
      </rPr>
      <t>_3NP+</t>
    </r>
    <r>
      <rPr>
        <b/>
        <sz val="10"/>
        <color rgb="FF000000"/>
        <rFont val="Arial"/>
        <family val="2"/>
      </rPr>
      <t>8</t>
    </r>
    <r>
      <rPr>
        <sz val="10"/>
        <color rgb="FF808080"/>
        <rFont val="Arial"/>
        <family val="2"/>
      </rPr>
      <t>_4NP+</t>
    </r>
    <r>
      <rPr>
        <b/>
        <sz val="10"/>
        <color rgb="FF000000"/>
        <rFont val="Arial"/>
        <family val="2"/>
      </rPr>
      <t>6</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</si>
  <si>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t>WC-Klozet závěsný,vodorovný odpad, bez oplachového kruhu + sedátko, bílý, D+M</t>
  </si>
  <si>
    <t>Dodávka + montáž = zařizovací předmět, manžeta, materiál upevňovací, těsnící, kladení, pomocný materiál</t>
  </si>
  <si>
    <t>WC2-Klozet závěsný vyšší standard,vodorovný odpad, bez oplachového kruhu + sedátko, bílý, D+M</t>
  </si>
  <si>
    <t>Oddálené ovládání pro imobilní WC, dvě množství splachování, D+M</t>
  </si>
  <si>
    <t>WC1-Klozet závěsný střední standard,vodorovný odpad, bez oplachového kruhu + sedátko, bílý, D+M</t>
  </si>
  <si>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6</t>
    </r>
    <r>
      <rPr>
        <sz val="10"/>
        <color rgb="FF808080"/>
        <rFont val="Arial"/>
        <family val="2"/>
      </rPr>
      <t>_2NP+</t>
    </r>
    <r>
      <rPr>
        <b/>
        <sz val="10"/>
        <color rgb="FF000000"/>
        <rFont val="Arial"/>
        <family val="2"/>
      </rPr>
      <t>7</t>
    </r>
    <r>
      <rPr>
        <sz val="10"/>
        <color rgb="FF808080"/>
        <rFont val="Arial"/>
        <family val="2"/>
      </rPr>
      <t>_3NP+</t>
    </r>
    <r>
      <rPr>
        <b/>
        <sz val="10"/>
        <color rgb="FF000000"/>
        <rFont val="Arial"/>
        <family val="2"/>
      </rPr>
      <t>9</t>
    </r>
    <r>
      <rPr>
        <sz val="10"/>
        <color rgb="FF808080"/>
        <rFont val="Arial"/>
        <family val="2"/>
      </rPr>
      <t>_4NP+</t>
    </r>
    <r>
      <rPr>
        <b/>
        <sz val="10"/>
        <color rgb="FF000000"/>
        <rFont val="Arial"/>
        <family val="2"/>
      </rPr>
      <t>8</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</si>
  <si>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5</t>
    </r>
    <r>
      <rPr>
        <sz val="10"/>
        <color rgb="FF808080"/>
        <rFont val="Arial"/>
        <family val="2"/>
      </rPr>
      <t>_2NP+</t>
    </r>
    <r>
      <rPr>
        <b/>
        <sz val="10"/>
        <color rgb="FF000000"/>
        <rFont val="Arial"/>
        <family val="2"/>
      </rPr>
      <t>2</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</si>
  <si>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9</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9</t>
    </r>
    <r>
      <rPr>
        <sz val="10"/>
        <color rgb="FF808080"/>
        <rFont val="Arial"/>
        <family val="2"/>
      </rPr>
      <t>_2NP+</t>
    </r>
    <r>
      <rPr>
        <b/>
        <sz val="10"/>
        <color rgb="FF000000"/>
        <rFont val="Arial"/>
        <family val="2"/>
      </rPr>
      <t>7</t>
    </r>
    <r>
      <rPr>
        <sz val="10"/>
        <color rgb="FF808080"/>
        <rFont val="Arial"/>
        <family val="2"/>
      </rPr>
      <t>_3NP+</t>
    </r>
    <r>
      <rPr>
        <b/>
        <sz val="10"/>
        <color rgb="FF000000"/>
        <rFont val="Arial"/>
        <family val="2"/>
      </rPr>
      <t>7</t>
    </r>
    <r>
      <rPr>
        <sz val="10"/>
        <color rgb="FF808080"/>
        <rFont val="Arial"/>
        <family val="2"/>
      </rPr>
      <t>_4NP+</t>
    </r>
    <r>
      <rPr>
        <b/>
        <sz val="10"/>
        <color rgb="FF000000"/>
        <rFont val="Arial"/>
        <family val="2"/>
      </rPr>
      <t>7</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</si>
  <si>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3</t>
    </r>
    <r>
      <rPr>
        <sz val="10"/>
        <color rgb="FF808080"/>
        <rFont val="Arial"/>
        <family val="2"/>
      </rPr>
      <t>_6NP</t>
    </r>
    <r>
      <rPr>
        <b/>
        <sz val="10"/>
        <color rgb="FF000000"/>
        <rFont val="Arial"/>
        <family val="2"/>
      </rPr>
      <t>+0</t>
    </r>
    <r>
      <rPr>
        <sz val="10"/>
        <color rgb="FF808080"/>
        <rFont val="Arial"/>
        <family val="2"/>
      </rPr>
      <t>_STR</t>
    </r>
  </si>
  <si>
    <t>Dodávka + montáž = sestava, materiál spojovací, upevňovací, kladení, těsnění spojů, dávkový čas</t>
  </si>
  <si>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13</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20</t>
    </r>
    <r>
      <rPr>
        <sz val="10"/>
        <color rgb="FF808080"/>
        <rFont val="Arial"/>
        <family val="2"/>
      </rPr>
      <t>_2NP+</t>
    </r>
    <r>
      <rPr>
        <b/>
        <sz val="10"/>
        <color rgb="FF000000"/>
        <rFont val="Arial"/>
        <family val="2"/>
      </rPr>
      <t>16</t>
    </r>
    <r>
      <rPr>
        <sz val="10"/>
        <color rgb="FF808080"/>
        <rFont val="Arial"/>
        <family val="2"/>
      </rPr>
      <t>_3NP+</t>
    </r>
    <r>
      <rPr>
        <b/>
        <sz val="10"/>
        <color rgb="FF000000"/>
        <rFont val="Arial"/>
        <family val="2"/>
      </rPr>
      <t>17</t>
    </r>
    <r>
      <rPr>
        <sz val="10"/>
        <color rgb="FF808080"/>
        <rFont val="Arial"/>
        <family val="2"/>
      </rPr>
      <t>_4NP+</t>
    </r>
    <r>
      <rPr>
        <b/>
        <sz val="10"/>
        <color rgb="FF000000"/>
        <rFont val="Arial"/>
        <family val="2"/>
      </rPr>
      <t>16</t>
    </r>
    <r>
      <rPr>
        <sz val="10"/>
        <color rgb="FF808080"/>
        <rFont val="Arial"/>
        <family val="2"/>
      </rPr>
      <t>_5NP+</t>
    </r>
    <r>
      <rPr>
        <b/>
        <sz val="10"/>
        <color rgb="FF000000"/>
        <rFont val="Arial"/>
        <family val="2"/>
      </rPr>
      <t>3</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</si>
  <si>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3</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</si>
  <si>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21</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24</t>
    </r>
    <r>
      <rPr>
        <sz val="10"/>
        <color rgb="FF808080"/>
        <rFont val="Arial"/>
        <family val="2"/>
      </rPr>
      <t>_2NP+</t>
    </r>
    <r>
      <rPr>
        <b/>
        <sz val="10"/>
        <color rgb="FF000000"/>
        <rFont val="Arial"/>
        <family val="2"/>
      </rPr>
      <t>22</t>
    </r>
    <r>
      <rPr>
        <sz val="10"/>
        <color rgb="FF808080"/>
        <rFont val="Arial"/>
        <family val="2"/>
      </rPr>
      <t>_3NP+</t>
    </r>
    <r>
      <rPr>
        <b/>
        <sz val="10"/>
        <color rgb="FF000000"/>
        <rFont val="Arial"/>
        <family val="2"/>
      </rPr>
      <t>22</t>
    </r>
    <r>
      <rPr>
        <sz val="10"/>
        <color rgb="FF808080"/>
        <rFont val="Arial"/>
        <family val="2"/>
      </rPr>
      <t>_4NP+</t>
    </r>
    <r>
      <rPr>
        <b/>
        <sz val="10"/>
        <color rgb="FF000000"/>
        <rFont val="Arial"/>
        <family val="2"/>
      </rPr>
      <t>18</t>
    </r>
    <r>
      <rPr>
        <sz val="10"/>
        <color rgb="FF808080"/>
        <rFont val="Arial"/>
        <family val="2"/>
      </rPr>
      <t>_5NP+</t>
    </r>
    <r>
      <rPr>
        <b/>
        <sz val="10"/>
        <color rgb="FF000000"/>
        <rFont val="Arial"/>
        <family val="2"/>
      </rPr>
      <t>5</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</si>
  <si>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</si>
  <si>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3</t>
    </r>
    <r>
      <rPr>
        <sz val="10"/>
        <color rgb="FF808080"/>
        <rFont val="Arial"/>
        <family val="2"/>
      </rPr>
      <t>_2NP+</t>
    </r>
    <r>
      <rPr>
        <b/>
        <sz val="10"/>
        <color rgb="FF000000"/>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</si>
  <si>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U2-Umyvadlo  keramické bílé š. 550mm, vyšší standard, D+M</t>
  </si>
  <si>
    <t>U1-Umyvadlo  keramické bílé š. 550mm, střední standard, D+M</t>
  </si>
  <si>
    <t>U3-Umyvadlo vestavěné pod desku - dodávkou interiéru (stavby)</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</si>
  <si>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8</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6</t>
    </r>
    <r>
      <rPr>
        <sz val="10"/>
        <color rgb="FF808080"/>
        <rFont val="Arial"/>
        <family val="2"/>
      </rPr>
      <t>_2NP+</t>
    </r>
    <r>
      <rPr>
        <b/>
        <sz val="10"/>
        <color rgb="FF000000"/>
        <rFont val="Arial"/>
        <family val="2"/>
      </rPr>
      <t>7</t>
    </r>
    <r>
      <rPr>
        <sz val="10"/>
        <color rgb="FF808080"/>
        <rFont val="Arial"/>
        <family val="2"/>
      </rPr>
      <t>_3NP+</t>
    </r>
    <r>
      <rPr>
        <b/>
        <sz val="10"/>
        <color rgb="FF000000"/>
        <rFont val="Arial"/>
        <family val="2"/>
      </rPr>
      <t>6</t>
    </r>
    <r>
      <rPr>
        <sz val="10"/>
        <color rgb="FF808080"/>
        <rFont val="Arial"/>
        <family val="2"/>
      </rPr>
      <t>_4NP+</t>
    </r>
    <r>
      <rPr>
        <b/>
        <sz val="10"/>
        <color rgb="FF000000"/>
        <rFont val="Arial"/>
        <family val="2"/>
      </rPr>
      <t>6</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</si>
  <si>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U4-Umyvadlo  kamenné se štěrbinovým odtokem- dodávkou interiéru (stavby)</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</si>
  <si>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3</t>
    </r>
    <r>
      <rPr>
        <sz val="10"/>
        <color rgb="FF808080"/>
        <rFont val="Arial"/>
        <family val="2"/>
      </rPr>
      <t>_6NP</t>
    </r>
    <r>
      <rPr>
        <b/>
        <sz val="10"/>
        <color rgb="FF000000"/>
        <rFont val="Arial"/>
        <family val="2"/>
      </rPr>
      <t>+0</t>
    </r>
    <r>
      <rPr>
        <sz val="10"/>
        <color rgb="FF808080"/>
        <rFont val="Arial"/>
        <family val="2"/>
      </rPr>
      <t>_STR</t>
    </r>
  </si>
  <si>
    <t>Um1-Umývátko, keramické bílé š. 450x370 mm, D+M</t>
  </si>
  <si>
    <t>Um2-Umývátko, keramické bílé š. 400 mm, 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</si>
  <si>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1</t>
    </r>
    <r>
      <rPr>
        <sz val="10"/>
        <color rgb="FF808080"/>
        <rFont val="Arial"/>
        <family val="2"/>
      </rPr>
      <t>_2NP+</t>
    </r>
    <r>
      <rPr>
        <b/>
        <sz val="10"/>
        <color rgb="FF000000"/>
        <rFont val="Arial"/>
        <family val="2"/>
      </rPr>
      <t>6</t>
    </r>
    <r>
      <rPr>
        <sz val="10"/>
        <color rgb="FF808080"/>
        <rFont val="Arial"/>
        <family val="2"/>
      </rPr>
      <t>_3NP+</t>
    </r>
    <r>
      <rPr>
        <b/>
        <sz val="10"/>
        <color rgb="FF000000"/>
        <rFont val="Arial"/>
        <family val="2"/>
      </rPr>
      <t>9</t>
    </r>
    <r>
      <rPr>
        <sz val="10"/>
        <color rgb="FF808080"/>
        <rFont val="Arial"/>
        <family val="2"/>
      </rPr>
      <t>_4NP+</t>
    </r>
    <r>
      <rPr>
        <b/>
        <sz val="10"/>
        <color rgb="FF000000"/>
        <rFont val="Arial"/>
        <family val="2"/>
      </rPr>
      <t>6</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</si>
  <si>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6</t>
    </r>
    <r>
      <rPr>
        <sz val="10"/>
        <color rgb="FF808080"/>
        <rFont val="Arial"/>
        <family val="2"/>
      </rPr>
      <t>_2NP+</t>
    </r>
    <r>
      <rPr>
        <b/>
        <sz val="10"/>
        <color rgb="FF000000"/>
        <rFont val="Arial"/>
        <family val="2"/>
      </rPr>
      <t>2</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</si>
  <si>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ZU DN50 pro umyvadla, chrom bez ozdobných kroužků, D+M</t>
  </si>
  <si>
    <t>Montážní prvek pro umyvadla,  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</si>
  <si>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5</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</si>
  <si>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20</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18</t>
    </r>
    <r>
      <rPr>
        <sz val="10"/>
        <color rgb="FF808080"/>
        <rFont val="Arial"/>
        <family val="2"/>
      </rPr>
      <t>_2NP+</t>
    </r>
    <r>
      <rPr>
        <b/>
        <sz val="10"/>
        <color rgb="FF000000"/>
        <rFont val="Arial"/>
        <family val="2"/>
      </rPr>
      <t>11</t>
    </r>
    <r>
      <rPr>
        <sz val="10"/>
        <color rgb="FF808080"/>
        <rFont val="Arial"/>
        <family val="2"/>
      </rPr>
      <t>_3NP+</t>
    </r>
    <r>
      <rPr>
        <b/>
        <sz val="10"/>
        <color rgb="FF000000"/>
        <rFont val="Arial"/>
        <family val="2"/>
      </rPr>
      <t>10</t>
    </r>
    <r>
      <rPr>
        <sz val="10"/>
        <color rgb="FF808080"/>
        <rFont val="Arial"/>
        <family val="2"/>
      </rPr>
      <t>_4NP+</t>
    </r>
    <r>
      <rPr>
        <b/>
        <sz val="10"/>
        <color rgb="FF000000"/>
        <rFont val="Arial"/>
        <family val="2"/>
      </rPr>
      <t>11</t>
    </r>
    <r>
      <rPr>
        <sz val="10"/>
        <color rgb="FF808080"/>
        <rFont val="Arial"/>
        <family val="2"/>
      </rPr>
      <t>_5NP+</t>
    </r>
    <r>
      <rPr>
        <b/>
        <sz val="10"/>
        <color rgb="FF000000"/>
        <rFont val="Arial"/>
        <family val="2"/>
      </rPr>
      <t>4</t>
    </r>
    <r>
      <rPr>
        <sz val="10"/>
        <color rgb="FF808080"/>
        <rFont val="Arial"/>
        <family val="2"/>
      </rPr>
      <t>_6NP</t>
    </r>
    <r>
      <rPr>
        <b/>
        <sz val="10"/>
        <color rgb="FF000000"/>
        <rFont val="Arial"/>
        <family val="2"/>
      </rPr>
      <t>+0</t>
    </r>
    <r>
      <rPr>
        <sz val="10"/>
        <color rgb="FF808080"/>
        <rFont val="Arial"/>
        <family val="2"/>
      </rPr>
      <t>_STR</t>
    </r>
  </si>
  <si>
    <t>Baterie umyvadlová stojánková páková pro Um2-krátké ramínko pro umývátko, D+M</t>
  </si>
  <si>
    <t>Baterie umyvadlová stojánková páková pro Um1-krátké ramínko pro umývátko, D+M</t>
  </si>
  <si>
    <t>Baterie umyvadlová stojánková páková pro U1, D+M</t>
  </si>
  <si>
    <t>Baterie umyvadlová stojánková páková pro U2, D+M</t>
  </si>
  <si>
    <t>Baterie umyvadlová stojánková páková pro U, D+M</t>
  </si>
  <si>
    <t>Baterie umyvadlová stojánková páková senzorová pro U3, D+M</t>
  </si>
  <si>
    <t>Baterie nástěnná podomítková s dvouotvorovou instalací , kartáčovaný grafit U4, D+M</t>
  </si>
  <si>
    <t>Baterie dřezová nástěnná- chrom, 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</si>
  <si>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t>
    </r>
    <r>
      <rPr>
        <b/>
        <sz val="10"/>
        <color rgb="FF000000"/>
        <rFont val="Arial"/>
        <family val="2"/>
      </rPr>
      <t>2</t>
    </r>
    <r>
      <rPr>
        <sz val="10"/>
        <color rgb="FF808080"/>
        <rFont val="Arial"/>
        <family val="2"/>
      </rPr>
      <t>_3NP+</t>
    </r>
    <r>
      <rPr>
        <b/>
        <sz val="10"/>
        <rFont val="Arial"/>
        <family val="2"/>
      </rPr>
      <t>2</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2</t>
    </r>
    <r>
      <rPr>
        <sz val="10"/>
        <color rgb="FF808080"/>
        <rFont val="Arial"/>
        <family val="2"/>
      </rPr>
      <t>_6NP</t>
    </r>
    <r>
      <rPr>
        <b/>
        <sz val="10"/>
        <color rgb="FF000000"/>
        <rFont val="Arial"/>
        <family val="2"/>
      </rPr>
      <t>+0</t>
    </r>
    <r>
      <rPr>
        <sz val="10"/>
        <color rgb="FF808080"/>
        <rFont val="Arial"/>
        <family val="2"/>
      </rPr>
      <t>_STR</t>
    </r>
  </si>
  <si>
    <t>WCB-WC s bidetem závěsný - odpad vodorovný + sedátko, D+M</t>
  </si>
  <si>
    <t>Napájecí zdroj pro baterii senzorovou vč. propojovacího kabelu 5m, 24V, D+M</t>
  </si>
  <si>
    <t>S1 Sprchová vanička 900x900 mm, litý mramor-bílá, D+M</t>
  </si>
  <si>
    <t>S2 Sprchová vanička 800x800 mm, litý mramor-bílá, D+M</t>
  </si>
  <si>
    <t>S3 Sprchová vanička 1000x900 mm, litý mramor-bílá, D+M</t>
  </si>
  <si>
    <t>S4 Sprchová vanička 1000x800 mm, litý mramor-bílá, D+M</t>
  </si>
  <si>
    <t>S5 Sprchová vanička 1200x800 mm, litý mramor-bílá, D+M</t>
  </si>
  <si>
    <t>Baterie nástěnná páková - chrom, se sprchovým ramínkem a hlavicí, D+M</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</si>
  <si>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1</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rFont val="Arial"/>
        <family val="2"/>
      </rPr>
      <t>0</t>
    </r>
    <r>
      <rPr>
        <sz val="10"/>
        <color rgb="FF808080"/>
        <rFont val="Arial"/>
        <family val="2"/>
      </rPr>
      <t>_2NP+</t>
    </r>
    <r>
      <rPr>
        <b/>
        <sz val="10"/>
        <color rgb="FF000000"/>
        <rFont val="Arial"/>
        <family val="2"/>
      </rPr>
      <t>3</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4</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</si>
  <si>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3</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</si>
  <si>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0 _3PP+0_2PP +0_1PP +
0_PR+0_1NP+0_ME+3_2NP+2_3NP+0_4NP+0_5NP+0_6NP+0_STR</t>
  </si>
  <si>
    <t>0 _3PP+0_2PP +0_1PP +
0_PR+2_1NP+0_ME+1_2NP+1_3NP+4_4NP+2_5NP+0_6NP+0_STR</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</si>
  <si>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</si>
  <si>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rPr>
        <sz val="10"/>
        <color rgb="FF0000FF"/>
        <rFont val="Arial"/>
        <family val="2"/>
      </rPr>
      <t xml:space="preserve">
</t>
    </r>
    <r>
      <rPr>
        <sz val="10"/>
        <color rgb="FF808080"/>
        <rFont val="Arial"/>
        <family val="2"/>
      </rPr>
      <t>PR+1NP+ME+2NP+3NP+4NP+5NP+6NP</t>
    </r>
    <r>
      <rPr>
        <b/>
        <sz val="10"/>
        <color rgb="FF000000"/>
        <rFont val="Arial"/>
        <family val="2"/>
      </rPr>
      <t>+</t>
    </r>
    <r>
      <rPr>
        <sz val="10"/>
        <color rgb="FF808080"/>
        <rFont val="Arial"/>
        <family val="2"/>
      </rPr>
      <t>STR=30</t>
    </r>
  </si>
  <si>
    <r>
      <t xml:space="preserve">
</t>
    </r>
    <r>
      <rPr>
        <sz val="10"/>
        <color theme="0" tint="-0.4999699890613556"/>
        <rFont val="Arial"/>
        <family val="2"/>
      </rPr>
      <t>PR+1NP+ME+2NP+3NP+4NP+5NP+6NP+STR=30</t>
    </r>
  </si>
  <si>
    <t>800</t>
  </si>
  <si>
    <t>Dokumentace, certifikace</t>
  </si>
  <si>
    <t>Tazus</t>
  </si>
  <si>
    <t>obdržení kladného vyjádření k protipožárně akustické ucpávce pro stavbu JKC (specifikace dané ucpávky viz. dokumentace D.1.1.001b Stavební akustika) pro profesi ÚT, VZT, ZTI, CHL</t>
  </si>
  <si>
    <t>Dokumentace pro realizaci stavby</t>
  </si>
  <si>
    <t>Náklady na vyhotovení dokumentace pro realizaci stavby a její předání objednateli v požadované formě a požadovaném počtu. Dokumentace zohlednuje koordninaci jednotlivých profesí a jejich konkrétních výrobků, postupy a atesty, které bude GD dodávat.</t>
  </si>
  <si>
    <t>Dokumentace dílenská a výrobní</t>
  </si>
  <si>
    <t>Tato dokumentave se předpokládá, že bude zpracována pro části, které potřebují další podorbnější dokumentaci než je realizační. Náklady na vyhotovení dokumentace a její předání objednateli v požadované formě a požadovaném počtu. Dokumentace se předpokládá zejména na části závěsný systém, pevné a posuvné body, osazení jednoltivýcz zařízení (zdroje chladu, VZT jednotky, ATS, čerpadla atd.) pomocné ocelové konstrukce, atypické prvky.</t>
  </si>
  <si>
    <t xml:space="preserve">Dokumentace skutečného provedení </t>
  </si>
  <si>
    <t>Náklady na vyhotovení dokumentace skutečného provedení stavby a její předání objednateli v požadované formě a požadovaném počtu.</t>
  </si>
  <si>
    <t>Dodávka + montáž -materiál spojovací, upevňovací, těsnění spojů, pomocný materiál</t>
  </si>
  <si>
    <t>Rohový ventil chromový, DN15 pro umyvadla a WC</t>
  </si>
  <si>
    <t>Dodávka + montáž: vpust, materiál spojovací, upevňovací, materiál těsnící, kladení, montáž, těsnění hrdel, spojů, pomocný materiál</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</si>
  <si>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2</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2</t>
    </r>
    <r>
      <rPr>
        <sz val="10"/>
        <color rgb="FF808080"/>
        <rFont val="Arial"/>
        <family val="2"/>
      </rPr>
      <t>_2NP+</t>
    </r>
    <r>
      <rPr>
        <b/>
        <sz val="10"/>
        <color rgb="FF000000"/>
        <rFont val="Arial"/>
        <family val="2"/>
      </rPr>
      <t>2</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</si>
  <si>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2</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6</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</si>
  <si>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17</t>
    </r>
    <r>
      <rPr>
        <sz val="10"/>
        <color rgb="FF808080"/>
        <rFont val="Arial"/>
        <family val="2"/>
      </rPr>
      <t>_6NP</t>
    </r>
    <r>
      <rPr>
        <b/>
        <sz val="10"/>
        <color rgb="FF000000"/>
        <rFont val="Arial"/>
        <family val="2"/>
      </rPr>
      <t>+0</t>
    </r>
    <r>
      <rPr>
        <sz val="10"/>
        <color rgb="FF808080"/>
        <rFont val="Arial"/>
        <family val="2"/>
      </rPr>
      <t>_STR</t>
    </r>
  </si>
  <si>
    <t>VP2-střešní vpust kompletní DN75 vyhřívaná, &gt;9,9l/s, D+M</t>
  </si>
  <si>
    <t>VP-vnitřní podlahová vpust  kompletní  se svislým odtokem, se suchou zápachovou uzávěrkou, stavitelná, napojení DN110, D+M</t>
  </si>
  <si>
    <t>VPd-vnitřní vpust designová  kompletní DN100 nerez s vnitřním rámem pro vložení dlažby, svislý odtok, D+M</t>
  </si>
  <si>
    <t>VPn-vnitřní podlahová vpust  kompletní DN100 nerezová, se suchou zápachovou uzávěrkou, 2,7- 3,5 l/s svislý odtok, D+M</t>
  </si>
  <si>
    <t>VP3-střešní vpust  kompletní DN110 vyhřívaná, &gt;10,7l/s, D+M</t>
  </si>
  <si>
    <t>VP4-vnitřní podlahová vpust   kompletní pro odvod kondenzátu, se svislým odtokem, se suchou zápachovou uzávěrkou, stavitelná, napojení DN50, D+M</t>
  </si>
  <si>
    <t>VP5-sklepní vpust  kompletní DN100 s dvojitým uzávěrem proti zpětnému vzdutí, D+M</t>
  </si>
  <si>
    <t>VP6-střešní vpust  kompletní vyhřívaná s vodorovným odtokem, DN75 ,&gt;3 l/s</t>
  </si>
  <si>
    <r>
      <t>2</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</si>
  <si>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 xml:space="preserve">Č3 - kompaktní přečerpávací zařízení pro angl. Dvorky, min 4 l/s, výtlak min 18m, 200 l sběrná nádrž, 2x čerpadlo kalové, D+M      </t>
  </si>
  <si>
    <t xml:space="preserve">Č4 - kompaktní přečerpávací zařízení pro angl. Dvorky, min 4 l/s, výtlak min 18m, 200 l sběrná nádrž, 2x čerpadlo kalové, D+M      </t>
  </si>
  <si>
    <t xml:space="preserve">Dodávka + montáž.  Včetně těsnícího a pomocného materiálu. </t>
  </si>
  <si>
    <t>Č5 - kompaktní přečerpávací zařízení - čerpání kondenzátu, 2,8 l/s, výtlak min 7m, 10 l sběrná nádržka, 1x kalové čerpadlo, 230 V, D+M</t>
  </si>
  <si>
    <t xml:space="preserve">Dodávka + montáž.   Včetně těsnícího a pomocného materiálu. </t>
  </si>
  <si>
    <t xml:space="preserve">Dodávka + montáž.   Včetně těsnícího a pomocného materiálu, ukončovacího bajonetu na fasádě, ovládací krabice a spínače na fasádě. </t>
  </si>
  <si>
    <t xml:space="preserve">Č7 - čerpadlo pro čerpání van SHZ, min 3l/s, výtlak min 8m, D+M               </t>
  </si>
  <si>
    <t xml:space="preserve">Č8 - kompaktní přečerpávací zařízení , min 4 l/s, výtlak min 18m, 200 l sběrná nádrž, 2x čerpadlo kalové, D+M      </t>
  </si>
  <si>
    <t>Usazovací šachta DN400 s filtračním sítem před čerpadlo Č4</t>
  </si>
  <si>
    <t xml:space="preserve">Závěsy splaškové kanaliazce včetně tlumících prvků                              </t>
  </si>
  <si>
    <t>kg</t>
  </si>
  <si>
    <r>
      <t>153</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336</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74</t>
    </r>
    <r>
      <rPr>
        <sz val="10"/>
        <color rgb="FF808080"/>
        <rFont val="Arial"/>
        <family val="2"/>
      </rPr>
      <t>PR+</t>
    </r>
    <r>
      <rPr>
        <b/>
        <sz val="10"/>
        <color rgb="FF000000"/>
        <rFont val="Arial"/>
        <family val="2"/>
      </rPr>
      <t>170</t>
    </r>
    <r>
      <rPr>
        <b/>
        <sz val="10"/>
        <color rgb="FF808080"/>
        <rFont val="Arial"/>
        <family val="2"/>
      </rPr>
      <t>_</t>
    </r>
    <r>
      <rPr>
        <sz val="10"/>
        <color rgb="FF808080"/>
        <rFont val="Arial"/>
        <family val="2"/>
      </rPr>
      <t>1NP+</t>
    </r>
    <r>
      <rPr>
        <b/>
        <sz val="10"/>
        <color rgb="FF000000"/>
        <rFont val="Arial"/>
        <family val="2"/>
      </rPr>
      <t>99</t>
    </r>
    <r>
      <rPr>
        <sz val="10"/>
        <color rgb="FF808080"/>
        <rFont val="Arial"/>
        <family val="2"/>
      </rPr>
      <t>_ME+</t>
    </r>
    <r>
      <rPr>
        <b/>
        <sz val="10"/>
        <color rgb="FF000000"/>
        <rFont val="Arial"/>
        <family val="2"/>
      </rPr>
      <t>84</t>
    </r>
    <r>
      <rPr>
        <sz val="10"/>
        <color rgb="FF808080"/>
        <rFont val="Arial"/>
        <family val="2"/>
      </rPr>
      <t>_2NP+</t>
    </r>
    <r>
      <rPr>
        <b/>
        <sz val="10"/>
        <color rgb="FF000000"/>
        <rFont val="Arial"/>
        <family val="2"/>
      </rPr>
      <t>47</t>
    </r>
    <r>
      <rPr>
        <sz val="10"/>
        <color rgb="FF808080"/>
        <rFont val="Arial"/>
        <family val="2"/>
      </rPr>
      <t>_3NP+</t>
    </r>
    <r>
      <rPr>
        <b/>
        <sz val="10"/>
        <color rgb="FF000000"/>
        <rFont val="Arial"/>
        <family val="2"/>
      </rPr>
      <t>43</t>
    </r>
    <r>
      <rPr>
        <sz val="10"/>
        <color rgb="FF808080"/>
        <rFont val="Arial"/>
        <family val="2"/>
      </rPr>
      <t>_4NP+</t>
    </r>
    <r>
      <rPr>
        <b/>
        <sz val="10"/>
        <color rgb="FF000000"/>
        <rFont val="Arial"/>
        <family val="2"/>
      </rPr>
      <t>113</t>
    </r>
    <r>
      <rPr>
        <sz val="10"/>
        <color rgb="FF808080"/>
        <rFont val="Arial"/>
        <family val="2"/>
      </rPr>
      <t>_5NP+</t>
    </r>
    <r>
      <rPr>
        <b/>
        <sz val="10"/>
        <color rgb="FF000000"/>
        <rFont val="Arial"/>
        <family val="2"/>
      </rPr>
      <t>26</t>
    </r>
    <r>
      <rPr>
        <sz val="10"/>
        <color rgb="FF808080"/>
        <rFont val="Arial"/>
        <family val="2"/>
      </rPr>
      <t>_6NP</t>
    </r>
    <r>
      <rPr>
        <b/>
        <sz val="10"/>
        <color rgb="FF000000"/>
        <rFont val="Arial"/>
        <family val="2"/>
      </rPr>
      <t>+0</t>
    </r>
    <r>
      <rPr>
        <sz val="10"/>
        <color rgb="FF808080"/>
        <rFont val="Arial"/>
        <family val="2"/>
      </rPr>
      <t>_STR</t>
    </r>
  </si>
  <si>
    <t xml:space="preserve">Závěsy stoupací splaškové kanaliazce včetně tlumících prvků                              </t>
  </si>
  <si>
    <t>ŠACHTY PŘES VŠECHNA PODLAŽÍ</t>
  </si>
  <si>
    <t>Montážní instalační systém pro zavěšení potrubí instalací  kanalizace. Kompletní dodávka montážního materiálu včetně kotvení do stropní k-ce/příček, pevných bodů, systémových spojek, čepů a nosníkových matek. Montážní materiál z otevřených C profilů, dimenze dle jednotlivých podpěr/závěsů. Povrchová úprava montážního systému v galvanickém pozinku. Potrubí vodovodu a kanalizace je chyceno do objímek s izolační gumou EPDM. Objímky s vlastností snížení hlučnosti potrubí. V místech souběhu více potrubí jsou potrubí sdružené na hrazdách, konzolách. Závěsy jsou navrženy včetně tlumících prvků.</t>
  </si>
  <si>
    <r>
      <t>9</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8</t>
    </r>
    <r>
      <rPr>
        <b/>
        <sz val="10"/>
        <color rgb="FF808080"/>
        <rFont val="Arial"/>
        <family val="2"/>
      </rPr>
      <t>_</t>
    </r>
    <r>
      <rPr>
        <sz val="10"/>
        <color rgb="FF808080"/>
        <rFont val="Arial"/>
        <family val="2"/>
      </rPr>
      <t>1NP+0_ME+</t>
    </r>
    <r>
      <rPr>
        <b/>
        <sz val="10"/>
        <color rgb="FF000000"/>
        <rFont val="Arial"/>
        <family val="2"/>
      </rPr>
      <t>9</t>
    </r>
    <r>
      <rPr>
        <sz val="10"/>
        <color rgb="FF808080"/>
        <rFont val="Arial"/>
        <family val="2"/>
      </rPr>
      <t>_2NP+</t>
    </r>
    <r>
      <rPr>
        <b/>
        <sz val="10"/>
        <rFont val="Arial"/>
        <family val="2"/>
      </rPr>
      <t>12</t>
    </r>
    <r>
      <rPr>
        <sz val="10"/>
        <color rgb="FF808080"/>
        <rFont val="Arial"/>
        <family val="2"/>
      </rPr>
      <t>_3NP+</t>
    </r>
    <r>
      <rPr>
        <b/>
        <sz val="10"/>
        <color rgb="FF000000"/>
        <rFont val="Arial"/>
        <family val="2"/>
      </rPr>
      <t>12</t>
    </r>
    <r>
      <rPr>
        <sz val="10"/>
        <color rgb="FF808080"/>
        <rFont val="Arial"/>
        <family val="2"/>
      </rPr>
      <t>_4NP+</t>
    </r>
    <r>
      <rPr>
        <b/>
        <sz val="10"/>
        <rFont val="Arial"/>
        <family val="2"/>
      </rPr>
      <t>12</t>
    </r>
    <r>
      <rPr>
        <sz val="10"/>
        <color rgb="FF808080"/>
        <rFont val="Arial"/>
        <family val="2"/>
      </rPr>
      <t>_5NP+</t>
    </r>
    <r>
      <rPr>
        <b/>
        <sz val="10"/>
        <color rgb="FF000000"/>
        <rFont val="Arial"/>
        <family val="2"/>
      </rPr>
      <t>5</t>
    </r>
    <r>
      <rPr>
        <sz val="10"/>
        <color rgb="FF808080"/>
        <rFont val="Arial"/>
        <family val="2"/>
      </rPr>
      <t>_6NP</t>
    </r>
    <r>
      <rPr>
        <b/>
        <sz val="10"/>
        <color rgb="FF000000"/>
        <rFont val="Arial"/>
        <family val="2"/>
      </rPr>
      <t>+0</t>
    </r>
    <r>
      <rPr>
        <sz val="10"/>
        <color rgb="FF808080"/>
        <rFont val="Arial"/>
        <family val="2"/>
      </rPr>
      <t>_STR</t>
    </r>
  </si>
  <si>
    <r>
      <t xml:space="preserve">Zařizovací předměty </t>
    </r>
    <r>
      <rPr>
        <b/>
        <sz val="10"/>
        <rFont val="Arial"/>
        <family val="2"/>
      </rPr>
      <t>(BLIŽŠÍ SPECIFIKACE VIZ STAVEBNÍ DOKUMENTACE- STANDARDY ZAŘIZOVACÍCH PŘEDMĚTŮ A ARMATUR)</t>
    </r>
  </si>
  <si>
    <t>WC3-Klozet závěsný vyšší standard,vodorovný odpad , bez oplachového kruhu + sedátko s nerez úchyty, keramický bílý, D+M</t>
  </si>
  <si>
    <t>WCB-Klozet závěsný s bidetem vyšší standard, vodorovný odpad , sedátko s nerez úchyty,keramický bílý, D+M</t>
  </si>
  <si>
    <t>Montážní instalační systém pro zavěšení potrubí instalací  kanalizace. Kompletní dodávka montážního materiálu včetně kotvení do stropní k-ce/příček, pevných bodů, systémových spojek, čepů a nosníkových matek. Montážní materiál z otevřených C profilů, dimenze dle jednotlivých podpěr/závěsů. Povrchová úprava montážního systému v galvanickém pozinku. Potrubí vodovodu a kanalizace je chyceno do objímek s izolační gumou EPDM. Objímky s vlastností snížení hlučnosti potrubí. V místech souběhu více potrubí jsou potrubí sdružené na hrazdách, konzolách. Závěsy jsou navrženy včetně tlumících prvků. V řádku níže jsou uvedeny hmotnosti závěsů v kg po patrech.</t>
  </si>
  <si>
    <r>
      <t xml:space="preserve">Požární ucpávka 25X2,8;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</si>
  <si>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</si>
  <si>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4</t>
    </r>
    <r>
      <rPr>
        <sz val="10"/>
        <color rgb="FF808080"/>
        <rFont val="Arial"/>
        <family val="2"/>
      </rPr>
      <t>_3PP+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6</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10</t>
    </r>
    <r>
      <rPr>
        <sz val="10"/>
        <color theme="0" tint="-0.4999699890613556"/>
        <rFont val="Arial"/>
        <family val="2"/>
      </rPr>
      <t>_PR+</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2</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</si>
  <si>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Požárně akustická ucpávka DN50;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</si>
  <si>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</si>
  <si>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do DN50- EI60, STROP
</t>
    </r>
  </si>
  <si>
    <r>
      <t xml:space="preserve">Požárně akustická ucpávka do DN50- EI60, STROP
</t>
    </r>
  </si>
  <si>
    <t xml:space="preserve">Poznámka k položce:
Protipožární akustická ucpávka - specifikace dané ucpávky viz. dokumentace D.1.1.001b Stavební akustika (Detaily pro akustickou odolnost v prostupech s požárními požadavky),dle požadavku generálního projektanta. Včetně lešenářské výpomoci- lešení do 1,9m, včetně zednické výpomoci- zapravení prostupu. </t>
  </si>
  <si>
    <t xml:space="preserve">Poznámka k položce:
Dodávka+ montáž. Protipožární ucpávka - protipožární zpěňující páska, jedno
omotání, oboustranně - prostup stěnou/stropem. Požární odolnost EI 60
min. Včetně identifikačního štítku.Tmel k dotěsnění pásky na bázi
akrylátu. Včetně lešenářské výpomoci- lešení do 1,9m, včetně zednické výpomoci- zapravení prostupu. </t>
  </si>
  <si>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2</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</si>
  <si>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Požárně akustická ucpávka do DN50- EI60, STENA
</t>
    </r>
  </si>
  <si>
    <r>
      <t>0</t>
    </r>
    <r>
      <rPr>
        <sz val="10"/>
        <color rgb="FF808080"/>
        <rFont val="Arial"/>
        <family val="2"/>
      </rPr>
      <t>_3PP+</t>
    </r>
    <r>
      <rPr>
        <b/>
        <sz val="1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4</t>
    </r>
    <r>
      <rPr>
        <sz val="10"/>
        <color rgb="FF808080"/>
        <rFont val="Arial"/>
        <family val="2"/>
      </rPr>
      <t>_3NP+</t>
    </r>
    <r>
      <rPr>
        <b/>
        <sz val="10"/>
        <color rgb="FF000000"/>
        <rFont val="Arial"/>
        <family val="2"/>
      </rPr>
      <t>8</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3</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</si>
  <si>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2</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2</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</si>
  <si>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Akustická ucpávka do DN50- EI60, STENA
</t>
    </r>
  </si>
  <si>
    <r>
      <t xml:space="preserve">Akustická ucpávka do DN50- EI60, STROP
</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</si>
  <si>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4</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</si>
  <si>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6</t>
    </r>
    <r>
      <rPr>
        <sz val="10"/>
        <color rgb="FF808080"/>
        <rFont val="Arial"/>
        <family val="2"/>
      </rPr>
      <t>_3NP+</t>
    </r>
    <r>
      <rPr>
        <b/>
        <sz val="10"/>
        <color rgb="FF000000"/>
        <rFont val="Arial"/>
        <family val="2"/>
      </rPr>
      <t>5</t>
    </r>
    <r>
      <rPr>
        <sz val="10"/>
        <color rgb="FF808080"/>
        <rFont val="Arial"/>
        <family val="2"/>
      </rPr>
      <t>_4NP+</t>
    </r>
    <r>
      <rPr>
        <b/>
        <sz val="10"/>
        <color rgb="FF000000"/>
        <rFont val="Arial"/>
        <family val="2"/>
      </rPr>
      <t>3</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</si>
  <si>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manžeta 110X12,4;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</si>
  <si>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protipožární ucpávka - protipožární manžeta, jednostranně -
prostup stropem. Požární odolnost EI 60 min. Včetně identifikačního
štítku. Dotěsnění mezi potrubím a stropem např. protipožární tmelem
na akrylátové bázi a s minerální vatou. Dodávka +
montáž tvarovky = tvarovka, materiál spojovací, upevňovací, kladení,
montáž, těsnění hrdel, spojů, dávkový čas</t>
  </si>
  <si>
    <r>
      <t xml:space="preserve">Požární manžeta DN75, EI60, STROP
</t>
    </r>
  </si>
  <si>
    <r>
      <t xml:space="preserve">Požární manžeta DN110, EI60, STROP
</t>
    </r>
  </si>
  <si>
    <r>
      <t xml:space="preserve">Požární manžeta DN125, EI60, STROP
</t>
    </r>
  </si>
  <si>
    <r>
      <t xml:space="preserve">Požární manžeta DN160, EI60, STROP
</t>
    </r>
  </si>
  <si>
    <r>
      <t xml:space="preserve">Požární manžeta DN200, EI60, STROP
</t>
    </r>
  </si>
  <si>
    <t xml:space="preserve">Poznámka k položce:
protipožární ucpávka - protipožární manžeta, jednostranně -
prostup stropem. Požární odolnost EI 60 min. Včetně identifikačního
štítku. Dotěsnění mezi potrubím a stropem např. protipožární tmelem
na akrylátové bázi a s minerální vatou. Dodávka +
montáž  včetně lešenářské výpomoci- lešení do 1,9m, včetně zednické výpomoci- zapravení prostupu. </t>
  </si>
  <si>
    <r>
      <t>0</t>
    </r>
    <r>
      <rPr>
        <sz val="10"/>
        <color rgb="FF808080"/>
        <rFont val="Arial"/>
        <family val="2"/>
      </rPr>
      <t>_3PP+</t>
    </r>
    <r>
      <rPr>
        <b/>
        <sz val="10"/>
        <color rgb="FF000000"/>
        <rFont val="Arial"/>
        <family val="2"/>
      </rPr>
      <t>12</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7</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39</t>
    </r>
    <r>
      <rPr>
        <sz val="10"/>
        <color theme="0" tint="-0.4999699890613556"/>
        <rFont val="Arial"/>
        <family val="2"/>
      </rPr>
      <t>_PR+</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18</t>
    </r>
    <r>
      <rPr>
        <sz val="10"/>
        <color rgb="FF808080"/>
        <rFont val="Arial"/>
        <family val="2"/>
      </rPr>
      <t>_ME+</t>
    </r>
    <r>
      <rPr>
        <b/>
        <sz val="10"/>
        <color rgb="FF000000"/>
        <rFont val="Arial"/>
        <family val="2"/>
      </rPr>
      <t>1</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11</t>
    </r>
    <r>
      <rPr>
        <sz val="10"/>
        <color rgb="FF808080"/>
        <rFont val="Arial"/>
        <family val="2"/>
      </rPr>
      <t>_5NP+</t>
    </r>
    <r>
      <rPr>
        <b/>
        <sz val="10"/>
        <color rgb="FF000000"/>
        <rFont val="Arial"/>
        <family val="2"/>
      </rPr>
      <t>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</si>
  <si>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2</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4</t>
    </r>
    <r>
      <rPr>
        <sz val="10"/>
        <color theme="0" tint="-0.4999699890613556"/>
        <rFont val="Arial"/>
        <family val="2"/>
      </rPr>
      <t>_PR+</t>
    </r>
    <r>
      <rPr>
        <b/>
        <sz val="10"/>
        <color rgb="FF000000"/>
        <rFont val="Arial"/>
        <family val="2"/>
      </rPr>
      <t>2</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1</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</si>
  <si>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2</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</si>
  <si>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6</t>
    </r>
    <r>
      <rPr>
        <sz val="10"/>
        <color rgb="FF808080"/>
        <rFont val="Arial"/>
        <family val="2"/>
      </rPr>
      <t>_3PP+</t>
    </r>
    <r>
      <rPr>
        <b/>
        <sz val="10"/>
        <color rgb="FF000000"/>
        <rFont val="Arial"/>
        <family val="2"/>
      </rPr>
      <t>6</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3</t>
    </r>
    <r>
      <rPr>
        <sz val="10"/>
        <color theme="0" tint="-0.4999699890613556"/>
        <rFont val="Arial"/>
        <family val="2"/>
      </rPr>
      <t>_PR+</t>
    </r>
    <r>
      <rPr>
        <b/>
        <sz val="10"/>
        <color rgb="FF000000"/>
        <rFont val="Arial"/>
        <family val="2"/>
      </rPr>
      <t>8</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8</t>
    </r>
    <r>
      <rPr>
        <sz val="10"/>
        <color rgb="FF808080"/>
        <rFont val="Arial"/>
        <family val="2"/>
      </rPr>
      <t>_2NP+</t>
    </r>
    <r>
      <rPr>
        <b/>
        <sz val="10"/>
        <color theme="1"/>
        <rFont val="Arial"/>
        <family val="2"/>
      </rPr>
      <t>9</t>
    </r>
    <r>
      <rPr>
        <sz val="10"/>
        <color rgb="FF808080"/>
        <rFont val="Arial"/>
        <family val="2"/>
      </rPr>
      <t>_3NP+</t>
    </r>
    <r>
      <rPr>
        <b/>
        <sz val="10"/>
        <color rgb="FF000000"/>
        <rFont val="Arial"/>
        <family val="2"/>
      </rPr>
      <t>10</t>
    </r>
    <r>
      <rPr>
        <sz val="10"/>
        <color rgb="FF808080"/>
        <rFont val="Arial"/>
        <family val="2"/>
      </rPr>
      <t>_4NP+</t>
    </r>
    <r>
      <rPr>
        <b/>
        <sz val="10"/>
        <color rgb="FF000000"/>
        <rFont val="Arial"/>
        <family val="2"/>
      </rPr>
      <t>24</t>
    </r>
    <r>
      <rPr>
        <sz val="10"/>
        <color rgb="FF808080"/>
        <rFont val="Arial"/>
        <family val="2"/>
      </rPr>
      <t>_5NP+</t>
    </r>
    <r>
      <rPr>
        <b/>
        <sz val="10"/>
        <color rgb="FF000000"/>
        <rFont val="Arial"/>
        <family val="2"/>
      </rPr>
      <t>9</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</si>
  <si>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2</t>
    </r>
    <r>
      <rPr>
        <sz val="10"/>
        <color rgb="FF808080"/>
        <rFont val="Arial"/>
        <family val="2"/>
      </rPr>
      <t>_3PP+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5</t>
    </r>
    <r>
      <rPr>
        <sz val="10"/>
        <color theme="0" tint="-0.4999699890613556"/>
        <rFont val="Arial"/>
        <family val="2"/>
      </rPr>
      <t>_PR+</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5</t>
    </r>
    <r>
      <rPr>
        <sz val="10"/>
        <color rgb="FF808080"/>
        <rFont val="Arial"/>
        <family val="2"/>
      </rPr>
      <t>_ME+</t>
    </r>
    <r>
      <rPr>
        <b/>
        <sz val="10"/>
        <color rgb="FF000000"/>
        <rFont val="Arial"/>
        <family val="2"/>
      </rPr>
      <t>3</t>
    </r>
    <r>
      <rPr>
        <sz val="10"/>
        <color rgb="FF808080"/>
        <rFont val="Arial"/>
        <family val="2"/>
      </rPr>
      <t>_2NP+</t>
    </r>
    <r>
      <rPr>
        <b/>
        <sz val="10"/>
        <color theme="1"/>
        <rFont val="Arial"/>
        <family val="2"/>
      </rPr>
      <t>3</t>
    </r>
    <r>
      <rPr>
        <sz val="10"/>
        <color rgb="FF808080"/>
        <rFont val="Arial"/>
        <family val="2"/>
      </rPr>
      <t>_3NP+</t>
    </r>
    <r>
      <rPr>
        <b/>
        <sz val="10"/>
        <color rgb="FF000000"/>
        <rFont val="Arial"/>
        <family val="2"/>
      </rPr>
      <t>4</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</si>
  <si>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Požárně akustická manžeta DN75, EI60, STROP
</t>
    </r>
  </si>
  <si>
    <r>
      <t xml:space="preserve">Požárně akustická manžeta DN110, EI60, STROP
</t>
    </r>
  </si>
  <si>
    <r>
      <t xml:space="preserve">Požárně akustická manžeta DN125, EI60, STROP
</t>
    </r>
  </si>
  <si>
    <r>
      <t xml:space="preserve">Požárně akustická manžeta DN160, EI60, STROP
</t>
    </r>
  </si>
  <si>
    <r>
      <t xml:space="preserve">Požárně akustická manžeta DN200, EI60, STROP
</t>
    </r>
  </si>
  <si>
    <t xml:space="preserve">Poznámka k položce:
Protipožární akustická ucpávka - specifikace dané ucpávky viz. dokumentace D.1.1.001b Stavební akustika (Detaily pro akustickou odolnost v prostupech s požárními požadavky),dle požadavku generálního projektanta. Dodávka +
montáž  včetně lešenářské výpomoci- lešení do 1,9m, včetně zednické výpomoci- zapravení prostupu. </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</si>
  <si>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</si>
  <si>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2</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4</t>
    </r>
    <r>
      <rPr>
        <sz val="10"/>
        <color rgb="FF808080"/>
        <rFont val="Arial"/>
        <family val="2"/>
      </rPr>
      <t>_ME+</t>
    </r>
    <r>
      <rPr>
        <b/>
        <sz val="10"/>
        <color rgb="FF000000"/>
        <rFont val="Arial"/>
        <family val="2"/>
      </rPr>
      <t>5</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2</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</si>
  <si>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3</t>
    </r>
    <r>
      <rPr>
        <sz val="10"/>
        <color theme="0" tint="-0.4999699890613556"/>
        <rFont val="Arial"/>
        <family val="2"/>
      </rPr>
      <t>_</t>
    </r>
    <r>
      <rPr>
        <sz val="10"/>
        <color rgb="FF808080"/>
        <rFont val="Arial"/>
        <family val="2"/>
      </rPr>
      <t>1NP+</t>
    </r>
    <r>
      <rPr>
        <b/>
        <sz val="10"/>
        <color theme="1"/>
        <rFont val="Arial"/>
        <family val="2"/>
      </rPr>
      <t>7</t>
    </r>
    <r>
      <rPr>
        <sz val="10"/>
        <color rgb="FF808080"/>
        <rFont val="Arial"/>
        <family val="2"/>
      </rPr>
      <t>_ME+</t>
    </r>
    <r>
      <rPr>
        <b/>
        <sz val="10"/>
        <color rgb="FF000000"/>
        <rFont val="Arial"/>
        <family val="2"/>
      </rPr>
      <t>6</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4</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</si>
  <si>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5</t>
    </r>
    <r>
      <rPr>
        <sz val="10"/>
        <color rgb="FF808080"/>
        <rFont val="Arial"/>
        <family val="2"/>
      </rPr>
      <t>_3PP+</t>
    </r>
    <r>
      <rPr>
        <b/>
        <sz val="10"/>
        <color rgb="FF000000"/>
        <rFont val="Arial"/>
        <family val="2"/>
      </rPr>
      <t>7</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6</t>
    </r>
    <r>
      <rPr>
        <sz val="10"/>
        <color theme="0" tint="-0.4999699890613556"/>
        <rFont val="Arial"/>
        <family val="2"/>
      </rPr>
      <t>_</t>
    </r>
    <r>
      <rPr>
        <sz val="10"/>
        <color rgb="FF808080"/>
        <rFont val="Arial"/>
        <family val="2"/>
      </rPr>
      <t>1NP+</t>
    </r>
    <r>
      <rPr>
        <b/>
        <sz val="10"/>
        <color theme="1"/>
        <rFont val="Arial"/>
        <family val="2"/>
      </rPr>
      <t>13</t>
    </r>
    <r>
      <rPr>
        <sz val="10"/>
        <color rgb="FF808080"/>
        <rFont val="Arial"/>
        <family val="2"/>
      </rPr>
      <t>_ME+</t>
    </r>
    <r>
      <rPr>
        <b/>
        <sz val="10"/>
        <color rgb="FF000000"/>
        <rFont val="Arial"/>
        <family val="2"/>
      </rPr>
      <t>9</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10</t>
    </r>
    <r>
      <rPr>
        <sz val="10"/>
        <color rgb="FF808080"/>
        <rFont val="Arial"/>
        <family val="2"/>
      </rPr>
      <t>_4NP+</t>
    </r>
    <r>
      <rPr>
        <b/>
        <sz val="10"/>
        <color rgb="FF000000"/>
        <rFont val="Arial"/>
        <family val="2"/>
      </rPr>
      <t>16</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</si>
  <si>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</si>
  <si>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Požárně akustická manžeta DN75, EI60, STENA
</t>
    </r>
  </si>
  <si>
    <r>
      <t xml:space="preserve">Požárně akustická manžeta DN110, EI60, STENA
</t>
    </r>
  </si>
  <si>
    <r>
      <t xml:space="preserve">Požárně akustická manžeta DN125, EI60, STENA
</t>
    </r>
  </si>
  <si>
    <t xml:space="preserve">Poznámka k položce:
Protipožární akustická ucpávka - specifikace dané ucpávky viz. dokumentace D.1.1.001b Stavební akustika (Detaily pro akustickou odolnost v prostupech s požárními požadavky),dle požadavku generálního projektanta.  Oboustranně -
prostup stěnou. Dodávka +montáž  včetně lešenářské výpomoci- lešení do 1,9m, včetně zednické výpomoci- zapravení prostupu. </t>
  </si>
  <si>
    <t xml:space="preserve">Poznámka k položce:
Protipožární akustická ucpávka - specifikace dané ucpávky viz. dokumentace D.1.1.001b Stavební akustika (Detaily pro akustickou odolnost v prostupech s požárními požadavky),dle požadavku generálního projektanta.Oboustranně -
prostup stěnou. Dodávka +montáž  včetně lešenářské výpomoci- lešení do 1,9m, včetně zednické výpomoci- zapravení prostupu. </t>
  </si>
  <si>
    <r>
      <t>0</t>
    </r>
    <r>
      <rPr>
        <sz val="10"/>
        <color rgb="FF808080"/>
        <rFont val="Arial"/>
        <family val="2"/>
      </rPr>
      <t>_3PP+</t>
    </r>
    <r>
      <rPr>
        <b/>
        <sz val="10"/>
        <color rgb="FF000000"/>
        <rFont val="Arial"/>
        <family val="2"/>
      </rPr>
      <t>4</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</si>
  <si>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4</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4</t>
    </r>
    <r>
      <rPr>
        <sz val="10"/>
        <color rgb="FF808080"/>
        <rFont val="Arial"/>
        <family val="2"/>
      </rPr>
      <t>_ME+</t>
    </r>
    <r>
      <rPr>
        <b/>
        <sz val="10"/>
        <color rgb="FF000000"/>
        <rFont val="Arial"/>
        <family val="2"/>
      </rPr>
      <t>10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5</t>
    </r>
    <r>
      <rPr>
        <sz val="10"/>
        <color rgb="FF808080"/>
        <rFont val="Arial"/>
        <family val="2"/>
      </rPr>
      <t>_4NP+</t>
    </r>
    <r>
      <rPr>
        <b/>
        <sz val="10"/>
        <color rgb="FF000000"/>
        <rFont val="Arial"/>
        <family val="2"/>
      </rPr>
      <t>5</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</si>
  <si>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2</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</si>
  <si>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Akustická manžeta DN75- EI60
</t>
    </r>
  </si>
  <si>
    <r>
      <t xml:space="preserve">Akustická manžeta DN110- EI60
</t>
    </r>
  </si>
  <si>
    <r>
      <t xml:space="preserve">Akustická manžeta do DN125 EI60
</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</si>
  <si>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4</t>
    </r>
    <r>
      <rPr>
        <sz val="10"/>
        <color rgb="FF808080"/>
        <rFont val="Arial"/>
        <family val="2"/>
      </rPr>
      <t>_4NP+</t>
    </r>
    <r>
      <rPr>
        <b/>
        <sz val="10"/>
        <color rgb="FF000000"/>
        <rFont val="Arial"/>
        <family val="2"/>
      </rPr>
      <t>3</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</si>
  <si>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</si>
  <si>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t>Prostupy stavebními dělícími konstrukcemi pro potrubí ZTI jsou zahrnuty v dodávce stavby</t>
  </si>
  <si>
    <r>
      <t xml:space="preserve">Revizní dvířka pro požární ucpávky 250x250mm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</si>
  <si>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včetně dodávky a montáže, pomocného instalačního materiálu, zednické přípomoci</t>
  </si>
  <si>
    <t>VIZ POLOHY POŽÁRNÍCH UCPÁVEK A MANŽET</t>
  </si>
  <si>
    <r>
      <t xml:space="preserve">Revizní dvířka pro požární ucpávky a manžety 250x250mm
</t>
    </r>
  </si>
  <si>
    <t>VIZ POLOHY AKUSTICKÝCH UCPÁVEK A MANŽET</t>
  </si>
  <si>
    <t>Přivzdušňovací ventil DN50-110 vč. montáže, průtok &gt; 20l/s</t>
  </si>
  <si>
    <t>Kompenzační dlouhé hrdlo s dvojitým pouzdrem PE pro svislé potrubí DN160</t>
  </si>
  <si>
    <t>Kompenzační dlouhé hrdlo s dvojitým pouzdrem PE pro svislé potrubí DN200</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</si>
  <si>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5</t>
    </r>
    <r>
      <rPr>
        <b/>
        <sz val="10"/>
        <color rgb="FF808080"/>
        <rFont val="Arial"/>
        <family val="2"/>
      </rPr>
      <t>_</t>
    </r>
    <r>
      <rPr>
        <sz val="10"/>
        <color rgb="FF808080"/>
        <rFont val="Arial"/>
        <family val="2"/>
      </rPr>
      <t>1NP+</t>
    </r>
    <r>
      <rPr>
        <b/>
        <sz val="10"/>
        <color rgb="FF000000"/>
        <rFont val="Arial"/>
        <family val="2"/>
      </rPr>
      <t>3</t>
    </r>
    <r>
      <rPr>
        <sz val="10"/>
        <color rgb="FF808080"/>
        <rFont val="Arial"/>
        <family val="2"/>
      </rPr>
      <t>_ME+</t>
    </r>
    <r>
      <rPr>
        <b/>
        <sz val="10"/>
        <color rgb="FF000000"/>
        <rFont val="Arial"/>
        <family val="2"/>
      </rPr>
      <t>8</t>
    </r>
    <r>
      <rPr>
        <sz val="10"/>
        <color rgb="FF808080"/>
        <rFont val="Arial"/>
        <family val="2"/>
      </rPr>
      <t>_2NP+</t>
    </r>
    <r>
      <rPr>
        <b/>
        <sz val="10"/>
        <rFont val="Arial"/>
        <family val="2"/>
      </rPr>
      <t>14</t>
    </r>
    <r>
      <rPr>
        <sz val="10"/>
        <color rgb="FF808080"/>
        <rFont val="Arial"/>
        <family val="2"/>
      </rPr>
      <t>_3NP+</t>
    </r>
    <r>
      <rPr>
        <b/>
        <sz val="10"/>
        <color rgb="FF000000"/>
        <rFont val="Arial"/>
        <family val="2"/>
      </rPr>
      <t>17</t>
    </r>
    <r>
      <rPr>
        <sz val="10"/>
        <color rgb="FF808080"/>
        <rFont val="Arial"/>
        <family val="2"/>
      </rPr>
      <t>_4NP+</t>
    </r>
    <r>
      <rPr>
        <b/>
        <sz val="10"/>
        <rFont val="Arial"/>
        <family val="2"/>
      </rPr>
      <t>15</t>
    </r>
    <r>
      <rPr>
        <sz val="10"/>
        <color rgb="FF808080"/>
        <rFont val="Arial"/>
        <family val="2"/>
      </rPr>
      <t>_5NP+</t>
    </r>
    <r>
      <rPr>
        <b/>
        <sz val="10"/>
        <color rgb="FF000000"/>
        <rFont val="Arial"/>
        <family val="2"/>
      </rPr>
      <t>17</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</si>
  <si>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3</t>
    </r>
    <r>
      <rPr>
        <sz val="10"/>
        <color rgb="FF808080"/>
        <rFont val="Arial"/>
        <family val="2"/>
      </rPr>
      <t>_2NP+</t>
    </r>
    <r>
      <rPr>
        <b/>
        <sz val="10"/>
        <rFont val="Arial"/>
        <family val="2"/>
      </rPr>
      <t>4</t>
    </r>
    <r>
      <rPr>
        <sz val="10"/>
        <color rgb="FF808080"/>
        <rFont val="Arial"/>
        <family val="2"/>
      </rPr>
      <t>_3NP+</t>
    </r>
    <r>
      <rPr>
        <b/>
        <sz val="10"/>
        <color rgb="FF000000"/>
        <rFont val="Arial"/>
        <family val="2"/>
      </rPr>
      <t>2</t>
    </r>
    <r>
      <rPr>
        <sz val="10"/>
        <color rgb="FF808080"/>
        <rFont val="Arial"/>
        <family val="2"/>
      </rPr>
      <t>_4NP+</t>
    </r>
    <r>
      <rPr>
        <b/>
        <sz val="10"/>
        <rFont val="Arial"/>
        <family val="2"/>
      </rPr>
      <t>3</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</si>
  <si>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7</t>
    </r>
    <r>
      <rPr>
        <b/>
        <sz val="10"/>
        <color rgb="FF808080"/>
        <rFont val="Arial"/>
        <family val="2"/>
      </rPr>
      <t>_</t>
    </r>
    <r>
      <rPr>
        <sz val="10"/>
        <color rgb="FF808080"/>
        <rFont val="Arial"/>
        <family val="2"/>
      </rPr>
      <t>1NP+</t>
    </r>
    <r>
      <rPr>
        <b/>
        <sz val="10"/>
        <color rgb="FF000000"/>
        <rFont val="Arial"/>
        <family val="2"/>
      </rPr>
      <t>2</t>
    </r>
    <r>
      <rPr>
        <sz val="10"/>
        <color rgb="FF808080"/>
        <rFont val="Arial"/>
        <family val="2"/>
      </rPr>
      <t>_ME+</t>
    </r>
    <r>
      <rPr>
        <b/>
        <sz val="10"/>
        <color rgb="FF000000"/>
        <rFont val="Arial"/>
        <family val="2"/>
      </rPr>
      <t>6</t>
    </r>
    <r>
      <rPr>
        <sz val="10"/>
        <color rgb="FF808080"/>
        <rFont val="Arial"/>
        <family val="2"/>
      </rPr>
      <t>_2NP+</t>
    </r>
    <r>
      <rPr>
        <b/>
        <sz val="10"/>
        <rFont val="Arial"/>
        <family val="2"/>
      </rPr>
      <t>8</t>
    </r>
    <r>
      <rPr>
        <sz val="10"/>
        <color rgb="FF808080"/>
        <rFont val="Arial"/>
        <family val="2"/>
      </rPr>
      <t>_3NP+</t>
    </r>
    <r>
      <rPr>
        <b/>
        <sz val="10"/>
        <color rgb="FF000000"/>
        <rFont val="Arial"/>
        <family val="2"/>
      </rPr>
      <t>5</t>
    </r>
    <r>
      <rPr>
        <sz val="10"/>
        <color rgb="FF808080"/>
        <rFont val="Arial"/>
        <family val="2"/>
      </rPr>
      <t>_4NP+</t>
    </r>
    <r>
      <rPr>
        <b/>
        <sz val="10"/>
        <rFont val="Arial"/>
        <family val="2"/>
      </rPr>
      <t>1</t>
    </r>
    <r>
      <rPr>
        <sz val="10"/>
        <color rgb="FF808080"/>
        <rFont val="Arial"/>
        <family val="2"/>
      </rPr>
      <t>_5NP+</t>
    </r>
    <r>
      <rPr>
        <b/>
        <sz val="10"/>
        <color rgb="FF000000"/>
        <rFont val="Arial"/>
        <family val="2"/>
      </rPr>
      <t>1</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</si>
  <si>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1</t>
    </r>
    <r>
      <rPr>
        <sz val="10"/>
        <color rgb="FF808080"/>
        <rFont val="Arial"/>
        <family val="2"/>
      </rPr>
      <t>_2NP+</t>
    </r>
    <r>
      <rPr>
        <b/>
        <sz val="10"/>
        <rFont val="Arial"/>
        <family val="2"/>
      </rPr>
      <t>1</t>
    </r>
    <r>
      <rPr>
        <sz val="10"/>
        <color rgb="FF808080"/>
        <rFont val="Arial"/>
        <family val="2"/>
      </rPr>
      <t>_3NP+</t>
    </r>
    <r>
      <rPr>
        <b/>
        <sz val="10"/>
        <color rgb="FF000000"/>
        <rFont val="Arial"/>
        <family val="2"/>
      </rPr>
      <t>2</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</si>
  <si>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</si>
  <si>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 xml:space="preserve">8 </t>
    </r>
    <r>
      <rPr>
        <sz val="10"/>
        <color rgb="FF808080"/>
        <rFont val="Arial"/>
        <family val="2"/>
      </rPr>
      <t>6NP</t>
    </r>
    <r>
      <rPr>
        <b/>
        <sz val="10"/>
        <color rgb="FF000000"/>
        <rFont val="Arial"/>
        <family val="2"/>
      </rPr>
      <t>+7</t>
    </r>
    <r>
      <rPr>
        <sz val="10"/>
        <color rgb="FF808080"/>
        <rFont val="Arial"/>
        <family val="2"/>
      </rPr>
      <t>_STR</t>
    </r>
  </si>
  <si>
    <t>Odvětrávací hlavice DN75</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</si>
  <si>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 xml:space="preserve">1 </t>
    </r>
    <r>
      <rPr>
        <sz val="10"/>
        <color rgb="FF808080"/>
        <rFont val="Arial"/>
        <family val="2"/>
      </rPr>
      <t>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</si>
  <si>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4</t>
    </r>
    <r>
      <rPr>
        <sz val="10"/>
        <color rgb="FF808080"/>
        <rFont val="Arial"/>
        <family val="2"/>
      </rPr>
      <t>_2NP+</t>
    </r>
    <r>
      <rPr>
        <b/>
        <sz val="10"/>
        <color rgb="FF000000"/>
        <rFont val="Arial"/>
        <family val="2"/>
      </rPr>
      <t>1</t>
    </r>
    <r>
      <rPr>
        <sz val="10"/>
        <color rgb="FF808080"/>
        <rFont val="Arial"/>
        <family val="2"/>
      </rPr>
      <t>_3NP+</t>
    </r>
    <r>
      <rPr>
        <b/>
        <sz val="1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</si>
  <si>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 xml:space="preserve">Mg- Myčkový sifon podomítkový  DN50 </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</si>
  <si>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21</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24</t>
    </r>
    <r>
      <rPr>
        <sz val="10"/>
        <color rgb="FF808080"/>
        <rFont val="Arial"/>
        <family val="2"/>
      </rPr>
      <t>_2NP+</t>
    </r>
    <r>
      <rPr>
        <b/>
        <sz val="10"/>
        <rFont val="Arial"/>
        <family val="2"/>
      </rPr>
      <t>21</t>
    </r>
    <r>
      <rPr>
        <sz val="10"/>
        <color rgb="FF808080"/>
        <rFont val="Arial"/>
        <family val="2"/>
      </rPr>
      <t>_3NP+</t>
    </r>
    <r>
      <rPr>
        <b/>
        <sz val="10"/>
        <color rgb="FF000000"/>
        <rFont val="Arial"/>
        <family val="2"/>
      </rPr>
      <t>22</t>
    </r>
    <r>
      <rPr>
        <sz val="10"/>
        <color rgb="FF808080"/>
        <rFont val="Arial"/>
        <family val="2"/>
      </rPr>
      <t>_4NP+</t>
    </r>
    <r>
      <rPr>
        <b/>
        <sz val="10"/>
        <rFont val="Arial"/>
        <family val="2"/>
      </rPr>
      <t>19</t>
    </r>
    <r>
      <rPr>
        <sz val="10"/>
        <color rgb="FF808080"/>
        <rFont val="Arial"/>
        <family val="2"/>
      </rPr>
      <t>_5NP+</t>
    </r>
    <r>
      <rPr>
        <b/>
        <sz val="10"/>
        <color rgb="FF000000"/>
        <rFont val="Arial"/>
        <family val="2"/>
      </rPr>
      <t>8</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</si>
  <si>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42</t>
    </r>
    <r>
      <rPr>
        <b/>
        <sz val="10"/>
        <color rgb="FF808080"/>
        <rFont val="Arial"/>
        <family val="2"/>
      </rPr>
      <t>_</t>
    </r>
    <r>
      <rPr>
        <sz val="10"/>
        <color rgb="FF808080"/>
        <rFont val="Arial"/>
        <family val="2"/>
      </rPr>
      <t>1NP+</t>
    </r>
    <r>
      <rPr>
        <b/>
        <sz val="10"/>
        <color rgb="FF000000"/>
        <rFont val="Arial"/>
        <family val="2"/>
      </rPr>
      <t>3</t>
    </r>
    <r>
      <rPr>
        <sz val="10"/>
        <color rgb="FF808080"/>
        <rFont val="Arial"/>
        <family val="2"/>
      </rPr>
      <t>_ME+</t>
    </r>
    <r>
      <rPr>
        <b/>
        <sz val="10"/>
        <color rgb="FF000000"/>
        <rFont val="Arial"/>
        <family val="2"/>
      </rPr>
      <t>53</t>
    </r>
    <r>
      <rPr>
        <sz val="10"/>
        <color rgb="FF808080"/>
        <rFont val="Arial"/>
        <family val="2"/>
      </rPr>
      <t>_2NP+</t>
    </r>
    <r>
      <rPr>
        <b/>
        <sz val="10"/>
        <rFont val="Arial"/>
        <family val="2"/>
      </rPr>
      <t>33</t>
    </r>
    <r>
      <rPr>
        <sz val="10"/>
        <color rgb="FF808080"/>
        <rFont val="Arial"/>
        <family val="2"/>
      </rPr>
      <t>_3NP+</t>
    </r>
    <r>
      <rPr>
        <b/>
        <sz val="10"/>
        <color rgb="FF000000"/>
        <rFont val="Arial"/>
        <family val="2"/>
      </rPr>
      <t>28</t>
    </r>
    <r>
      <rPr>
        <sz val="10"/>
        <color rgb="FF808080"/>
        <rFont val="Arial"/>
        <family val="2"/>
      </rPr>
      <t>_4NP+</t>
    </r>
    <r>
      <rPr>
        <b/>
        <sz val="10"/>
        <rFont val="Arial"/>
        <family val="2"/>
      </rPr>
      <t>28</t>
    </r>
    <r>
      <rPr>
        <sz val="10"/>
        <color rgb="FF808080"/>
        <rFont val="Arial"/>
        <family val="2"/>
      </rPr>
      <t>_5NP+</t>
    </r>
    <r>
      <rPr>
        <b/>
        <sz val="10"/>
        <color rgb="FF000000"/>
        <rFont val="Arial"/>
        <family val="2"/>
      </rPr>
      <t>2</t>
    </r>
    <r>
      <rPr>
        <sz val="10"/>
        <color rgb="FF808080"/>
        <rFont val="Arial"/>
        <family val="2"/>
      </rPr>
      <t>_6NP</t>
    </r>
    <r>
      <rPr>
        <b/>
        <sz val="10"/>
        <color rgb="FF000000"/>
        <rFont val="Arial"/>
        <family val="2"/>
      </rPr>
      <t>+0</t>
    </r>
    <r>
      <rPr>
        <sz val="10"/>
        <color rgb="FF808080"/>
        <rFont val="Arial"/>
        <family val="2"/>
      </rPr>
      <t>_STR</t>
    </r>
  </si>
  <si>
    <r>
      <t xml:space="preserve">Trubka jednovrstvá PP-RCT D 20 x 2,3 mm, S 4, vč. Kompenzátorů a zavěšení  
</t>
    </r>
    <r>
      <rPr>
        <sz val="8"/>
        <color rgb="FFFF0000"/>
        <rFont val="Arial CE"/>
        <family val="2"/>
      </rPr>
      <t>TV + C HLAVNI ROZ.</t>
    </r>
  </si>
  <si>
    <t>Poznámka k položce:
Potrubí z PP-RCT, je jednovrstvé potrubí, označované jako typ 4, oproti klasickému PP-R typ 3. PP-RCT je polypropylen nové generace s vyšší tlakovou a tepelnou odolností. V projektu využito pro připojovací potrubí.                                                                                                        Položka obsahuje: Dodávka potrubí = potrubí, tvarovky</t>
  </si>
  <si>
    <r>
      <t xml:space="preserve">Trubka jednovrstvá PP-RCT D 25 x 2,8 mm, S 4, vč. kompenzátorů a zavěšení  
</t>
    </r>
    <r>
      <rPr>
        <sz val="8"/>
        <color rgb="FFFF0000"/>
        <rFont val="Arial CE"/>
        <family val="2"/>
      </rPr>
      <t>TV + C HLAVNI ROZ.</t>
    </r>
  </si>
  <si>
    <r>
      <t xml:space="preserve">Trubka jednovrstvá PP-RCT D 32 x 3,6 mm, S 4, vč. kompenzátorů a zavěšení  
</t>
    </r>
    <r>
      <rPr>
        <sz val="8"/>
        <color rgb="FFFF0000"/>
        <rFont val="Arial CE"/>
        <family val="2"/>
      </rPr>
      <t>TV + C HLAVNI ROZ.</t>
    </r>
  </si>
  <si>
    <r>
      <rPr>
        <b/>
        <sz val="11"/>
        <color theme="1"/>
        <rFont val="Arial CE"/>
        <family val="2"/>
      </rPr>
      <t xml:space="preserve">Trubka jednovrstvá PP-RCT D 40 x 4,5 mm, S 4, vč. kompenzátorů a zavěšení  
</t>
    </r>
    <r>
      <rPr>
        <sz val="8"/>
        <color rgb="FFFF0000"/>
        <rFont val="Arial CE"/>
        <family val="2"/>
      </rPr>
      <t>TV + C HLAVNI ROZ.</t>
    </r>
  </si>
  <si>
    <r>
      <t xml:space="preserve">Trubka jednovrstvá PP-RCT D 50 x 5,6 mm, S 4, vč. kompenzátorů a zavěšení  
</t>
    </r>
    <r>
      <rPr>
        <sz val="8"/>
        <color rgb="FFFF0000"/>
        <rFont val="Arial CE"/>
        <family val="2"/>
      </rPr>
      <t>TV + C HLAVNI ROZ.</t>
    </r>
  </si>
  <si>
    <r>
      <t xml:space="preserve">Trubka jednovrstvá PP-RCT D 63 x 7,1 mm, S 4, vč. kompenzátorů a zavěšení  
</t>
    </r>
    <r>
      <rPr>
        <sz val="8"/>
        <color rgb="FFFF0000"/>
        <rFont val="Arial CE"/>
        <family val="2"/>
      </rPr>
      <t>TV + C HLAVNI ROZ.</t>
    </r>
  </si>
  <si>
    <r>
      <t xml:space="preserve">Trubka jednovrstvá PP-RCT D 75 x 8,4 mm, S 4, vč. kompenzátorů a zavěšení  
</t>
    </r>
    <r>
      <rPr>
        <sz val="8"/>
        <color rgb="FFFF0000"/>
        <rFont val="Arial CE"/>
        <family val="2"/>
      </rPr>
      <t>TV + C HLAVNI ROZ.</t>
    </r>
  </si>
  <si>
    <r>
      <t xml:space="preserve">Trubka jednovrstvá PP-RCT D 90 x 10,1 mm, S 4, vč. kompenzátorů a zavěšení  
</t>
    </r>
    <r>
      <rPr>
        <sz val="8"/>
        <color rgb="FFFF0000"/>
        <rFont val="Arial CE"/>
        <family val="2"/>
      </rPr>
      <t>TV + C HLAVNI ROZ.</t>
    </r>
  </si>
  <si>
    <r>
      <t xml:space="preserve">Trubka jednovrstvá PP-RCT D 110 x 12,3 mm, S 4, vč. kompenzátorů a zavěšení  
</t>
    </r>
    <r>
      <rPr>
        <sz val="8"/>
        <color rgb="FFFF0000"/>
        <rFont val="Arial CE"/>
        <family val="2"/>
      </rPr>
      <t>TV + C HLAVNI ROZ.</t>
    </r>
  </si>
  <si>
    <r>
      <t xml:space="preserve">Trubka jednovrstvá PP-RCT D 20 x 2,3 mm, S 4, vč. kompenzátorů a zavěšení   
</t>
    </r>
    <r>
      <rPr>
        <sz val="8"/>
        <color rgb="FFFF0000"/>
        <rFont val="Arial CE"/>
        <family val="2"/>
      </rPr>
      <t>TV PŘIPOJ.</t>
    </r>
  </si>
  <si>
    <r>
      <t xml:space="preserve">Potrubí z ocelových trubek z ušlechtilé oceli 1.4404, spojované lisováním-18x1,0, vč. kompenzátorů a zavěšení   
</t>
    </r>
    <r>
      <rPr>
        <sz val="8"/>
        <color theme="3" tint="0.39998000860214233"/>
        <rFont val="Arial CE"/>
        <family val="2"/>
      </rPr>
      <t xml:space="preserve">SV </t>
    </r>
  </si>
  <si>
    <r>
      <t xml:space="preserve">Potrubí z ocelových trubek z ušlechtilé oceli 1.4404, spojované lisováním-22x1,0, vč. kompenzátorů a zavěšení  
</t>
    </r>
    <r>
      <rPr>
        <sz val="8"/>
        <color rgb="FF538DD5"/>
        <rFont val="Arial CE"/>
        <family val="2"/>
      </rPr>
      <t xml:space="preserve">SV </t>
    </r>
  </si>
  <si>
    <r>
      <t xml:space="preserve">Potrubí z ocelových trubek z ušlechtilé oceli 1.4404, spojované lisováním-28x1,2, vč. kompenzátorů a zavěšení  
</t>
    </r>
    <r>
      <rPr>
        <sz val="8"/>
        <color rgb="FF538DD5"/>
        <rFont val="Arial CE"/>
        <family val="2"/>
      </rPr>
      <t xml:space="preserve">SV </t>
    </r>
  </si>
  <si>
    <r>
      <t xml:space="preserve">Potrubí z ocelových trubek z ušlechtilé oceli 1.4404, spojované lisováním-35x1,5, vč. kompenzátorů a zavěšení  
</t>
    </r>
    <r>
      <rPr>
        <sz val="8"/>
        <color rgb="FF538DD5"/>
        <rFont val="Arial CE"/>
        <family val="2"/>
      </rPr>
      <t xml:space="preserve">SV </t>
    </r>
  </si>
  <si>
    <r>
      <t xml:space="preserve">Potrubí z ocelových trubek z ušlechtilé oceli 1.4404, spojované lisováním-42x1,5, vč. kompenzátorů a zavěšení  
</t>
    </r>
    <r>
      <rPr>
        <sz val="8"/>
        <color rgb="FF538DD5"/>
        <rFont val="Arial CE"/>
        <family val="2"/>
      </rPr>
      <t xml:space="preserve">SV </t>
    </r>
  </si>
  <si>
    <r>
      <t xml:space="preserve">Potrubí z ocelových trubek z ušlechtilé oceli 1.4404, spojované lisováním-54x1,5, vč. kompenzátorů a zavěšení  
</t>
    </r>
    <r>
      <rPr>
        <sz val="8"/>
        <color rgb="FF538DD5"/>
        <rFont val="Arial CE"/>
        <family val="2"/>
      </rPr>
      <t xml:space="preserve">SV </t>
    </r>
  </si>
  <si>
    <r>
      <t xml:space="preserve">Potrubí z ocelových trubek z ušlechtilé oceli 1.4404, spojované lisováním-76,1x2,0, vč. Kompenzátorů a zavěšení  
</t>
    </r>
    <r>
      <rPr>
        <sz val="8"/>
        <color rgb="FF538DD5"/>
        <rFont val="Arial CE"/>
        <family val="2"/>
      </rPr>
      <t xml:space="preserve">SV </t>
    </r>
  </si>
  <si>
    <r>
      <t xml:space="preserve">Potrubí z ocelových trubek z ušlechtilé oceli 1.4404, spojované lisováním-89x2,0, vč. kompenzátorů a zavěšení  
</t>
    </r>
    <r>
      <rPr>
        <sz val="8"/>
        <color rgb="FF538DD5"/>
        <rFont val="Arial CE"/>
        <family val="2"/>
      </rPr>
      <t xml:space="preserve">SV </t>
    </r>
  </si>
  <si>
    <r>
      <t xml:space="preserve">Potrubí z ocelových trubek z ušlechtilé oceli 1.4404, spojované lisováním-108x2,0, vč. kompenzátorů a zavěšení  
</t>
    </r>
    <r>
      <rPr>
        <sz val="8"/>
        <color rgb="FF538DD5"/>
        <rFont val="Arial CE"/>
        <family val="2"/>
      </rPr>
      <t xml:space="preserve">SV </t>
    </r>
  </si>
  <si>
    <r>
      <t xml:space="preserve">Potrubí z ocelových trubek z ušlechtilé oceli 1.4404, spojované lisováním-129x2,0, vč. kompenzátorů a zavěšení  
</t>
    </r>
    <r>
      <rPr>
        <sz val="8"/>
        <color rgb="FF538DD5"/>
        <rFont val="Arial CE"/>
        <family val="2"/>
      </rPr>
      <t xml:space="preserve">SV </t>
    </r>
  </si>
  <si>
    <r>
      <t xml:space="preserve">Potrubí z ocelových trubek z ušlechtilé oceli 1.4404, spojované lisováním-168.3x2,6, vč. kompenzátorů a zavěšení  
</t>
    </r>
    <r>
      <rPr>
        <sz val="8"/>
        <color rgb="FF538DD5"/>
        <rFont val="Arial CE"/>
        <family val="2"/>
      </rPr>
      <t xml:space="preserve">SV </t>
    </r>
  </si>
  <si>
    <t>λ&lt; 0.038  W/(m.K), uzavření pouzdra samolepící AL páskou</t>
  </si>
  <si>
    <t>λ&lt; 0.038  W/(m.K), uzavření pouzdra samolepící páskou</t>
  </si>
  <si>
    <t>λ&lt; 0.038 W/(m.K), uzavření pouzdra samolepící páskou</t>
  </si>
  <si>
    <r>
      <t xml:space="preserve">Společné závěsy potrubí vč. kotvení 
</t>
    </r>
    <r>
      <rPr>
        <sz val="8"/>
        <color rgb="FFFF0000"/>
        <rFont val="Arial CE"/>
        <family val="2"/>
      </rPr>
      <t>TV+</t>
    </r>
    <r>
      <rPr>
        <sz val="8"/>
        <color theme="4"/>
        <rFont val="Arial CE"/>
        <family val="2"/>
      </rPr>
      <t>SV</t>
    </r>
  </si>
  <si>
    <r>
      <t>2</t>
    </r>
    <r>
      <rPr>
        <sz val="10"/>
        <color rgb="FF808080"/>
        <rFont val="Arial"/>
        <family val="2"/>
      </rPr>
      <t>_3PP+</t>
    </r>
    <r>
      <rPr>
        <b/>
        <sz val="10"/>
        <rFont val="Arial"/>
        <family val="2"/>
      </rPr>
      <t>428</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1012</t>
    </r>
    <r>
      <rPr>
        <sz val="10"/>
        <color rgb="FF808080"/>
        <rFont val="Arial"/>
        <family val="2"/>
      </rPr>
      <t>_1PP</t>
    </r>
    <r>
      <rPr>
        <sz val="10"/>
        <color rgb="FF0000FF"/>
        <rFont val="Arial"/>
        <family val="2"/>
      </rPr>
      <t xml:space="preserve"> </t>
    </r>
    <r>
      <rPr>
        <sz val="10"/>
        <color rgb="FF808080"/>
        <rFont val="Arial"/>
        <family val="2"/>
      </rPr>
      <t>+</t>
    </r>
    <r>
      <rPr>
        <b/>
        <sz val="10"/>
        <rFont val="Arial"/>
        <family val="2"/>
      </rPr>
      <t xml:space="preserve"> 68</t>
    </r>
    <r>
      <rPr>
        <sz val="10"/>
        <color rgb="FF808080"/>
        <rFont val="Arial"/>
        <family val="2"/>
      </rPr>
      <t xml:space="preserve"> st.potrubí</t>
    </r>
    <r>
      <rPr>
        <sz val="10"/>
        <color rgb="FF0000FF"/>
        <rFont val="Arial"/>
        <family val="2"/>
      </rPr>
      <t xml:space="preserve">
</t>
    </r>
    <r>
      <rPr>
        <b/>
        <sz val="10"/>
        <color rgb="FF000000"/>
        <rFont val="Arial"/>
        <family val="2"/>
      </rPr>
      <t>154</t>
    </r>
    <r>
      <rPr>
        <sz val="10"/>
        <color theme="0" tint="-0.4999699890613556"/>
        <rFont val="Arial"/>
        <family val="2"/>
      </rPr>
      <t>_</t>
    </r>
    <r>
      <rPr>
        <sz val="10"/>
        <color rgb="FF808080"/>
        <rFont val="Arial"/>
        <family val="2"/>
      </rPr>
      <t>1NP+</t>
    </r>
    <r>
      <rPr>
        <b/>
        <sz val="10"/>
        <color theme="1"/>
        <rFont val="Arial"/>
        <family val="2"/>
      </rPr>
      <t>4</t>
    </r>
    <r>
      <rPr>
        <sz val="10"/>
        <color rgb="FF808080"/>
        <rFont val="Arial"/>
        <family val="2"/>
      </rPr>
      <t>_ME+</t>
    </r>
    <r>
      <rPr>
        <b/>
        <sz val="10"/>
        <color rgb="FF000000"/>
        <rFont val="Arial"/>
        <family val="2"/>
      </rPr>
      <t>126</t>
    </r>
    <r>
      <rPr>
        <sz val="10"/>
        <color rgb="FF808080"/>
        <rFont val="Arial"/>
        <family val="2"/>
      </rPr>
      <t>_2NP+</t>
    </r>
    <r>
      <rPr>
        <b/>
        <sz val="10"/>
        <color theme="1"/>
        <rFont val="Arial"/>
        <family val="2"/>
      </rPr>
      <t>89</t>
    </r>
    <r>
      <rPr>
        <sz val="10"/>
        <color rgb="FF808080"/>
        <rFont val="Arial"/>
        <family val="2"/>
      </rPr>
      <t>_3NP+</t>
    </r>
    <r>
      <rPr>
        <b/>
        <sz val="10"/>
        <rFont val="Arial"/>
        <family val="2"/>
      </rPr>
      <t>83</t>
    </r>
    <r>
      <rPr>
        <sz val="10"/>
        <color rgb="FF808080"/>
        <rFont val="Arial"/>
        <family val="2"/>
      </rPr>
      <t>_4NP+</t>
    </r>
    <r>
      <rPr>
        <b/>
        <sz val="10"/>
        <color rgb="FF000000"/>
        <rFont val="Arial"/>
        <family val="2"/>
      </rPr>
      <t>84</t>
    </r>
    <r>
      <rPr>
        <sz val="10"/>
        <color rgb="FF808080"/>
        <rFont val="Arial"/>
        <family val="2"/>
      </rPr>
      <t>_5NP+</t>
    </r>
    <r>
      <rPr>
        <b/>
        <sz val="10"/>
        <color rgb="FF000000"/>
        <rFont val="Arial"/>
        <family val="2"/>
      </rPr>
      <t>11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</si>
  <si>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t>Poznámka k položce:
protipožární ucpávka - protipožární zpěňující páska, jedno
omotání, oboustranně - prostup stěnou. Požární odolnost EI 60
min. Včetně identifikačního štítku.Tmel k dotěsnění pásky na bázi
akrylátu . Dodávka + montáž tvarovky = tvarovka, materiál
spojovací, upevňovací, kladení, montáž, těsnění hrdel, spojů,
dávkový čas</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</si>
  <si>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</si>
  <si>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25X2,8;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</si>
  <si>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5</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</si>
  <si>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40X4,5;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</si>
  <si>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manžeta 63X7,1;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</si>
  <si>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protipožární ucpávka - protipožární manžeta, jednostranně -
prostup stěnou. Požární odolnost EI 60
min. Včetně identifikačního štítku.Tmel k dotěsnění pásky na bázi
akrylátu. Dodávka + montáž tvarovky = tvarovka, materiál
spojovací, upevňovací, kladení, montáž, těsnění hrdel, spojů,
dávkový čas</t>
  </si>
  <si>
    <r>
      <t xml:space="preserve">Požární manžeta75X8,4;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</si>
  <si>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theme="0" tint="-0.4999699890613556"/>
        <rFont val="Arial"/>
        <family val="2"/>
      </rPr>
      <t>_3P</t>
    </r>
    <r>
      <rPr>
        <sz val="10"/>
        <color rgb="FF808080"/>
        <rFont val="Arial"/>
        <family val="2"/>
      </rPr>
      <t>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5</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4</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</si>
  <si>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manžeta90X10,1;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</si>
  <si>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manžeta110X12,4;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</si>
  <si>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DN15;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</si>
  <si>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protipožární ucpávka - protipožární tmel, těsnění mezi
kovovovým potrubí a k-cí, oboustranně - prostup stěnou. Požární
odolnost EI 60min. Tmel v kombinaci s minerální vatou min.
45kg/m3. Nutná izolace potrubí z minerální vaty délky 500mm, tl.
30mm - před a za prostupem. Dodávka + montáž tvarovky =
tvarovka, materiál spojovací, upevňovací, kladení, montáž, těsnění
hrdel, spojů, dávkový čas</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</si>
  <si>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9</t>
    </r>
    <r>
      <rPr>
        <sz val="10"/>
        <color theme="0" tint="-0.4999699890613556"/>
        <rFont val="Arial"/>
        <family val="2"/>
      </rPr>
      <t>_</t>
    </r>
    <r>
      <rPr>
        <sz val="10"/>
        <color rgb="FF808080"/>
        <rFont val="Arial"/>
        <family val="2"/>
      </rPr>
      <t>1NP+</t>
    </r>
    <r>
      <rPr>
        <b/>
        <sz val="10"/>
        <color theme="1"/>
        <rFont val="Arial"/>
        <family val="2"/>
      </rPr>
      <t>4</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</si>
  <si>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DN20;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</si>
  <si>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7</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1</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</si>
  <si>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DN25;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</si>
  <si>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theme="1"/>
        <rFont val="Arial"/>
        <family val="2"/>
      </rPr>
      <t>2</t>
    </r>
    <r>
      <rPr>
        <sz val="10"/>
        <color rgb="FF808080"/>
        <rFont val="Arial"/>
        <family val="2"/>
      </rPr>
      <t>_ME+</t>
    </r>
    <r>
      <rPr>
        <b/>
        <sz val="10"/>
        <color rgb="FF000000"/>
        <rFont val="Arial"/>
        <family val="2"/>
      </rPr>
      <t>4</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</si>
  <si>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DN32;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</si>
  <si>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protipožární ucpávka - protipožární tmel CP 601S , těsnění mezi
kovovovým potrubí a k-cí, oboustranně - prostup stěnou. Požární
odolnost EI 60min. Tmel v kombinaci s minerální vatou min.
45kg/m3. Nutná izolace potrubí z minerální vaty délky 500mm, tl.
30mm - před a za prostupem. Dodávka + montáž tvarovky =
tvarovka, materiál spojovací, upevňovací, kladení, montáž, těsnění
hrdel, spojů, dávkový čas</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</si>
  <si>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5</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3</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</si>
  <si>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DN40;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</si>
  <si>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6</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</si>
  <si>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DN50;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</si>
  <si>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DN65;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</si>
  <si>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</si>
  <si>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DN110;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</si>
  <si>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DN125;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</si>
  <si>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DN160; nerez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</si>
  <si>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</si>
  <si>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20X2,3;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</si>
  <si>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protipožární ucpávka - protipožární zpěňující páska, jedno
omotání, oboustranně - prostup stěnou. Požární odolnost EI 60
min. Včetně identifikačního štítku.Tmel k dotěsnění pásky na bázi
akrylátu. Dodávka + montáž tvarovky = tvarovka, materiál
spojovací, upevňovací, kladení, montáž, těsnění hrdel, spojů,
dávkový čas</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</si>
  <si>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</si>
  <si>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32X3,6;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</si>
  <si>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50X5,6;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</si>
  <si>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2</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</si>
  <si>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manžeta 63X7,1;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</si>
  <si>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manžeta 75X8,4;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</si>
  <si>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manžeta 90X10,1;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</si>
  <si>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DN15;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</si>
  <si>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t>Poznámka k položce:
protipožární ucpávka - protipožární tmel, těsnění mezi
kovovovým potrubí a k-cí, jednostranně - prostup stropem. Požární
odolnost EI 60min. Tmel v kombinaci s minerální vatou min.
45kg/m3. Nutná izolace potrubí z minerální vaty délky 500mm, tl.
30mm - před a za prostupem. Dodávka + montáž tvarovky =
tvarovka, materiál spojovací, upevňovací, kladení, montáž, těsnění
hrdel, spojů, dávkový čas</t>
  </si>
  <si>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</si>
  <si>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DN20;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</si>
  <si>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sz val="10"/>
        <color theme="0" tint="-0.4999699890613556"/>
        <rFont val="Arial"/>
        <family val="2"/>
      </rPr>
      <t>_</t>
    </r>
    <r>
      <rPr>
        <sz val="10"/>
        <color rgb="FF808080"/>
        <rFont val="Arial"/>
        <family val="2"/>
      </rPr>
      <t>1NP+</t>
    </r>
    <r>
      <rPr>
        <b/>
        <sz val="10"/>
        <color theme="1"/>
        <rFont val="Arial"/>
        <family val="2"/>
      </rPr>
      <t>1</t>
    </r>
    <r>
      <rPr>
        <sz val="10"/>
        <color rgb="FF808080"/>
        <rFont val="Arial"/>
        <family val="2"/>
      </rPr>
      <t>_ME+</t>
    </r>
    <r>
      <rPr>
        <b/>
        <sz val="10"/>
        <color rgb="FF000000"/>
        <rFont val="Arial"/>
        <family val="2"/>
      </rPr>
      <t>1</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</si>
  <si>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DN25;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</si>
  <si>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1</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</si>
  <si>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DN32;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</si>
  <si>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</si>
  <si>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DN40;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</si>
  <si>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theme="1"/>
        <rFont val="Arial"/>
        <family val="2"/>
      </rPr>
      <t>1</t>
    </r>
    <r>
      <rPr>
        <sz val="10"/>
        <color theme="0" tint="-0.4999699890613556"/>
        <rFont val="Arial"/>
        <family val="2"/>
      </rPr>
      <t>_PR+</t>
    </r>
    <r>
      <rPr>
        <b/>
        <sz val="10"/>
        <color rgb="FF000000"/>
        <rFont val="Arial"/>
        <family val="2"/>
      </rPr>
      <t>4</t>
    </r>
    <r>
      <rPr>
        <sz val="10"/>
        <color theme="0" tint="-0.4999699890613556"/>
        <rFont val="Arial"/>
        <family val="2"/>
      </rPr>
      <t>_</t>
    </r>
    <r>
      <rPr>
        <sz val="10"/>
        <color rgb="FF808080"/>
        <rFont val="Arial"/>
        <family val="2"/>
      </rPr>
      <t>1NP+</t>
    </r>
    <r>
      <rPr>
        <b/>
        <sz val="10"/>
        <color theme="1"/>
        <rFont val="Arial"/>
        <family val="2"/>
      </rPr>
      <t>1</t>
    </r>
    <r>
      <rPr>
        <sz val="10"/>
        <color rgb="FF808080"/>
        <rFont val="Arial"/>
        <family val="2"/>
      </rPr>
      <t>_ME+</t>
    </r>
    <r>
      <rPr>
        <b/>
        <sz val="10"/>
        <color rgb="FF000000"/>
        <rFont val="Arial"/>
        <family val="2"/>
      </rPr>
      <t>3</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</si>
  <si>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Požární ucpávka DN50;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</si>
  <si>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DN65;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</si>
  <si>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Požární ucpávka DN80;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</si>
  <si>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theme="0" tint="-0.4999699890613556"/>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theme="0" tint="-0.4999699890613556"/>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theme="1"/>
        <rFont val="Arial"/>
        <family val="2"/>
      </rPr>
      <t>0</t>
    </r>
    <r>
      <rPr>
        <sz val="10"/>
        <color theme="0" tint="-0.4999699890613556"/>
        <rFont val="Arial"/>
        <family val="2"/>
      </rPr>
      <t>_PR+</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</si>
  <si>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2</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</si>
  <si>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Požárně akustická ucpávka 40X4,5;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</si>
  <si>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1</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2</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</si>
  <si>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Požárně akustická ucpávka 50X5,6; PP-RCT - EI60. STĚNA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</si>
  <si>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20X2,3;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</si>
  <si>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 xml:space="preserve">Požárně akustická ucpávka 25X2,8; PP-RCT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</si>
  <si>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4</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</si>
  <si>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</si>
  <si>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rFont val="Arial"/>
        <family val="2"/>
      </rPr>
      <t>3</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1</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</si>
  <si>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1</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</si>
  <si>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</si>
  <si>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</si>
  <si>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 xml:space="preserve">Požárně akustická ucpávka DN20; nerez - EI60 STROP
</t>
    </r>
    <r>
      <rPr>
        <sz val="8"/>
        <color rgb="FFFF0000"/>
        <rFont val="Arial CE"/>
        <family val="2"/>
      </rPr>
      <t>TV +</t>
    </r>
    <r>
      <rPr>
        <sz val="8"/>
        <color theme="4"/>
        <rFont val="Arial CE"/>
        <family val="2"/>
      </rPr>
      <t xml:space="preserve"> SV</t>
    </r>
    <r>
      <rPr>
        <sz val="8"/>
        <color rgb="FFFF0000"/>
        <rFont val="Arial CE"/>
        <family val="2"/>
      </rPr>
      <t xml:space="preserve"> </t>
    </r>
    <r>
      <rPr>
        <sz val="8"/>
        <color theme="4"/>
        <rFont val="Arial CE"/>
        <family val="2"/>
      </rPr>
      <t xml:space="preserve"> </t>
    </r>
  </si>
  <si>
    <r>
      <t>0</t>
    </r>
    <r>
      <rPr>
        <sz val="10"/>
        <color rgb="FF808080"/>
        <rFont val="Arial"/>
        <family val="2"/>
      </rPr>
      <t>_3PP+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</si>
  <si>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1</t>
    </r>
    <r>
      <rPr>
        <sz val="10"/>
        <color rgb="FF808080"/>
        <rFont val="Arial"/>
        <family val="2"/>
      </rPr>
      <t>_3PP+</t>
    </r>
    <r>
      <rPr>
        <b/>
        <sz val="1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</si>
  <si>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1</t>
    </r>
    <r>
      <rPr>
        <sz val="10"/>
        <color rgb="FF808080"/>
        <rFont val="Arial"/>
        <family val="2"/>
      </rPr>
      <t>_3PP+</t>
    </r>
    <r>
      <rPr>
        <b/>
        <sz val="1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0</t>
    </r>
    <r>
      <rPr>
        <sz val="10"/>
        <color rgb="FF808080"/>
        <rFont val="Arial"/>
        <family val="2"/>
      </rPr>
      <t>_2NP+</t>
    </r>
    <r>
      <rPr>
        <b/>
        <sz val="10"/>
        <color theme="1"/>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</si>
  <si>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1</t>
    </r>
    <r>
      <rPr>
        <sz val="10"/>
        <color rgb="FF808080"/>
        <rFont val="Arial"/>
        <family val="2"/>
      </rPr>
      <t>_2NP+</t>
    </r>
    <r>
      <rPr>
        <b/>
        <sz val="10"/>
        <color theme="1"/>
        <rFont val="Arial"/>
        <family val="2"/>
      </rPr>
      <t>2</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2</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</si>
  <si>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rgb="FF808080"/>
        <rFont val="Arial"/>
        <family val="2"/>
      </rPr>
      <t>_3PP+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sz val="10"/>
        <color theme="0" tint="-0.4999699890613556"/>
        <rFont val="Arial"/>
        <family val="2"/>
      </rPr>
      <t>_</t>
    </r>
    <r>
      <rPr>
        <sz val="10"/>
        <color rgb="FF808080"/>
        <rFont val="Arial"/>
        <family val="2"/>
      </rPr>
      <t>1NP+</t>
    </r>
    <r>
      <rPr>
        <b/>
        <sz val="10"/>
        <color theme="1"/>
        <rFont val="Arial"/>
        <family val="2"/>
      </rPr>
      <t>0</t>
    </r>
    <r>
      <rPr>
        <sz val="10"/>
        <color rgb="FF808080"/>
        <rFont val="Arial"/>
        <family val="2"/>
      </rPr>
      <t>_ME+</t>
    </r>
    <r>
      <rPr>
        <b/>
        <sz val="10"/>
        <color rgb="FF000000"/>
        <rFont val="Arial"/>
        <family val="2"/>
      </rPr>
      <t>2</t>
    </r>
    <r>
      <rPr>
        <sz val="10"/>
        <color rgb="FF808080"/>
        <rFont val="Arial"/>
        <family val="2"/>
      </rPr>
      <t>_2NP+</t>
    </r>
    <r>
      <rPr>
        <b/>
        <sz val="10"/>
        <color theme="1"/>
        <rFont val="Arial"/>
        <family val="2"/>
      </rPr>
      <t>3</t>
    </r>
    <r>
      <rPr>
        <sz val="10"/>
        <color rgb="FF808080"/>
        <rFont val="Arial"/>
        <family val="2"/>
      </rPr>
      <t>_3NP+</t>
    </r>
    <r>
      <rPr>
        <b/>
        <sz val="10"/>
        <color rgb="FF000000"/>
        <rFont val="Arial"/>
        <family val="2"/>
      </rPr>
      <t>1</t>
    </r>
    <r>
      <rPr>
        <sz val="10"/>
        <color rgb="FF808080"/>
        <rFont val="Arial"/>
        <family val="2"/>
      </rPr>
      <t>_4NP+</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</si>
  <si>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2</t>
    </r>
    <r>
      <rPr>
        <sz val="10"/>
        <color rgb="FF808080"/>
        <rFont val="Arial"/>
        <family val="2"/>
      </rPr>
      <t>_3PP+</t>
    </r>
    <r>
      <rPr>
        <b/>
        <sz val="10"/>
        <color theme="1"/>
        <rFont val="Arial"/>
        <family val="2"/>
      </rPr>
      <t>6</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17</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theme="1"/>
        <rFont val="Arial"/>
        <family val="2"/>
      </rPr>
      <t>2</t>
    </r>
    <r>
      <rPr>
        <sz val="10"/>
        <color theme="0" tint="-0.4999699890613556"/>
        <rFont val="Arial"/>
        <family val="2"/>
      </rPr>
      <t>_PR+</t>
    </r>
    <r>
      <rPr>
        <b/>
        <sz val="10"/>
        <color rgb="FF000000"/>
        <rFont val="Arial"/>
        <family val="2"/>
      </rPr>
      <t>24</t>
    </r>
    <r>
      <rPr>
        <sz val="10"/>
        <color theme="0" tint="-0.4999699890613556"/>
        <rFont val="Arial"/>
        <family val="2"/>
      </rPr>
      <t>_</t>
    </r>
    <r>
      <rPr>
        <sz val="10"/>
        <color rgb="FF808080"/>
        <rFont val="Arial"/>
        <family val="2"/>
      </rPr>
      <t>1NP+</t>
    </r>
    <r>
      <rPr>
        <b/>
        <sz val="10"/>
        <color theme="1"/>
        <rFont val="Arial"/>
        <family val="2"/>
      </rPr>
      <t>8</t>
    </r>
    <r>
      <rPr>
        <sz val="10"/>
        <color rgb="FF808080"/>
        <rFont val="Arial"/>
        <family val="2"/>
      </rPr>
      <t>_ME+</t>
    </r>
    <r>
      <rPr>
        <b/>
        <sz val="10"/>
        <color rgb="FF000000"/>
        <rFont val="Arial"/>
        <family val="2"/>
      </rPr>
      <t>15</t>
    </r>
    <r>
      <rPr>
        <sz val="10"/>
        <color rgb="FF808080"/>
        <rFont val="Arial"/>
        <family val="2"/>
      </rPr>
      <t>_2NP+</t>
    </r>
    <r>
      <rPr>
        <b/>
        <sz val="10"/>
        <color theme="1"/>
        <rFont val="Arial"/>
        <family val="2"/>
      </rPr>
      <t>13</t>
    </r>
    <r>
      <rPr>
        <sz val="10"/>
        <color rgb="FF808080"/>
        <rFont val="Arial"/>
        <family val="2"/>
      </rPr>
      <t>_3NP+</t>
    </r>
    <r>
      <rPr>
        <b/>
        <sz val="10"/>
        <color rgb="FF000000"/>
        <rFont val="Arial"/>
        <family val="2"/>
      </rPr>
      <t>14</t>
    </r>
    <r>
      <rPr>
        <sz val="10"/>
        <color rgb="FF808080"/>
        <rFont val="Arial"/>
        <family val="2"/>
      </rPr>
      <t>_4NP+</t>
    </r>
    <r>
      <rPr>
        <b/>
        <sz val="10"/>
        <color theme="1"/>
        <rFont val="Arial"/>
        <family val="2"/>
      </rPr>
      <t>1</t>
    </r>
    <r>
      <rPr>
        <b/>
        <sz val="10"/>
        <color rgb="FF000000"/>
        <rFont val="Arial"/>
        <family val="2"/>
      </rPr>
      <t>1</t>
    </r>
    <r>
      <rPr>
        <sz val="10"/>
        <color rgb="FF808080"/>
        <rFont val="Arial"/>
        <family val="2"/>
      </rPr>
      <t>_5NP+</t>
    </r>
    <r>
      <rPr>
        <b/>
        <sz val="10"/>
        <color rgb="FF000000"/>
        <rFont val="Arial"/>
        <family val="2"/>
      </rPr>
      <t>0</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</si>
  <si>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t>Expanzní nádoba na vodu k ATS, 60l</t>
  </si>
  <si>
    <t>Poznámka k položce:
Expanzní nádoba o objemu 60l, která se instaluje na výtlačné potrubí z automatické tlakové stanice. (vč. dodávky a montáže)</t>
  </si>
  <si>
    <t>Pojistná souprava na sekundární straně akumulačního zásbníku nad 200l</t>
  </si>
  <si>
    <t>Pomocná závěsná konstrukce pro potrubí vedené ve volném prosotru do 3,5m do DN 160</t>
  </si>
  <si>
    <t>Včetně zednické výpomoci, lešenářského materiálu, upevňovacího materiálu, spojovacího materiálu, těsnícího materiálu, materiálu pro výpomoc, objímek a kotvení (včetně dodávky a montáže)</t>
  </si>
  <si>
    <r>
      <t>4</t>
    </r>
    <r>
      <rPr>
        <sz val="10"/>
        <color rgb="FF808080"/>
        <rFont val="Arial"/>
        <family val="2"/>
      </rPr>
      <t>_3PP+</t>
    </r>
    <r>
      <rPr>
        <b/>
        <sz val="10"/>
        <color rgb="FF000000"/>
        <rFont val="Arial"/>
        <family val="2"/>
      </rPr>
      <t>2</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8</t>
    </r>
    <r>
      <rPr>
        <sz val="10"/>
        <color rgb="FF808080"/>
        <rFont val="Arial"/>
        <family val="2"/>
      </rPr>
      <t>_1PP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sz val="10"/>
        <color rgb="FF808080"/>
        <rFont val="Arial"/>
        <family val="2"/>
      </rPr>
      <t>_PR+</t>
    </r>
    <r>
      <rPr>
        <b/>
        <sz val="10"/>
        <color rgb="FF000000"/>
        <rFont val="Arial"/>
        <family val="2"/>
      </rPr>
      <t>4</t>
    </r>
    <r>
      <rPr>
        <sz val="10"/>
        <color rgb="FF808080"/>
        <rFont val="Arial"/>
        <family val="2"/>
      </rPr>
      <t>_1NP+</t>
    </r>
    <r>
      <rPr>
        <b/>
        <sz val="10"/>
        <color rgb="FF000000"/>
        <rFont val="Arial"/>
        <family val="2"/>
      </rPr>
      <t>1</t>
    </r>
    <r>
      <rPr>
        <sz val="10"/>
        <color rgb="FF808080"/>
        <rFont val="Arial"/>
        <family val="2"/>
      </rPr>
      <t>_ME+</t>
    </r>
    <r>
      <rPr>
        <b/>
        <sz val="10"/>
        <color rgb="FF000000"/>
        <rFont val="Arial"/>
        <family val="2"/>
      </rPr>
      <t>4</t>
    </r>
    <r>
      <rPr>
        <sz val="10"/>
        <color rgb="FF808080"/>
        <rFont val="Arial"/>
        <family val="2"/>
      </rPr>
      <t>_2NP+</t>
    </r>
    <r>
      <rPr>
        <b/>
        <sz val="10"/>
        <rFont val="Arial"/>
        <family val="2"/>
      </rPr>
      <t>4</t>
    </r>
    <r>
      <rPr>
        <sz val="10"/>
        <color rgb="FF808080"/>
        <rFont val="Arial"/>
        <family val="2"/>
      </rPr>
      <t>_3NP+</t>
    </r>
    <r>
      <rPr>
        <b/>
        <sz val="10"/>
        <color rgb="FF000000"/>
        <rFont val="Arial"/>
        <family val="2"/>
      </rPr>
      <t>4</t>
    </r>
    <r>
      <rPr>
        <sz val="10"/>
        <color rgb="FF808080"/>
        <rFont val="Arial"/>
        <family val="2"/>
      </rPr>
      <t>_4NP+</t>
    </r>
    <r>
      <rPr>
        <b/>
        <sz val="10"/>
        <rFont val="Arial"/>
        <family val="2"/>
      </rPr>
      <t>4</t>
    </r>
    <r>
      <rPr>
        <sz val="10"/>
        <color rgb="FF808080"/>
        <rFont val="Arial"/>
        <family val="2"/>
      </rPr>
      <t>_5NP+</t>
    </r>
    <r>
      <rPr>
        <b/>
        <sz val="10"/>
        <color rgb="FF000000"/>
        <rFont val="Arial"/>
        <family val="2"/>
      </rPr>
      <t>2</t>
    </r>
    <r>
      <rPr>
        <sz val="10"/>
        <color rgb="FF808080"/>
        <rFont val="Arial"/>
        <family val="2"/>
      </rPr>
      <t>_6NP</t>
    </r>
    <r>
      <rPr>
        <b/>
        <sz val="10"/>
        <color rgb="FF000000"/>
        <rFont val="Arial"/>
        <family val="2"/>
      </rPr>
      <t>+0</t>
    </r>
    <r>
      <rPr>
        <sz val="10"/>
        <color rgb="FF808080"/>
        <rFont val="Arial"/>
        <family val="2"/>
      </rPr>
      <t>_STR</t>
    </r>
  </si>
  <si>
    <t>hod</t>
  </si>
  <si>
    <t>Přípalatek za koordinaci rozvodů s ostatními profesemi při jejich provádění</t>
  </si>
  <si>
    <t>Průzkum stavby</t>
  </si>
  <si>
    <t>Průzkum stavby= kontrola a zaměření stávajících rozvodů, kontrola prostupů, zaměření spádů potrubí</t>
  </si>
  <si>
    <r>
      <t>106</t>
    </r>
    <r>
      <rPr>
        <b/>
        <sz val="10"/>
        <color rgb="FF808080"/>
        <rFont val="Arial"/>
        <family val="2"/>
      </rPr>
      <t>_</t>
    </r>
    <r>
      <rPr>
        <sz val="10"/>
        <color rgb="FF808080"/>
        <rFont val="Arial"/>
        <family val="2"/>
      </rPr>
      <t>3PP+</t>
    </r>
    <r>
      <rPr>
        <b/>
        <sz val="10"/>
        <color rgb="FF000000"/>
        <rFont val="Arial"/>
        <family val="2"/>
      </rPr>
      <t>10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118</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b/>
        <sz val="10"/>
        <color rgb="FF808080"/>
        <rFont val="Arial"/>
        <family val="2"/>
      </rPr>
      <t>_</t>
    </r>
    <r>
      <rPr>
        <sz val="10"/>
        <color rgb="FF808080"/>
        <rFont val="Arial"/>
        <family val="2"/>
      </rPr>
      <t>PR+</t>
    </r>
    <r>
      <rPr>
        <b/>
        <sz val="10"/>
        <color rgb="FF000000"/>
        <rFont val="Arial"/>
        <family val="2"/>
      </rPr>
      <t>82</t>
    </r>
    <r>
      <rPr>
        <b/>
        <sz val="10"/>
        <color rgb="FF808080"/>
        <rFont val="Arial"/>
        <family val="2"/>
      </rPr>
      <t>_</t>
    </r>
    <r>
      <rPr>
        <sz val="10"/>
        <color rgb="FF808080"/>
        <rFont val="Arial"/>
        <family val="2"/>
      </rPr>
      <t>1NP+</t>
    </r>
    <r>
      <rPr>
        <b/>
        <sz val="10"/>
        <color rgb="FF000000"/>
        <rFont val="Arial"/>
        <family val="2"/>
      </rPr>
      <t>5</t>
    </r>
    <r>
      <rPr>
        <sz val="10"/>
        <color rgb="FF808080"/>
        <rFont val="Arial"/>
        <family val="2"/>
      </rPr>
      <t>_ME+</t>
    </r>
    <r>
      <rPr>
        <b/>
        <sz val="10"/>
        <color rgb="FF000000"/>
        <rFont val="Arial"/>
        <family val="2"/>
      </rPr>
      <t>99</t>
    </r>
    <r>
      <rPr>
        <sz val="10"/>
        <color rgb="FF808080"/>
        <rFont val="Arial"/>
        <family val="2"/>
      </rPr>
      <t>_2NP+</t>
    </r>
    <r>
      <rPr>
        <b/>
        <sz val="10"/>
        <color rgb="FF000000"/>
        <rFont val="Arial"/>
        <family val="2"/>
      </rPr>
      <t>118</t>
    </r>
    <r>
      <rPr>
        <sz val="10"/>
        <color rgb="FF808080"/>
        <rFont val="Arial"/>
        <family val="2"/>
      </rPr>
      <t>_3NP+</t>
    </r>
    <r>
      <rPr>
        <b/>
        <sz val="10"/>
        <color rgb="FF000000"/>
        <rFont val="Arial"/>
        <family val="2"/>
      </rPr>
      <t>130</t>
    </r>
    <r>
      <rPr>
        <sz val="10"/>
        <color rgb="FF808080"/>
        <rFont val="Arial"/>
        <family val="2"/>
      </rPr>
      <t>_4NP+</t>
    </r>
    <r>
      <rPr>
        <b/>
        <sz val="10"/>
        <color rgb="FF000000"/>
        <rFont val="Arial"/>
        <family val="2"/>
      </rPr>
      <t>94</t>
    </r>
    <r>
      <rPr>
        <sz val="10"/>
        <color rgb="FF808080"/>
        <rFont val="Arial"/>
        <family val="2"/>
      </rPr>
      <t>_5NP+</t>
    </r>
    <r>
      <rPr>
        <b/>
        <sz val="10"/>
        <color rgb="FF000000"/>
        <rFont val="Arial"/>
        <family val="2"/>
      </rPr>
      <t>82</t>
    </r>
    <r>
      <rPr>
        <sz val="10"/>
        <color rgb="FF808080"/>
        <rFont val="Arial"/>
        <family val="2"/>
      </rPr>
      <t>_6NP</t>
    </r>
    <r>
      <rPr>
        <b/>
        <sz val="10"/>
        <color rgb="FF000000"/>
        <rFont val="Arial"/>
        <family val="2"/>
      </rPr>
      <t>+0</t>
    </r>
    <r>
      <rPr>
        <sz val="10"/>
        <color rgb="FF808080"/>
        <rFont val="Arial"/>
        <family val="2"/>
      </rPr>
      <t>_STR</t>
    </r>
  </si>
  <si>
    <r>
      <t>6</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6</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11</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11</t>
    </r>
    <r>
      <rPr>
        <sz val="10"/>
        <color rgb="FF808080"/>
        <rFont val="Arial"/>
        <family val="2"/>
      </rPr>
      <t>_2NP+</t>
    </r>
    <r>
      <rPr>
        <b/>
        <sz val="10"/>
        <color rgb="FF000000"/>
        <rFont val="Arial"/>
        <family val="2"/>
      </rPr>
      <t>11</t>
    </r>
    <r>
      <rPr>
        <sz val="10"/>
        <color rgb="FF808080"/>
        <rFont val="Arial"/>
        <family val="2"/>
      </rPr>
      <t>_3NP+</t>
    </r>
    <r>
      <rPr>
        <b/>
        <sz val="10"/>
        <color rgb="FF000000"/>
        <rFont val="Arial"/>
        <family val="2"/>
      </rPr>
      <t>8</t>
    </r>
    <r>
      <rPr>
        <sz val="10"/>
        <color rgb="FF808080"/>
        <rFont val="Arial"/>
        <family val="2"/>
      </rPr>
      <t>_4NP+</t>
    </r>
    <r>
      <rPr>
        <b/>
        <sz val="10"/>
        <color rgb="FF000000"/>
        <rFont val="Arial"/>
        <family val="2"/>
      </rPr>
      <t>11</t>
    </r>
    <r>
      <rPr>
        <sz val="10"/>
        <color rgb="FF808080"/>
        <rFont val="Arial"/>
        <family val="2"/>
      </rPr>
      <t>_5NP+</t>
    </r>
    <r>
      <rPr>
        <b/>
        <sz val="10"/>
        <color rgb="FF000000"/>
        <rFont val="Arial"/>
        <family val="2"/>
      </rPr>
      <t>4</t>
    </r>
    <r>
      <rPr>
        <sz val="10"/>
        <color rgb="FF808080"/>
        <rFont val="Arial"/>
        <family val="2"/>
      </rPr>
      <t>_6NP</t>
    </r>
    <r>
      <rPr>
        <b/>
        <sz val="10"/>
        <color rgb="FF000000"/>
        <rFont val="Arial"/>
        <family val="2"/>
      </rPr>
      <t>+0</t>
    </r>
    <r>
      <rPr>
        <sz val="10"/>
        <color rgb="FF808080"/>
        <rFont val="Arial"/>
        <family val="2"/>
      </rPr>
      <t>_STR</t>
    </r>
  </si>
  <si>
    <r>
      <t xml:space="preserve">Hrdlové odhlučněné PP potrubí - DN50
</t>
    </r>
    <r>
      <rPr>
        <sz val="8"/>
        <color rgb="FFFF0000"/>
        <rFont val="Arial CE"/>
        <family val="2"/>
      </rPr>
      <t>SPLAŠKOVÁ KANALIZACE-PŘIPOJOVACÍ POTRUBÍ</t>
    </r>
  </si>
  <si>
    <r>
      <t xml:space="preserve">Hrdlové odhlučněné PP potrubí - DN75
</t>
    </r>
    <r>
      <rPr>
        <sz val="8"/>
        <color rgb="FFFF0000"/>
        <rFont val="Arial CE"/>
        <family val="2"/>
      </rPr>
      <t>SPLAŠKOVÁ KANALIZACE-PŘIPOJOVACÍ POTRUBÍ</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</si>
  <si>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5</t>
    </r>
    <r>
      <rPr>
        <sz val="10"/>
        <color rgb="FF808080"/>
        <rFont val="Arial"/>
        <family val="2"/>
      </rPr>
      <t>_2NP+</t>
    </r>
    <r>
      <rPr>
        <b/>
        <sz val="10"/>
        <color rgb="FF000000"/>
        <rFont val="Arial"/>
        <family val="2"/>
      </rPr>
      <t>5</t>
    </r>
    <r>
      <rPr>
        <sz val="10"/>
        <color rgb="FF808080"/>
        <rFont val="Arial"/>
        <family val="2"/>
      </rPr>
      <t>_3NP+</t>
    </r>
    <r>
      <rPr>
        <b/>
        <sz val="10"/>
        <color rgb="FF000000"/>
        <rFont val="Arial"/>
        <family val="2"/>
      </rPr>
      <t>3</t>
    </r>
    <r>
      <rPr>
        <sz val="10"/>
        <color rgb="FF808080"/>
        <rFont val="Arial"/>
        <family val="2"/>
      </rPr>
      <t>_4NP+</t>
    </r>
    <r>
      <rPr>
        <b/>
        <sz val="10"/>
        <color rgb="FF000000"/>
        <rFont val="Arial"/>
        <family val="2"/>
      </rPr>
      <t>5</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</si>
  <si>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odhlučněné PP potrubí - DN110
</t>
    </r>
    <r>
      <rPr>
        <sz val="8"/>
        <color rgb="FFFF0000"/>
        <rFont val="Arial CE"/>
        <family val="2"/>
      </rPr>
      <t>SPLAŠKOVÁ KANALIZACE-PŘIPOJOVACÍ POTRUBÍ</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</si>
  <si>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rFont val="Arial"/>
        <family val="2"/>
      </rPr>
      <t>19</t>
    </r>
    <r>
      <rPr>
        <b/>
        <sz val="10"/>
        <color rgb="FF808080"/>
        <rFont val="Arial"/>
        <family val="2"/>
      </rPr>
      <t>_</t>
    </r>
    <r>
      <rPr>
        <sz val="10"/>
        <color rgb="FF808080"/>
        <rFont val="Arial"/>
        <family val="2"/>
      </rPr>
      <t>1NP+</t>
    </r>
    <r>
      <rPr>
        <b/>
        <sz val="10"/>
        <color rgb="FF000000"/>
        <rFont val="Arial"/>
        <family val="2"/>
      </rPr>
      <t>2</t>
    </r>
    <r>
      <rPr>
        <sz val="10"/>
        <color rgb="FF808080"/>
        <rFont val="Arial"/>
        <family val="2"/>
      </rPr>
      <t>_ME+</t>
    </r>
    <r>
      <rPr>
        <b/>
        <sz val="10"/>
        <color rgb="FF000000"/>
        <rFont val="Arial"/>
        <family val="2"/>
      </rPr>
      <t>21</t>
    </r>
    <r>
      <rPr>
        <sz val="10"/>
        <color rgb="FF808080"/>
        <rFont val="Arial"/>
        <family val="2"/>
      </rPr>
      <t>_2NP+</t>
    </r>
    <r>
      <rPr>
        <b/>
        <sz val="10"/>
        <color rgb="FF000000"/>
        <rFont val="Arial"/>
        <family val="2"/>
      </rPr>
      <t>23</t>
    </r>
    <r>
      <rPr>
        <sz val="10"/>
        <color rgb="FF808080"/>
        <rFont val="Arial"/>
        <family val="2"/>
      </rPr>
      <t>_3NP+</t>
    </r>
    <r>
      <rPr>
        <b/>
        <sz val="10"/>
        <rFont val="Arial"/>
        <family val="2"/>
      </rPr>
      <t>21</t>
    </r>
    <r>
      <rPr>
        <sz val="10"/>
        <color rgb="FF808080"/>
        <rFont val="Arial"/>
        <family val="2"/>
      </rPr>
      <t>_4NP+</t>
    </r>
    <r>
      <rPr>
        <b/>
        <sz val="10"/>
        <color rgb="FF000000"/>
        <rFont val="Arial"/>
        <family val="2"/>
      </rPr>
      <t>23</t>
    </r>
    <r>
      <rPr>
        <sz val="10"/>
        <color rgb="FF808080"/>
        <rFont val="Arial"/>
        <family val="2"/>
      </rPr>
      <t>_5NP+</t>
    </r>
    <r>
      <rPr>
        <b/>
        <sz val="10"/>
        <color rgb="FF000000"/>
        <rFont val="Arial"/>
        <family val="2"/>
      </rPr>
      <t>9</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</si>
  <si>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DN56
</t>
    </r>
    <r>
      <rPr>
        <sz val="8"/>
        <color rgb="FFFF0000"/>
        <rFont val="Arial CE"/>
        <family val="2"/>
      </rPr>
      <t>SPLAŠKOVÁ KANALIZACE-SVISLÉ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</si>
  <si>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b/>
        <sz val="10"/>
        <color rgb="FF808080"/>
        <rFont val="Arial"/>
        <family val="2"/>
      </rPr>
      <t>_</t>
    </r>
    <r>
      <rPr>
        <sz val="10"/>
        <color rgb="FF808080"/>
        <rFont val="Arial"/>
        <family val="2"/>
      </rPr>
      <t>PR+</t>
    </r>
    <r>
      <rPr>
        <b/>
        <sz val="10"/>
        <color rgb="FF000000"/>
        <rFont val="Arial"/>
        <family val="2"/>
      </rPr>
      <t>6</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color rgb="FF000000"/>
        <rFont val="Arial"/>
        <family val="2"/>
      </rPr>
      <t>5</t>
    </r>
    <r>
      <rPr>
        <sz val="10"/>
        <color rgb="FF808080"/>
        <rFont val="Arial"/>
        <family val="2"/>
      </rPr>
      <t>_2NP+</t>
    </r>
    <r>
      <rPr>
        <b/>
        <sz val="10"/>
        <color rgb="FF000000"/>
        <rFont val="Arial"/>
        <family val="2"/>
      </rPr>
      <t>8</t>
    </r>
    <r>
      <rPr>
        <sz val="10"/>
        <color rgb="FF808080"/>
        <rFont val="Arial"/>
        <family val="2"/>
      </rPr>
      <t>_3NP+</t>
    </r>
    <r>
      <rPr>
        <b/>
        <sz val="10"/>
        <color rgb="FF000000"/>
        <rFont val="Arial"/>
        <family val="2"/>
      </rPr>
      <t>16</t>
    </r>
    <r>
      <rPr>
        <sz val="10"/>
        <color rgb="FF808080"/>
        <rFont val="Arial"/>
        <family val="2"/>
      </rPr>
      <t>_4NP+</t>
    </r>
    <r>
      <rPr>
        <b/>
        <sz val="10"/>
        <color rgb="FF000000"/>
        <rFont val="Arial"/>
        <family val="2"/>
      </rPr>
      <t>21</t>
    </r>
    <r>
      <rPr>
        <sz val="10"/>
        <color rgb="FF808080"/>
        <rFont val="Arial"/>
        <family val="2"/>
      </rPr>
      <t>_5NP+</t>
    </r>
    <r>
      <rPr>
        <b/>
        <sz val="10"/>
        <color rgb="FF000000"/>
        <rFont val="Arial"/>
        <family val="2"/>
      </rPr>
      <t>3</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</si>
  <si>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DN75
</t>
    </r>
    <r>
      <rPr>
        <sz val="8"/>
        <color rgb="FFFF0000"/>
        <rFont val="Arial CE"/>
        <family val="2"/>
      </rPr>
      <t>SPLAŠKOVÁ KANALIZACE-SVISLÉ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</si>
  <si>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2</t>
    </r>
    <r>
      <rPr>
        <b/>
        <sz val="10"/>
        <color rgb="FF808080"/>
        <rFont val="Arial"/>
        <family val="2"/>
      </rPr>
      <t>_</t>
    </r>
    <r>
      <rPr>
        <sz val="10"/>
        <color rgb="FF808080"/>
        <rFont val="Arial"/>
        <family val="2"/>
      </rPr>
      <t>PR+</t>
    </r>
    <r>
      <rPr>
        <b/>
        <sz val="10"/>
        <color rgb="FF000000"/>
        <rFont val="Arial"/>
        <family val="2"/>
      </rPr>
      <t>9</t>
    </r>
    <r>
      <rPr>
        <b/>
        <sz val="10"/>
        <color rgb="FF808080"/>
        <rFont val="Arial"/>
        <family val="2"/>
      </rPr>
      <t>_</t>
    </r>
    <r>
      <rPr>
        <sz val="10"/>
        <color rgb="FF808080"/>
        <rFont val="Arial"/>
        <family val="2"/>
      </rPr>
      <t>1NP+</t>
    </r>
    <r>
      <rPr>
        <b/>
        <sz val="10"/>
        <color rgb="FF000000"/>
        <rFont val="Arial"/>
        <family val="2"/>
      </rPr>
      <t>13</t>
    </r>
    <r>
      <rPr>
        <sz val="10"/>
        <color rgb="FF808080"/>
        <rFont val="Arial"/>
        <family val="2"/>
      </rPr>
      <t>_ME+</t>
    </r>
    <r>
      <rPr>
        <b/>
        <sz val="10"/>
        <color rgb="FF000000"/>
        <rFont val="Arial"/>
        <family val="2"/>
      </rPr>
      <t>13</t>
    </r>
    <r>
      <rPr>
        <sz val="10"/>
        <color rgb="FF808080"/>
        <rFont val="Arial"/>
        <family val="2"/>
      </rPr>
      <t>_2NP+</t>
    </r>
    <r>
      <rPr>
        <b/>
        <sz val="10"/>
        <color rgb="FF000000"/>
        <rFont val="Arial"/>
        <family val="2"/>
      </rPr>
      <t>18</t>
    </r>
    <r>
      <rPr>
        <sz val="10"/>
        <color rgb="FF808080"/>
        <rFont val="Arial"/>
        <family val="2"/>
      </rPr>
      <t>_3NP+</t>
    </r>
    <r>
      <rPr>
        <b/>
        <sz val="10"/>
        <color rgb="FF000000"/>
        <rFont val="Arial"/>
        <family val="2"/>
      </rPr>
      <t>13</t>
    </r>
    <r>
      <rPr>
        <sz val="10"/>
        <color rgb="FF808080"/>
        <rFont val="Arial"/>
        <family val="2"/>
      </rPr>
      <t>_4NP+</t>
    </r>
    <r>
      <rPr>
        <b/>
        <sz val="10"/>
        <color rgb="FF000000"/>
        <rFont val="Arial"/>
        <family val="2"/>
      </rPr>
      <t>5</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</si>
  <si>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DN110
</t>
    </r>
    <r>
      <rPr>
        <sz val="8"/>
        <color rgb="FFFF0000"/>
        <rFont val="Arial CE"/>
        <family val="2"/>
      </rPr>
      <t>SPLAŠKOVÁ KANALIZACE-SVISLÉ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</si>
  <si>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21</t>
    </r>
    <r>
      <rPr>
        <b/>
        <sz val="10"/>
        <color rgb="FF808080"/>
        <rFont val="Arial"/>
        <family val="2"/>
      </rPr>
      <t>_</t>
    </r>
    <r>
      <rPr>
        <sz val="10"/>
        <color rgb="FF808080"/>
        <rFont val="Arial"/>
        <family val="2"/>
      </rPr>
      <t>PR+</t>
    </r>
    <r>
      <rPr>
        <b/>
        <sz val="10"/>
        <color rgb="FF000000"/>
        <rFont val="Arial"/>
        <family val="2"/>
      </rPr>
      <t>49</t>
    </r>
    <r>
      <rPr>
        <b/>
        <sz val="10"/>
        <color rgb="FF808080"/>
        <rFont val="Arial"/>
        <family val="2"/>
      </rPr>
      <t>_</t>
    </r>
    <r>
      <rPr>
        <sz val="10"/>
        <color rgb="FF808080"/>
        <rFont val="Arial"/>
        <family val="2"/>
      </rPr>
      <t>1NP+</t>
    </r>
    <r>
      <rPr>
        <b/>
        <sz val="10"/>
        <color rgb="FF000000"/>
        <rFont val="Arial"/>
        <family val="2"/>
      </rPr>
      <t>23</t>
    </r>
    <r>
      <rPr>
        <sz val="10"/>
        <color rgb="FF808080"/>
        <rFont val="Arial"/>
        <family val="2"/>
      </rPr>
      <t>_ME+</t>
    </r>
    <r>
      <rPr>
        <b/>
        <sz val="10"/>
        <color rgb="FF000000"/>
        <rFont val="Arial"/>
        <family val="2"/>
      </rPr>
      <t>96</t>
    </r>
    <r>
      <rPr>
        <sz val="10"/>
        <color rgb="FF808080"/>
        <rFont val="Arial"/>
        <family val="2"/>
      </rPr>
      <t>_2NP+</t>
    </r>
    <r>
      <rPr>
        <b/>
        <sz val="10"/>
        <color rgb="FF000000"/>
        <rFont val="Arial"/>
        <family val="2"/>
      </rPr>
      <t>89</t>
    </r>
    <r>
      <rPr>
        <sz val="10"/>
        <color rgb="FF808080"/>
        <rFont val="Arial"/>
        <family val="2"/>
      </rPr>
      <t>_3NP+</t>
    </r>
    <r>
      <rPr>
        <b/>
        <sz val="10"/>
        <color rgb="FF000000"/>
        <rFont val="Arial"/>
        <family val="2"/>
      </rPr>
      <t>102</t>
    </r>
    <r>
      <rPr>
        <sz val="10"/>
        <color rgb="FF808080"/>
        <rFont val="Arial"/>
        <family val="2"/>
      </rPr>
      <t>_4NP+</t>
    </r>
    <r>
      <rPr>
        <b/>
        <sz val="10"/>
        <color rgb="FF000000"/>
        <rFont val="Arial"/>
        <family val="2"/>
      </rPr>
      <t>94</t>
    </r>
    <r>
      <rPr>
        <sz val="10"/>
        <color rgb="FF808080"/>
        <rFont val="Arial"/>
        <family val="2"/>
      </rPr>
      <t>_5NP+</t>
    </r>
    <r>
      <rPr>
        <b/>
        <sz val="10"/>
        <color rgb="FF000000"/>
        <rFont val="Arial"/>
        <family val="2"/>
      </rPr>
      <t>44</t>
    </r>
    <r>
      <rPr>
        <sz val="10"/>
        <color rgb="FF808080"/>
        <rFont val="Arial"/>
        <family val="2"/>
      </rPr>
      <t>_6NP</t>
    </r>
    <r>
      <rPr>
        <b/>
        <sz val="10"/>
        <color rgb="FF000000"/>
        <rFont val="Arial"/>
        <family val="2"/>
      </rPr>
      <t>+8</t>
    </r>
    <r>
      <rPr>
        <sz val="10"/>
        <color rgb="FF808080"/>
        <rFont val="Arial"/>
        <family val="2"/>
      </rPr>
      <t>_STR</t>
    </r>
  </si>
  <si>
    <r>
      <t xml:space="preserve">Svařované odhlučněné PE potrubí - DN125
</t>
    </r>
    <r>
      <rPr>
        <sz val="8"/>
        <color rgb="FFFF0000"/>
        <rFont val="Arial CE"/>
        <family val="2"/>
      </rPr>
      <t>SPLAŠKOVÁ KANALIZACE-SVISLÉ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</si>
  <si>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7</t>
    </r>
    <r>
      <rPr>
        <b/>
        <sz val="10"/>
        <color rgb="FF808080"/>
        <rFont val="Arial"/>
        <family val="2"/>
      </rPr>
      <t>_</t>
    </r>
    <r>
      <rPr>
        <sz val="10"/>
        <color rgb="FF808080"/>
        <rFont val="Arial"/>
        <family val="2"/>
      </rPr>
      <t>PR+</t>
    </r>
    <r>
      <rPr>
        <b/>
        <sz val="10"/>
        <color rgb="FF000000"/>
        <rFont val="Arial"/>
        <family val="2"/>
      </rPr>
      <t>23</t>
    </r>
    <r>
      <rPr>
        <b/>
        <sz val="10"/>
        <color rgb="FF808080"/>
        <rFont val="Arial"/>
        <family val="2"/>
      </rPr>
      <t>_</t>
    </r>
    <r>
      <rPr>
        <sz val="10"/>
        <color rgb="FF808080"/>
        <rFont val="Arial"/>
        <family val="2"/>
      </rPr>
      <t>1NP+</t>
    </r>
    <r>
      <rPr>
        <b/>
        <sz val="10"/>
        <color rgb="FF000000"/>
        <rFont val="Arial"/>
        <family val="2"/>
      </rPr>
      <t>17</t>
    </r>
    <r>
      <rPr>
        <sz val="10"/>
        <color rgb="FF808080"/>
        <rFont val="Arial"/>
        <family val="2"/>
      </rPr>
      <t>_ME+</t>
    </r>
    <r>
      <rPr>
        <b/>
        <sz val="10"/>
        <color rgb="FF000000"/>
        <rFont val="Arial"/>
        <family val="2"/>
      </rPr>
      <t>43</t>
    </r>
    <r>
      <rPr>
        <sz val="10"/>
        <color rgb="FF808080"/>
        <rFont val="Arial"/>
        <family val="2"/>
      </rPr>
      <t>_2NP+</t>
    </r>
    <r>
      <rPr>
        <b/>
        <sz val="10"/>
        <color rgb="FF000000"/>
        <rFont val="Arial"/>
        <family val="2"/>
      </rPr>
      <t>27</t>
    </r>
    <r>
      <rPr>
        <sz val="10"/>
        <color rgb="FF808080"/>
        <rFont val="Arial"/>
        <family val="2"/>
      </rPr>
      <t>_3NP+</t>
    </r>
    <r>
      <rPr>
        <b/>
        <sz val="10"/>
        <color rgb="FF000000"/>
        <rFont val="Arial"/>
        <family val="2"/>
      </rPr>
      <t>28</t>
    </r>
    <r>
      <rPr>
        <sz val="10"/>
        <color rgb="FF808080"/>
        <rFont val="Arial"/>
        <family val="2"/>
      </rPr>
      <t>_4NP+</t>
    </r>
    <r>
      <rPr>
        <b/>
        <sz val="10"/>
        <color rgb="FF000000"/>
        <rFont val="Arial"/>
        <family val="2"/>
      </rPr>
      <t>16</t>
    </r>
    <r>
      <rPr>
        <sz val="10"/>
        <color rgb="FF808080"/>
        <rFont val="Arial"/>
        <family val="2"/>
      </rPr>
      <t>_5NP+7_6NP</t>
    </r>
    <r>
      <rPr>
        <b/>
        <sz val="10"/>
        <color rgb="FF000000"/>
        <rFont val="Arial"/>
        <family val="2"/>
      </rPr>
      <t>+1</t>
    </r>
    <r>
      <rPr>
        <sz val="10"/>
        <color rgb="FF808080"/>
        <rFont val="Arial"/>
        <family val="2"/>
      </rPr>
      <t>_STR</t>
    </r>
  </si>
  <si>
    <r>
      <t xml:space="preserve">Svařované odhlučněné PE potrubí - DN150
</t>
    </r>
    <r>
      <rPr>
        <sz val="8"/>
        <color rgb="FFFF0000"/>
        <rFont val="Arial CE"/>
        <family val="2"/>
      </rPr>
      <t>SPLAŠKOVÁ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</si>
  <si>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31PP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b/>
        <sz val="10"/>
        <color rgb="FF808080"/>
        <rFont val="Arial"/>
        <family val="2"/>
      </rPr>
      <t>_</t>
    </r>
    <r>
      <rPr>
        <sz val="10"/>
        <color rgb="FF808080"/>
        <rFont val="Arial"/>
        <family val="2"/>
      </rPr>
      <t>PR+</t>
    </r>
    <r>
      <rPr>
        <b/>
        <sz val="10"/>
        <color rgb="FF000000"/>
        <rFont val="Arial"/>
        <family val="2"/>
      </rPr>
      <t>6</t>
    </r>
    <r>
      <rPr>
        <b/>
        <sz val="10"/>
        <color rgb="FF808080"/>
        <rFont val="Arial"/>
        <family val="2"/>
      </rPr>
      <t>_</t>
    </r>
    <r>
      <rPr>
        <sz val="10"/>
        <color rgb="FF808080"/>
        <rFont val="Arial"/>
        <family val="2"/>
      </rPr>
      <t>1NP+</t>
    </r>
    <r>
      <rPr>
        <b/>
        <sz val="10"/>
        <color rgb="FF000000"/>
        <rFont val="Arial"/>
        <family val="2"/>
      </rPr>
      <t>3</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</si>
  <si>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DN56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</si>
  <si>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b/>
        <sz val="10"/>
        <color rgb="FF808080"/>
        <rFont val="Arial"/>
        <family val="2"/>
      </rPr>
      <t>_</t>
    </r>
    <r>
      <rPr>
        <sz val="10"/>
        <color rgb="FF808080"/>
        <rFont val="Arial"/>
        <family val="2"/>
      </rPr>
      <t>PR+6</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3</t>
    </r>
    <r>
      <rPr>
        <sz val="10"/>
        <color rgb="FF808080"/>
        <rFont val="Arial"/>
        <family val="2"/>
      </rPr>
      <t>_2NP+</t>
    </r>
    <r>
      <rPr>
        <b/>
        <sz val="10"/>
        <color rgb="FF000000"/>
        <rFont val="Arial"/>
        <family val="2"/>
      </rPr>
      <t>6</t>
    </r>
    <r>
      <rPr>
        <sz val="10"/>
        <color rgb="FF808080"/>
        <rFont val="Arial"/>
        <family val="2"/>
      </rPr>
      <t>_3NP+</t>
    </r>
    <r>
      <rPr>
        <b/>
        <sz val="10"/>
        <color rgb="FF000000"/>
        <rFont val="Arial"/>
        <family val="2"/>
      </rPr>
      <t>17</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</si>
  <si>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DN75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</si>
  <si>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1</t>
    </r>
    <r>
      <rPr>
        <b/>
        <sz val="10"/>
        <color rgb="FF808080"/>
        <rFont val="Arial"/>
        <family val="2"/>
      </rPr>
      <t>_</t>
    </r>
    <r>
      <rPr>
        <sz val="10"/>
        <color rgb="FF808080"/>
        <rFont val="Arial"/>
        <family val="2"/>
      </rPr>
      <t>PR+</t>
    </r>
    <r>
      <rPr>
        <b/>
        <sz val="10"/>
        <color rgb="FF000000"/>
        <rFont val="Arial"/>
        <family val="2"/>
      </rPr>
      <t>44</t>
    </r>
    <r>
      <rPr>
        <b/>
        <sz val="10"/>
        <color rgb="FF808080"/>
        <rFont val="Arial"/>
        <family val="2"/>
      </rPr>
      <t>_</t>
    </r>
    <r>
      <rPr>
        <sz val="10"/>
        <color rgb="FF808080"/>
        <rFont val="Arial"/>
        <family val="2"/>
      </rPr>
      <t>1NP+</t>
    </r>
    <r>
      <rPr>
        <b/>
        <sz val="10"/>
        <color rgb="FF000000"/>
        <rFont val="Arial"/>
        <family val="2"/>
      </rPr>
      <t>13</t>
    </r>
    <r>
      <rPr>
        <sz val="10"/>
        <color rgb="FF808080"/>
        <rFont val="Arial"/>
        <family val="2"/>
      </rPr>
      <t>_ME+</t>
    </r>
    <r>
      <rPr>
        <b/>
        <sz val="10"/>
        <color rgb="FF000000"/>
        <rFont val="Arial"/>
        <family val="2"/>
      </rPr>
      <t>18</t>
    </r>
    <r>
      <rPr>
        <sz val="10"/>
        <color rgb="FF808080"/>
        <rFont val="Arial"/>
        <family val="2"/>
      </rPr>
      <t>_2NP+</t>
    </r>
    <r>
      <rPr>
        <b/>
        <sz val="10"/>
        <color rgb="FF000000"/>
        <rFont val="Arial"/>
        <family val="2"/>
      </rPr>
      <t>12</t>
    </r>
    <r>
      <rPr>
        <sz val="10"/>
        <color rgb="FF808080"/>
        <rFont val="Arial"/>
        <family val="2"/>
      </rPr>
      <t>_3NP+</t>
    </r>
    <r>
      <rPr>
        <b/>
        <sz val="10"/>
        <color rgb="FF000000"/>
        <rFont val="Arial"/>
        <family val="2"/>
      </rPr>
      <t>4</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</si>
  <si>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DN110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</si>
  <si>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3</t>
    </r>
    <r>
      <rPr>
        <b/>
        <sz val="10"/>
        <color rgb="FF808080"/>
        <rFont val="Arial"/>
        <family val="2"/>
      </rPr>
      <t>_</t>
    </r>
    <r>
      <rPr>
        <sz val="10"/>
        <color rgb="FF808080"/>
        <rFont val="Arial"/>
        <family val="2"/>
      </rPr>
      <t>PR+</t>
    </r>
    <r>
      <rPr>
        <b/>
        <sz val="10"/>
        <color rgb="FF000000"/>
        <rFont val="Arial"/>
        <family val="2"/>
      </rPr>
      <t>38</t>
    </r>
    <r>
      <rPr>
        <b/>
        <sz val="10"/>
        <color rgb="FF808080"/>
        <rFont val="Arial"/>
        <family val="2"/>
      </rPr>
      <t>_</t>
    </r>
    <r>
      <rPr>
        <sz val="10"/>
        <color rgb="FF808080"/>
        <rFont val="Arial"/>
        <family val="2"/>
      </rPr>
      <t>1NP+</t>
    </r>
    <r>
      <rPr>
        <b/>
        <sz val="10"/>
        <color rgb="FF000000"/>
        <rFont val="Arial"/>
        <family val="2"/>
      </rPr>
      <t>26</t>
    </r>
    <r>
      <rPr>
        <sz val="10"/>
        <color rgb="FF808080"/>
        <rFont val="Arial"/>
        <family val="2"/>
      </rPr>
      <t>_ME+</t>
    </r>
    <r>
      <rPr>
        <b/>
        <sz val="10"/>
        <color rgb="FF000000"/>
        <rFont val="Arial"/>
        <family val="2"/>
      </rPr>
      <t>47</t>
    </r>
    <r>
      <rPr>
        <sz val="10"/>
        <color rgb="FF808080"/>
        <rFont val="Arial"/>
        <family val="2"/>
      </rPr>
      <t>_2NP+</t>
    </r>
    <r>
      <rPr>
        <b/>
        <sz val="10"/>
        <color rgb="FF000000"/>
        <rFont val="Arial"/>
        <family val="2"/>
      </rPr>
      <t>19</t>
    </r>
    <r>
      <rPr>
        <sz val="10"/>
        <color rgb="FF808080"/>
        <rFont val="Arial"/>
        <family val="2"/>
      </rPr>
      <t>_3NP+</t>
    </r>
    <r>
      <rPr>
        <b/>
        <sz val="10"/>
        <color rgb="FF000000"/>
        <rFont val="Arial"/>
        <family val="2"/>
      </rPr>
      <t>29</t>
    </r>
    <r>
      <rPr>
        <sz val="10"/>
        <color rgb="FF808080"/>
        <rFont val="Arial"/>
        <family val="2"/>
      </rPr>
      <t>_4NP+</t>
    </r>
    <r>
      <rPr>
        <b/>
        <sz val="10"/>
        <color rgb="FF000000"/>
        <rFont val="Arial"/>
        <family val="2"/>
      </rPr>
      <t>21</t>
    </r>
    <r>
      <rPr>
        <sz val="10"/>
        <color rgb="FF808080"/>
        <rFont val="Arial"/>
        <family val="2"/>
      </rPr>
      <t>_5NP+</t>
    </r>
    <r>
      <rPr>
        <b/>
        <sz val="10"/>
        <color rgb="FF000000"/>
        <rFont val="Arial"/>
        <family val="2"/>
      </rPr>
      <t>3</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</si>
  <si>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DN125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</si>
  <si>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44</t>
    </r>
    <r>
      <rPr>
        <b/>
        <sz val="10"/>
        <color rgb="FF808080"/>
        <rFont val="Arial"/>
        <family val="2"/>
      </rPr>
      <t>_</t>
    </r>
    <r>
      <rPr>
        <sz val="10"/>
        <color rgb="FF808080"/>
        <rFont val="Arial"/>
        <family val="2"/>
      </rPr>
      <t>PR+</t>
    </r>
    <r>
      <rPr>
        <b/>
        <sz val="10"/>
        <color rgb="FF000000"/>
        <rFont val="Arial"/>
        <family val="2"/>
      </rPr>
      <t>6</t>
    </r>
    <r>
      <rPr>
        <b/>
        <sz val="10"/>
        <color rgb="FF808080"/>
        <rFont val="Arial"/>
        <family val="2"/>
      </rPr>
      <t>_</t>
    </r>
    <r>
      <rPr>
        <sz val="10"/>
        <color rgb="FF808080"/>
        <rFont val="Arial"/>
        <family val="2"/>
      </rPr>
      <t>1NP+</t>
    </r>
    <r>
      <rPr>
        <b/>
        <sz val="10"/>
        <color rgb="FF000000"/>
        <rFont val="Arial"/>
        <family val="2"/>
      </rPr>
      <t>44</t>
    </r>
    <r>
      <rPr>
        <sz val="10"/>
        <color rgb="FF808080"/>
        <rFont val="Arial"/>
        <family val="2"/>
      </rPr>
      <t>_ME+</t>
    </r>
    <r>
      <rPr>
        <b/>
        <sz val="10"/>
        <color rgb="FF000000"/>
        <rFont val="Arial"/>
        <family val="2"/>
      </rPr>
      <t>41</t>
    </r>
    <r>
      <rPr>
        <sz val="10"/>
        <color rgb="FF808080"/>
        <rFont val="Arial"/>
        <family val="2"/>
      </rPr>
      <t>_2NP+</t>
    </r>
    <r>
      <rPr>
        <b/>
        <sz val="10"/>
        <color rgb="FF000000"/>
        <rFont val="Arial"/>
        <family val="2"/>
      </rPr>
      <t>13</t>
    </r>
    <r>
      <rPr>
        <sz val="10"/>
        <color rgb="FF808080"/>
        <rFont val="Arial"/>
        <family val="2"/>
      </rPr>
      <t>_3NP+</t>
    </r>
    <r>
      <rPr>
        <b/>
        <sz val="10"/>
        <color rgb="FF000000"/>
        <rFont val="Arial"/>
        <family val="2"/>
      </rPr>
      <t>13</t>
    </r>
    <r>
      <rPr>
        <sz val="10"/>
        <color rgb="FF808080"/>
        <rFont val="Arial"/>
        <family val="2"/>
      </rPr>
      <t>_4NP+</t>
    </r>
    <r>
      <rPr>
        <b/>
        <sz val="10"/>
        <color rgb="FF000000"/>
        <rFont val="Arial"/>
        <family val="2"/>
      </rPr>
      <t>16</t>
    </r>
    <r>
      <rPr>
        <sz val="10"/>
        <color rgb="FF808080"/>
        <rFont val="Arial"/>
        <family val="2"/>
      </rPr>
      <t>_5NP+</t>
    </r>
    <r>
      <rPr>
        <b/>
        <sz val="1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</si>
  <si>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DN150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</si>
  <si>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31PP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</si>
  <si>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DN50
</t>
    </r>
    <r>
      <rPr>
        <sz val="8"/>
        <color rgb="FFFF0000"/>
        <rFont val="Arial CE"/>
        <family val="2"/>
      </rPr>
      <t>SPLAŠKOVÁ KANALIZACE-SVISLÉ</t>
    </r>
  </si>
  <si>
    <r>
      <t>0</t>
    </r>
    <r>
      <rPr>
        <b/>
        <sz val="10"/>
        <color rgb="FF0000FF"/>
        <rFont val="Arial"/>
        <family val="2"/>
      </rPr>
      <t xml:space="preserve"> </t>
    </r>
    <r>
      <rPr>
        <b/>
        <sz val="10"/>
        <color rgb="FF808080"/>
        <rFont val="Arial"/>
        <family val="2"/>
      </rPr>
      <t>_3</t>
    </r>
    <r>
      <rPr>
        <sz val="10"/>
        <color rgb="FF808080"/>
        <rFont val="Arial"/>
        <family val="2"/>
      </rPr>
      <t>PP+0_2PP</t>
    </r>
    <r>
      <rPr>
        <sz val="10"/>
        <color rgb="FF0000FF"/>
        <rFont val="Arial"/>
        <family val="2"/>
      </rPr>
      <t xml:space="preserve"> </t>
    </r>
    <r>
      <rPr>
        <sz val="10"/>
        <color rgb="FF808080"/>
        <rFont val="Arial"/>
        <family val="2"/>
      </rPr>
      <t>+</t>
    </r>
    <r>
      <rPr>
        <b/>
        <sz val="10"/>
        <rFont val="Arial"/>
        <family val="2"/>
      </rPr>
      <t>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</si>
  <si>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DN75
</t>
    </r>
    <r>
      <rPr>
        <sz val="8"/>
        <color rgb="FFFF0000"/>
        <rFont val="Arial CE"/>
        <family val="2"/>
      </rPr>
      <t>SPLAŠKOVÁ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</si>
  <si>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</si>
  <si>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DN110
</t>
    </r>
    <r>
      <rPr>
        <sz val="8"/>
        <color rgb="FFFF0000"/>
        <rFont val="Arial CE"/>
        <family val="2"/>
      </rPr>
      <t>SPLAŠKOVÁ KANALIZACE-SVISLÉ</t>
    </r>
  </si>
  <si>
    <r>
      <t>0</t>
    </r>
    <r>
      <rPr>
        <b/>
        <sz val="10"/>
        <color rgb="FF0000FF"/>
        <rFont val="Arial"/>
        <family val="2"/>
      </rPr>
      <t xml:space="preserve"> </t>
    </r>
    <r>
      <rPr>
        <b/>
        <sz val="10"/>
        <color rgb="FF808080"/>
        <rFont val="Arial"/>
        <family val="2"/>
      </rPr>
      <t>_3</t>
    </r>
    <r>
      <rPr>
        <sz val="10"/>
        <color rgb="FF808080"/>
        <rFont val="Arial"/>
        <family val="2"/>
      </rPr>
      <t>PP+0_2PP</t>
    </r>
    <r>
      <rPr>
        <sz val="10"/>
        <color rgb="FF0000FF"/>
        <rFont val="Arial"/>
        <family val="2"/>
      </rPr>
      <t xml:space="preserve"> </t>
    </r>
    <r>
      <rPr>
        <sz val="10"/>
        <color rgb="FF808080"/>
        <rFont val="Arial"/>
        <family val="2"/>
      </rPr>
      <t>+</t>
    </r>
    <r>
      <rPr>
        <b/>
        <sz val="10"/>
        <rFont val="Arial"/>
        <family val="2"/>
      </rPr>
      <t>19</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</si>
  <si>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DN125
</t>
    </r>
    <r>
      <rPr>
        <sz val="8"/>
        <color rgb="FFFF0000"/>
        <rFont val="Arial CE"/>
        <family val="2"/>
      </rPr>
      <t>SPLAŠKOVÁ KANALIZACE-SVISLÉ</t>
    </r>
  </si>
  <si>
    <r>
      <t>0</t>
    </r>
    <r>
      <rPr>
        <b/>
        <sz val="10"/>
        <color rgb="FF0000FF"/>
        <rFont val="Arial"/>
        <family val="2"/>
      </rPr>
      <t xml:space="preserve"> </t>
    </r>
    <r>
      <rPr>
        <b/>
        <sz val="10"/>
        <color rgb="FF808080"/>
        <rFont val="Arial"/>
        <family val="2"/>
      </rPr>
      <t>_3</t>
    </r>
    <r>
      <rPr>
        <sz val="10"/>
        <color rgb="FF808080"/>
        <rFont val="Arial"/>
        <family val="2"/>
      </rPr>
      <t>PP+0_2PP</t>
    </r>
    <r>
      <rPr>
        <sz val="10"/>
        <color rgb="FF0000FF"/>
        <rFont val="Arial"/>
        <family val="2"/>
      </rPr>
      <t xml:space="preserve"> </t>
    </r>
    <r>
      <rPr>
        <sz val="10"/>
        <color rgb="FF808080"/>
        <rFont val="Arial"/>
        <family val="2"/>
      </rPr>
      <t>+</t>
    </r>
    <r>
      <rPr>
        <b/>
        <sz val="10"/>
        <rFont val="Arial"/>
        <family val="2"/>
      </rPr>
      <t>13</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</si>
  <si>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DN150
</t>
    </r>
    <r>
      <rPr>
        <sz val="8"/>
        <color rgb="FFFF0000"/>
        <rFont val="Arial CE"/>
        <family val="2"/>
      </rPr>
      <t>SPLAŠKOVÁ KANALIZACE-SVISLÉ</t>
    </r>
  </si>
  <si>
    <r>
      <t>0</t>
    </r>
    <r>
      <rPr>
        <b/>
        <sz val="10"/>
        <color rgb="FF0000FF"/>
        <rFont val="Arial"/>
        <family val="2"/>
      </rPr>
      <t xml:space="preserve"> </t>
    </r>
    <r>
      <rPr>
        <b/>
        <sz val="10"/>
        <color rgb="FF808080"/>
        <rFont val="Arial"/>
        <family val="2"/>
      </rPr>
      <t>_3</t>
    </r>
    <r>
      <rPr>
        <sz val="10"/>
        <color rgb="FF808080"/>
        <rFont val="Arial"/>
        <family val="2"/>
      </rPr>
      <t>PP+0_2PP</t>
    </r>
    <r>
      <rPr>
        <sz val="10"/>
        <color rgb="FF0000FF"/>
        <rFont val="Arial"/>
        <family val="2"/>
      </rPr>
      <t xml:space="preserve"> </t>
    </r>
    <r>
      <rPr>
        <sz val="10"/>
        <color rgb="FF808080"/>
        <rFont val="Arial"/>
        <family val="2"/>
      </rPr>
      <t>+</t>
    </r>
    <r>
      <rPr>
        <b/>
        <sz val="10"/>
        <color rgb="FF000000"/>
        <rFont val="Arial"/>
        <family val="2"/>
      </rPr>
      <t>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</si>
  <si>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DN200
</t>
    </r>
    <r>
      <rPr>
        <sz val="8"/>
        <color rgb="FFFF0000"/>
        <rFont val="Arial CE"/>
        <family val="2"/>
      </rPr>
      <t>SPLAŠKOVÁ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</si>
  <si>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</si>
  <si>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DN75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</si>
  <si>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</si>
  <si>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DN110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</si>
  <si>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61</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</si>
  <si>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DN125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</si>
  <si>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rFont val="Arial"/>
        <family val="2"/>
      </rPr>
      <t>4</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143</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</si>
  <si>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DN150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</si>
  <si>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35</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</si>
  <si>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DN200
</t>
    </r>
    <r>
      <rPr>
        <sz val="8"/>
        <color rgb="FFFF0000"/>
        <rFont val="Arial CE"/>
        <family val="2"/>
      </rPr>
      <t>SPLAŠKOVÁ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</si>
  <si>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</si>
  <si>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12</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11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44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b/>
        <sz val="10"/>
        <color rgb="FF808080"/>
        <rFont val="Arial"/>
        <family val="2"/>
      </rPr>
      <t>_</t>
    </r>
    <r>
      <rPr>
        <sz val="10"/>
        <color rgb="FF808080"/>
        <rFont val="Arial"/>
        <family val="2"/>
      </rPr>
      <t>PR+</t>
    </r>
    <r>
      <rPr>
        <b/>
        <sz val="10"/>
        <color rgb="FF000000"/>
        <rFont val="Arial"/>
        <family val="2"/>
      </rPr>
      <t>81</t>
    </r>
    <r>
      <rPr>
        <b/>
        <sz val="10"/>
        <color rgb="FF808080"/>
        <rFont val="Arial"/>
        <family val="2"/>
      </rPr>
      <t>_</t>
    </r>
    <r>
      <rPr>
        <sz val="10"/>
        <color rgb="FF808080"/>
        <rFont val="Arial"/>
        <family val="2"/>
      </rPr>
      <t>1NP+</t>
    </r>
    <r>
      <rPr>
        <b/>
        <sz val="10"/>
        <color rgb="FF000000"/>
        <rFont val="Arial"/>
        <family val="2"/>
      </rPr>
      <t>8</t>
    </r>
    <r>
      <rPr>
        <sz val="10"/>
        <color rgb="FF808080"/>
        <rFont val="Arial"/>
        <family val="2"/>
      </rPr>
      <t>_ME+</t>
    </r>
    <r>
      <rPr>
        <b/>
        <sz val="10"/>
        <color rgb="FF000000"/>
        <rFont val="Arial"/>
        <family val="2"/>
      </rPr>
      <t>19</t>
    </r>
    <r>
      <rPr>
        <sz val="10"/>
        <color rgb="FF808080"/>
        <rFont val="Arial"/>
        <family val="2"/>
      </rPr>
      <t>_2NP+</t>
    </r>
    <r>
      <rPr>
        <b/>
        <sz val="10"/>
        <color rgb="FF000000"/>
        <rFont val="Arial"/>
        <family val="2"/>
      </rPr>
      <t>33</t>
    </r>
    <r>
      <rPr>
        <sz val="10"/>
        <color rgb="FF808080"/>
        <rFont val="Arial"/>
        <family val="2"/>
      </rPr>
      <t>_3NP+</t>
    </r>
    <r>
      <rPr>
        <b/>
        <sz val="10"/>
        <color rgb="FF000000"/>
        <rFont val="Arial"/>
        <family val="2"/>
      </rPr>
      <t>29</t>
    </r>
    <r>
      <rPr>
        <sz val="10"/>
        <color rgb="FF808080"/>
        <rFont val="Arial"/>
        <family val="2"/>
      </rPr>
      <t>_4NP+</t>
    </r>
    <r>
      <rPr>
        <b/>
        <sz val="10"/>
        <color rgb="FF000000"/>
        <rFont val="Arial"/>
        <family val="2"/>
      </rPr>
      <t>21</t>
    </r>
    <r>
      <rPr>
        <sz val="10"/>
        <color rgb="FF808080"/>
        <rFont val="Arial"/>
        <family val="2"/>
      </rPr>
      <t>_5NP+</t>
    </r>
    <r>
      <rPr>
        <b/>
        <sz val="10"/>
        <color rgb="FF000000"/>
        <rFont val="Arial"/>
        <family val="2"/>
      </rPr>
      <t>10</t>
    </r>
    <r>
      <rPr>
        <sz val="10"/>
        <color rgb="FF808080"/>
        <rFont val="Arial"/>
        <family val="2"/>
      </rPr>
      <t>_6NP</t>
    </r>
    <r>
      <rPr>
        <b/>
        <sz val="10"/>
        <color rgb="FF000000"/>
        <rFont val="Arial"/>
        <family val="2"/>
      </rPr>
      <t>+1</t>
    </r>
    <r>
      <rPr>
        <sz val="10"/>
        <color rgb="FF808080"/>
        <rFont val="Arial"/>
        <family val="2"/>
      </rPr>
      <t>_STR</t>
    </r>
  </si>
  <si>
    <r>
      <t>16</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4</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11</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b/>
        <sz val="10"/>
        <color rgb="FF808080"/>
        <rFont val="Arial"/>
        <family val="2"/>
      </rPr>
      <t>_</t>
    </r>
    <r>
      <rPr>
        <sz val="10"/>
        <color rgb="FF808080"/>
        <rFont val="Arial"/>
        <family val="2"/>
      </rPr>
      <t>PR+</t>
    </r>
    <r>
      <rPr>
        <b/>
        <sz val="10"/>
        <color rgb="FF000000"/>
        <rFont val="Arial"/>
        <family val="2"/>
      </rPr>
      <t>2</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</si>
  <si>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7</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</si>
  <si>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19</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43</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15</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3</t>
    </r>
    <r>
      <rPr>
        <b/>
        <sz val="10"/>
        <color rgb="FF808080"/>
        <rFont val="Arial"/>
        <family val="2"/>
      </rPr>
      <t>_</t>
    </r>
    <r>
      <rPr>
        <sz val="10"/>
        <color rgb="FF808080"/>
        <rFont val="Arial"/>
        <family val="2"/>
      </rPr>
      <t>PR+</t>
    </r>
    <r>
      <rPr>
        <b/>
        <sz val="10"/>
        <color rgb="FF000000"/>
        <rFont val="Arial"/>
        <family val="2"/>
      </rPr>
      <t>6</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</si>
  <si>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6</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4</t>
    </r>
    <r>
      <rPr>
        <b/>
        <sz val="10"/>
        <color rgb="FF808080"/>
        <rFont val="Arial"/>
        <family val="2"/>
      </rPr>
      <t>_</t>
    </r>
    <r>
      <rPr>
        <sz val="10"/>
        <color rgb="FF808080"/>
        <rFont val="Arial"/>
        <family val="2"/>
      </rPr>
      <t>PR+</t>
    </r>
    <r>
      <rPr>
        <b/>
        <sz val="10"/>
        <color rgb="FF000000"/>
        <rFont val="Arial"/>
        <family val="2"/>
      </rPr>
      <t>3</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</si>
  <si>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DN75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</si>
  <si>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b/>
        <sz val="10"/>
        <color rgb="FF808080"/>
        <rFont val="Arial"/>
        <family val="2"/>
      </rPr>
      <t>_</t>
    </r>
    <r>
      <rPr>
        <sz val="10"/>
        <color rgb="FF808080"/>
        <rFont val="Arial"/>
        <family val="2"/>
      </rPr>
      <t>PR+</t>
    </r>
    <r>
      <rPr>
        <b/>
        <sz val="10"/>
        <rFont val="Arial"/>
        <family val="2"/>
      </rPr>
      <t>4</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color rgb="FF000000"/>
        <rFont val="Arial"/>
        <family val="2"/>
      </rPr>
      <t>6</t>
    </r>
    <r>
      <rPr>
        <sz val="10"/>
        <color rgb="FF808080"/>
        <rFont val="Arial"/>
        <family val="2"/>
      </rPr>
      <t>_2NP+</t>
    </r>
    <r>
      <rPr>
        <b/>
        <sz val="10"/>
        <color rgb="FF000000"/>
        <rFont val="Arial"/>
        <family val="2"/>
      </rPr>
      <t>6</t>
    </r>
    <r>
      <rPr>
        <sz val="10"/>
        <color rgb="FF808080"/>
        <rFont val="Arial"/>
        <family val="2"/>
      </rPr>
      <t>_3NP+</t>
    </r>
    <r>
      <rPr>
        <b/>
        <sz val="10"/>
        <color rgb="FF000000"/>
        <rFont val="Arial"/>
        <family val="2"/>
      </rPr>
      <t>6</t>
    </r>
    <r>
      <rPr>
        <sz val="10"/>
        <color rgb="FF808080"/>
        <rFont val="Arial"/>
        <family val="2"/>
      </rPr>
      <t>_4NP+</t>
    </r>
    <r>
      <rPr>
        <b/>
        <sz val="10"/>
        <color rgb="FF000000"/>
        <rFont val="Arial"/>
        <family val="2"/>
      </rPr>
      <t>18</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</si>
  <si>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DN110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</si>
  <si>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9</t>
    </r>
    <r>
      <rPr>
        <b/>
        <sz val="10"/>
        <color rgb="FF808080"/>
        <rFont val="Arial"/>
        <family val="2"/>
      </rPr>
      <t>_</t>
    </r>
    <r>
      <rPr>
        <sz val="10"/>
        <color rgb="FF808080"/>
        <rFont val="Arial"/>
        <family val="2"/>
      </rPr>
      <t>PR+</t>
    </r>
    <r>
      <rPr>
        <b/>
        <sz val="10"/>
        <color rgb="FF000000"/>
        <rFont val="Arial"/>
        <family val="2"/>
      </rPr>
      <t>15</t>
    </r>
    <r>
      <rPr>
        <b/>
        <sz val="10"/>
        <color rgb="FF808080"/>
        <rFont val="Arial"/>
        <family val="2"/>
      </rPr>
      <t>_</t>
    </r>
    <r>
      <rPr>
        <sz val="10"/>
        <color rgb="FF808080"/>
        <rFont val="Arial"/>
        <family val="2"/>
      </rPr>
      <t>1NP+</t>
    </r>
    <r>
      <rPr>
        <b/>
        <sz val="10"/>
        <color rgb="FF000000"/>
        <rFont val="Arial"/>
        <family val="2"/>
      </rPr>
      <t>5</t>
    </r>
    <r>
      <rPr>
        <sz val="10"/>
        <color rgb="FF808080"/>
        <rFont val="Arial"/>
        <family val="2"/>
      </rPr>
      <t>_ME+</t>
    </r>
    <r>
      <rPr>
        <b/>
        <sz val="10"/>
        <color rgb="FF000000"/>
        <rFont val="Arial"/>
        <family val="2"/>
      </rPr>
      <t>9</t>
    </r>
    <r>
      <rPr>
        <sz val="10"/>
        <color rgb="FF808080"/>
        <rFont val="Arial"/>
        <family val="2"/>
      </rPr>
      <t>_2NP+</t>
    </r>
    <r>
      <rPr>
        <b/>
        <sz val="10"/>
        <color rgb="FF000000"/>
        <rFont val="Arial"/>
        <family val="2"/>
      </rPr>
      <t>22</t>
    </r>
    <r>
      <rPr>
        <sz val="10"/>
        <color rgb="FF808080"/>
        <rFont val="Arial"/>
        <family val="2"/>
      </rPr>
      <t>_3NP+</t>
    </r>
    <r>
      <rPr>
        <b/>
        <sz val="10"/>
        <color rgb="FF000000"/>
        <rFont val="Arial"/>
        <family val="2"/>
      </rPr>
      <t>40</t>
    </r>
    <r>
      <rPr>
        <sz val="10"/>
        <color rgb="FF808080"/>
        <rFont val="Arial"/>
        <family val="2"/>
      </rPr>
      <t>_4NP+</t>
    </r>
    <r>
      <rPr>
        <b/>
        <sz val="10"/>
        <color rgb="FF000000"/>
        <rFont val="Arial"/>
        <family val="2"/>
      </rPr>
      <t>88</t>
    </r>
    <r>
      <rPr>
        <sz val="10"/>
        <color rgb="FF808080"/>
        <rFont val="Arial"/>
        <family val="2"/>
      </rPr>
      <t>_5NP+</t>
    </r>
    <r>
      <rPr>
        <b/>
        <sz val="10"/>
        <color rgb="FF000000"/>
        <rFont val="Arial"/>
        <family val="2"/>
      </rPr>
      <t>84</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</si>
  <si>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DN125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</si>
  <si>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4</t>
    </r>
    <r>
      <rPr>
        <b/>
        <sz val="10"/>
        <color rgb="FF808080"/>
        <rFont val="Arial"/>
        <family val="2"/>
      </rPr>
      <t>_</t>
    </r>
    <r>
      <rPr>
        <sz val="10"/>
        <color rgb="FF808080"/>
        <rFont val="Arial"/>
        <family val="2"/>
      </rPr>
      <t>PR+</t>
    </r>
    <r>
      <rPr>
        <b/>
        <sz val="10"/>
        <color rgb="FF000000"/>
        <rFont val="Arial"/>
        <family val="2"/>
      </rPr>
      <t>15</t>
    </r>
    <r>
      <rPr>
        <b/>
        <sz val="10"/>
        <color rgb="FF808080"/>
        <rFont val="Arial"/>
        <family val="2"/>
      </rPr>
      <t>_</t>
    </r>
    <r>
      <rPr>
        <sz val="10"/>
        <color rgb="FF808080"/>
        <rFont val="Arial"/>
        <family val="2"/>
      </rPr>
      <t>1NP+6_ME+</t>
    </r>
    <r>
      <rPr>
        <b/>
        <sz val="10"/>
        <color rgb="FF000000"/>
        <rFont val="Arial"/>
        <family val="2"/>
      </rPr>
      <t>20</t>
    </r>
    <r>
      <rPr>
        <sz val="10"/>
        <color rgb="FF808080"/>
        <rFont val="Arial"/>
        <family val="2"/>
      </rPr>
      <t>_2NP+</t>
    </r>
    <r>
      <rPr>
        <b/>
        <sz val="10"/>
        <color rgb="FF000000"/>
        <rFont val="Arial"/>
        <family val="2"/>
      </rPr>
      <t>22</t>
    </r>
    <r>
      <rPr>
        <sz val="10"/>
        <color rgb="FF808080"/>
        <rFont val="Arial"/>
        <family val="2"/>
      </rPr>
      <t>_3NP+</t>
    </r>
    <r>
      <rPr>
        <b/>
        <sz val="10"/>
        <color rgb="FF000000"/>
        <rFont val="Arial"/>
        <family val="2"/>
      </rPr>
      <t>17</t>
    </r>
    <r>
      <rPr>
        <sz val="10"/>
        <color rgb="FF808080"/>
        <rFont val="Arial"/>
        <family val="2"/>
      </rPr>
      <t>_4NP+</t>
    </r>
    <r>
      <rPr>
        <b/>
        <sz val="10"/>
        <rFont val="Arial"/>
        <family val="2"/>
      </rPr>
      <t>21</t>
    </r>
    <r>
      <rPr>
        <sz val="10"/>
        <color rgb="FF808080"/>
        <rFont val="Arial"/>
        <family val="2"/>
      </rPr>
      <t>_5NP+</t>
    </r>
    <r>
      <rPr>
        <b/>
        <sz val="10"/>
        <color rgb="FF000000"/>
        <rFont val="Arial"/>
        <family val="2"/>
      </rPr>
      <t>6</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</si>
  <si>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DN150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</si>
  <si>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b/>
        <sz val="10"/>
        <color rgb="FF808080"/>
        <rFont val="Arial"/>
        <family val="2"/>
      </rPr>
      <t>_</t>
    </r>
    <r>
      <rPr>
        <sz val="10"/>
        <color rgb="FF808080"/>
        <rFont val="Arial"/>
        <family val="2"/>
      </rPr>
      <t>PR+</t>
    </r>
    <r>
      <rPr>
        <b/>
        <sz val="10"/>
        <color rgb="FF000000"/>
        <rFont val="Arial"/>
        <family val="2"/>
      </rPr>
      <t>11</t>
    </r>
    <r>
      <rPr>
        <b/>
        <sz val="10"/>
        <color rgb="FF808080"/>
        <rFont val="Arial"/>
        <family val="2"/>
      </rPr>
      <t>_</t>
    </r>
    <r>
      <rPr>
        <sz val="10"/>
        <color rgb="FF808080"/>
        <rFont val="Arial"/>
        <family val="2"/>
      </rPr>
      <t>1NP+</t>
    </r>
    <r>
      <rPr>
        <b/>
        <sz val="10"/>
        <color rgb="FF000000"/>
        <rFont val="Arial"/>
        <family val="2"/>
      </rPr>
      <t>5</t>
    </r>
    <r>
      <rPr>
        <sz val="10"/>
        <color rgb="FF808080"/>
        <rFont val="Arial"/>
        <family val="2"/>
      </rPr>
      <t>_ME+</t>
    </r>
    <r>
      <rPr>
        <b/>
        <sz val="10"/>
        <color rgb="FF000000"/>
        <rFont val="Arial"/>
        <family val="2"/>
      </rPr>
      <t>5</t>
    </r>
    <r>
      <rPr>
        <sz val="10"/>
        <color rgb="FF808080"/>
        <rFont val="Arial"/>
        <family val="2"/>
      </rPr>
      <t>_2NP+</t>
    </r>
    <r>
      <rPr>
        <b/>
        <sz val="10"/>
        <rFont val="Arial"/>
        <family val="2"/>
      </rPr>
      <t>6</t>
    </r>
    <r>
      <rPr>
        <sz val="10"/>
        <color rgb="FF808080"/>
        <rFont val="Arial"/>
        <family val="2"/>
      </rPr>
      <t>_3NP+</t>
    </r>
    <r>
      <rPr>
        <b/>
        <sz val="10"/>
        <color rgb="FF000000"/>
        <rFont val="Arial"/>
        <family val="2"/>
      </rPr>
      <t>11</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</si>
  <si>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DN200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</si>
  <si>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b/>
        <sz val="10"/>
        <color rgb="FF808080"/>
        <rFont val="Arial"/>
        <family val="2"/>
      </rPr>
      <t>_</t>
    </r>
    <r>
      <rPr>
        <sz val="10"/>
        <color rgb="FF808080"/>
        <rFont val="Arial"/>
        <family val="2"/>
      </rPr>
      <t>PR+</t>
    </r>
    <r>
      <rPr>
        <b/>
        <sz val="10"/>
        <color rgb="FF000000"/>
        <rFont val="Arial"/>
        <family val="2"/>
      </rPr>
      <t>4</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color rgb="FF000000"/>
        <rFont val="Arial"/>
        <family val="2"/>
      </rPr>
      <t>6</t>
    </r>
    <r>
      <rPr>
        <sz val="10"/>
        <color rgb="FF808080"/>
        <rFont val="Arial"/>
        <family val="2"/>
      </rPr>
      <t>_2NP+</t>
    </r>
    <r>
      <rPr>
        <b/>
        <sz val="10"/>
        <rFont val="Arial"/>
        <family val="2"/>
      </rPr>
      <t>6</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</si>
  <si>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DN75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</si>
  <si>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b/>
        <sz val="10"/>
        <color rgb="FF808080"/>
        <rFont val="Arial"/>
        <family val="2"/>
      </rPr>
      <t>_</t>
    </r>
    <r>
      <rPr>
        <sz val="10"/>
        <color rgb="FF808080"/>
        <rFont val="Arial"/>
        <family val="2"/>
      </rPr>
      <t>PR+</t>
    </r>
    <r>
      <rPr>
        <b/>
        <sz val="1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7</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</si>
  <si>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DN110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</si>
  <si>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b/>
        <sz val="10"/>
        <color rgb="FF808080"/>
        <rFont val="Arial"/>
        <family val="2"/>
      </rPr>
      <t>_</t>
    </r>
    <r>
      <rPr>
        <sz val="10"/>
        <color rgb="FF808080"/>
        <rFont val="Arial"/>
        <family val="2"/>
      </rPr>
      <t>PR+</t>
    </r>
    <r>
      <rPr>
        <b/>
        <sz val="10"/>
        <color rgb="FF000000"/>
        <rFont val="Arial"/>
        <family val="2"/>
      </rPr>
      <t>8</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color rgb="FF000000"/>
        <rFont val="Arial"/>
        <family val="2"/>
      </rPr>
      <t>8</t>
    </r>
    <r>
      <rPr>
        <sz val="10"/>
        <color rgb="FF808080"/>
        <rFont val="Arial"/>
        <family val="2"/>
      </rPr>
      <t>_2NP+</t>
    </r>
    <r>
      <rPr>
        <b/>
        <sz val="10"/>
        <color rgb="FF000000"/>
        <rFont val="Arial"/>
        <family val="2"/>
      </rPr>
      <t>2</t>
    </r>
    <r>
      <rPr>
        <sz val="10"/>
        <color rgb="FF808080"/>
        <rFont val="Arial"/>
        <family val="2"/>
      </rPr>
      <t>_3NP+</t>
    </r>
    <r>
      <rPr>
        <b/>
        <sz val="10"/>
        <color rgb="FF000000"/>
        <rFont val="Arial"/>
        <family val="2"/>
      </rPr>
      <t>51</t>
    </r>
    <r>
      <rPr>
        <sz val="10"/>
        <color rgb="FF808080"/>
        <rFont val="Arial"/>
        <family val="2"/>
      </rPr>
      <t>_4NP+</t>
    </r>
    <r>
      <rPr>
        <b/>
        <sz val="10"/>
        <color rgb="FF000000"/>
        <rFont val="Arial"/>
        <family val="2"/>
      </rPr>
      <t>79</t>
    </r>
    <r>
      <rPr>
        <sz val="10"/>
        <color rgb="FF808080"/>
        <rFont val="Arial"/>
        <family val="2"/>
      </rPr>
      <t>_5NP+</t>
    </r>
    <r>
      <rPr>
        <b/>
        <sz val="10"/>
        <color rgb="FF000000"/>
        <rFont val="Arial"/>
        <family val="2"/>
      </rPr>
      <t>19</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</si>
  <si>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DN125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</si>
  <si>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7</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t>
    </r>
    <r>
      <rPr>
        <b/>
        <sz val="10"/>
        <color rgb="FF000000"/>
        <rFont val="Arial"/>
        <family val="2"/>
      </rPr>
      <t>4</t>
    </r>
    <r>
      <rPr>
        <sz val="10"/>
        <color rgb="FF808080"/>
        <rFont val="Arial"/>
        <family val="2"/>
      </rPr>
      <t>_3NP+</t>
    </r>
    <r>
      <rPr>
        <b/>
        <sz val="10"/>
        <color rgb="FF000000"/>
        <rFont val="Arial"/>
        <family val="2"/>
      </rPr>
      <t>8</t>
    </r>
    <r>
      <rPr>
        <sz val="10"/>
        <color rgb="FF808080"/>
        <rFont val="Arial"/>
        <family val="2"/>
      </rPr>
      <t>_4NP+</t>
    </r>
    <r>
      <rPr>
        <b/>
        <sz val="10"/>
        <rFont val="Arial"/>
        <family val="2"/>
      </rPr>
      <t>23</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</si>
  <si>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DN150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</si>
  <si>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5</t>
    </r>
    <r>
      <rPr>
        <sz val="10"/>
        <color rgb="FF808080"/>
        <rFont val="Arial"/>
        <family val="2"/>
      </rPr>
      <t>_ME+</t>
    </r>
    <r>
      <rPr>
        <b/>
        <sz val="10"/>
        <color rgb="FF000000"/>
        <rFont val="Arial"/>
        <family val="2"/>
      </rPr>
      <t>15</t>
    </r>
    <r>
      <rPr>
        <sz val="10"/>
        <color rgb="FF808080"/>
        <rFont val="Arial"/>
        <family val="2"/>
      </rPr>
      <t>_2NP+</t>
    </r>
    <r>
      <rPr>
        <b/>
        <sz val="10"/>
        <rFont val="Arial"/>
        <family val="2"/>
      </rPr>
      <t>15</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</si>
  <si>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DN200
</t>
    </r>
    <r>
      <rPr>
        <sz val="8"/>
        <color rgb="FFFF0000"/>
        <rFont val="Arial CE"/>
        <family val="2"/>
      </rPr>
      <t xml:space="preserve">DEŠŤOVÁ KANALIZACE-LEŽATÉ ZAVĚŠENÉ </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</si>
  <si>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15</t>
    </r>
    <r>
      <rPr>
        <sz val="10"/>
        <color rgb="FF808080"/>
        <rFont val="Arial"/>
        <family val="2"/>
      </rPr>
      <t>_2NP+</t>
    </r>
    <r>
      <rPr>
        <b/>
        <sz val="10"/>
        <rFont val="Arial"/>
        <family val="2"/>
      </rPr>
      <t>15</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</si>
  <si>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DN75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</si>
  <si>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</si>
  <si>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DN110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</si>
  <si>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</si>
  <si>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DN125
</t>
    </r>
    <r>
      <rPr>
        <sz val="8"/>
        <color rgb="FFFF0000"/>
        <rFont val="Arial CE"/>
        <family val="2"/>
      </rPr>
      <t>DEŠŤOVÁ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</si>
  <si>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</si>
  <si>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DN150
</t>
    </r>
    <r>
      <rPr>
        <sz val="8"/>
        <color rgb="FFFF0000"/>
        <rFont val="Arial CE"/>
        <family val="2"/>
      </rPr>
      <t>DEŠŤOVÁ KANALIZACE-SVISLÉ</t>
    </r>
  </si>
  <si>
    <r>
      <t xml:space="preserve">Svařované PE potrubí - DN200
</t>
    </r>
    <r>
      <rPr>
        <sz val="8"/>
        <color rgb="FFFF0000"/>
        <rFont val="Arial CE"/>
        <family val="2"/>
      </rPr>
      <t>DEŠŤOVÁ KANALIZACE-SVISLÉ</t>
    </r>
  </si>
  <si>
    <r>
      <t xml:space="preserve">Svařované PE potrubí - DN250
</t>
    </r>
    <r>
      <rPr>
        <sz val="8"/>
        <color rgb="FFFF0000"/>
        <rFont val="Arial CE"/>
        <family val="2"/>
      </rPr>
      <t>DEŠŤOVÁ KANALIZACE-SVISLÉ</t>
    </r>
  </si>
  <si>
    <r>
      <t xml:space="preserve">Svařované PE potrubí - DN110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</si>
  <si>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</si>
  <si>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DN125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</si>
  <si>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61</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</si>
  <si>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DN150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</si>
  <si>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69</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</si>
  <si>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DN200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</si>
  <si>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36</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</si>
  <si>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DN315
</t>
    </r>
    <r>
      <rPr>
        <sz val="8"/>
        <color rgb="FFFF0000"/>
        <rFont val="Arial CE"/>
        <family val="2"/>
      </rPr>
      <t>DEŠŤOVÁ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</si>
  <si>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43</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</si>
  <si>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DN75
</t>
    </r>
    <r>
      <rPr>
        <sz val="8"/>
        <color rgb="FFFF0000"/>
        <rFont val="Arial CE"/>
        <family val="2"/>
      </rPr>
      <t>TUKOVÁ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</si>
  <si>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3</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4</t>
    </r>
    <r>
      <rPr>
        <sz val="10"/>
        <color rgb="FF808080"/>
        <rFont val="Arial"/>
        <family val="2"/>
      </rPr>
      <t>_2NP+</t>
    </r>
    <r>
      <rPr>
        <b/>
        <sz val="10"/>
        <rFont val="Arial"/>
        <family val="2"/>
      </rPr>
      <t>6</t>
    </r>
    <r>
      <rPr>
        <sz val="10"/>
        <color rgb="FF808080"/>
        <rFont val="Arial"/>
        <family val="2"/>
      </rPr>
      <t>_3NP+</t>
    </r>
    <r>
      <rPr>
        <b/>
        <sz val="10"/>
        <color rgb="FF000000"/>
        <rFont val="Arial"/>
        <family val="2"/>
      </rPr>
      <t>6</t>
    </r>
    <r>
      <rPr>
        <sz val="10"/>
        <color rgb="FF808080"/>
        <rFont val="Arial"/>
        <family val="2"/>
      </rPr>
      <t>_4NP+</t>
    </r>
    <r>
      <rPr>
        <b/>
        <sz val="10"/>
        <rFont val="Arial"/>
        <family val="2"/>
      </rPr>
      <t>7</t>
    </r>
    <r>
      <rPr>
        <sz val="10"/>
        <color rgb="FF808080"/>
        <rFont val="Arial"/>
        <family val="2"/>
      </rPr>
      <t>_5NP+</t>
    </r>
    <r>
      <rPr>
        <b/>
        <sz val="10"/>
        <color rgb="FF000000"/>
        <rFont val="Arial"/>
        <family val="2"/>
      </rPr>
      <t>1</t>
    </r>
    <r>
      <rPr>
        <sz val="10"/>
        <color rgb="FF808080"/>
        <rFont val="Arial"/>
        <family val="2"/>
      </rPr>
      <t>_6NP</t>
    </r>
    <r>
      <rPr>
        <b/>
        <sz val="10"/>
        <color rgb="FF000000"/>
        <rFont val="Arial"/>
        <family val="2"/>
      </rPr>
      <t>+1</t>
    </r>
    <r>
      <rPr>
        <sz val="10"/>
        <color rgb="FF808080"/>
        <rFont val="Arial"/>
        <family val="2"/>
      </rPr>
      <t>_STR</t>
    </r>
  </si>
  <si>
    <r>
      <t xml:space="preserve">Svařované odhlučněné PE potrubí - DN110
</t>
    </r>
    <r>
      <rPr>
        <sz val="8"/>
        <color rgb="FFFF0000"/>
        <rFont val="Arial CE"/>
        <family val="2"/>
      </rPr>
      <t>TUKOVÁ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</si>
  <si>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9</t>
    </r>
    <r>
      <rPr>
        <b/>
        <sz val="10"/>
        <color rgb="FF808080"/>
        <rFont val="Arial"/>
        <family val="2"/>
      </rPr>
      <t>_</t>
    </r>
    <r>
      <rPr>
        <sz val="10"/>
        <color rgb="FF808080"/>
        <rFont val="Arial"/>
        <family val="2"/>
      </rPr>
      <t>PR+</t>
    </r>
    <r>
      <rPr>
        <b/>
        <sz val="10"/>
        <color rgb="FF000000"/>
        <rFont val="Arial"/>
        <family val="2"/>
      </rPr>
      <t>6</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color rgb="FF000000"/>
        <rFont val="Arial"/>
        <family val="2"/>
      </rPr>
      <t>6</t>
    </r>
    <r>
      <rPr>
        <sz val="10"/>
        <color rgb="FF808080"/>
        <rFont val="Arial"/>
        <family val="2"/>
      </rPr>
      <t>_2NP+</t>
    </r>
    <r>
      <rPr>
        <b/>
        <sz val="10"/>
        <rFont val="Arial"/>
        <family val="2"/>
      </rPr>
      <t>6</t>
    </r>
    <r>
      <rPr>
        <sz val="10"/>
        <color rgb="FF808080"/>
        <rFont val="Arial"/>
        <family val="2"/>
      </rPr>
      <t>_3NP+</t>
    </r>
    <r>
      <rPr>
        <b/>
        <sz val="10"/>
        <color rgb="FF000000"/>
        <rFont val="Arial"/>
        <family val="2"/>
      </rPr>
      <t>6</t>
    </r>
    <r>
      <rPr>
        <sz val="10"/>
        <color rgb="FF808080"/>
        <rFont val="Arial"/>
        <family val="2"/>
      </rPr>
      <t>_4NP+</t>
    </r>
    <r>
      <rPr>
        <b/>
        <sz val="10"/>
        <rFont val="Arial"/>
        <family val="2"/>
      </rPr>
      <t>7</t>
    </r>
    <r>
      <rPr>
        <sz val="10"/>
        <color rgb="FF808080"/>
        <rFont val="Arial"/>
        <family val="2"/>
      </rPr>
      <t>_5NP+</t>
    </r>
    <r>
      <rPr>
        <b/>
        <sz val="10"/>
        <color rgb="FF000000"/>
        <rFont val="Arial"/>
        <family val="2"/>
      </rPr>
      <t>6</t>
    </r>
    <r>
      <rPr>
        <sz val="10"/>
        <color rgb="FF808080"/>
        <rFont val="Arial"/>
        <family val="2"/>
      </rPr>
      <t>_6NP</t>
    </r>
    <r>
      <rPr>
        <b/>
        <sz val="10"/>
        <color rgb="FF000000"/>
        <rFont val="Arial"/>
        <family val="2"/>
      </rPr>
      <t>+1</t>
    </r>
    <r>
      <rPr>
        <sz val="10"/>
        <color rgb="FF808080"/>
        <rFont val="Arial"/>
        <family val="2"/>
      </rPr>
      <t>_STR</t>
    </r>
  </si>
  <si>
    <r>
      <t xml:space="preserve">Svařované odhlučněné PE potrubí - DN75
</t>
    </r>
    <r>
      <rPr>
        <sz val="8"/>
        <color rgb="FFFF0000"/>
        <rFont val="Arial CE"/>
        <family val="2"/>
      </rPr>
      <t>TUKOVÁ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</si>
  <si>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3</t>
    </r>
    <r>
      <rPr>
        <sz val="10"/>
        <color rgb="FF808080"/>
        <rFont val="Arial"/>
        <family val="2"/>
      </rPr>
      <t>_2NP+</t>
    </r>
    <r>
      <rPr>
        <b/>
        <sz val="10"/>
        <rFont val="Arial"/>
        <family val="2"/>
      </rPr>
      <t>6</t>
    </r>
    <r>
      <rPr>
        <sz val="10"/>
        <color rgb="FF808080"/>
        <rFont val="Arial"/>
        <family val="2"/>
      </rPr>
      <t>_3NP+</t>
    </r>
    <r>
      <rPr>
        <b/>
        <sz val="10"/>
        <color rgb="FF000000"/>
        <rFont val="Arial"/>
        <family val="2"/>
      </rPr>
      <t>1</t>
    </r>
    <r>
      <rPr>
        <sz val="10"/>
        <color rgb="FF808080"/>
        <rFont val="Arial"/>
        <family val="2"/>
      </rPr>
      <t>_4NP+</t>
    </r>
    <r>
      <rPr>
        <b/>
        <sz val="10"/>
        <rFont val="Arial"/>
        <family val="2"/>
      </rPr>
      <t>0</t>
    </r>
    <r>
      <rPr>
        <sz val="10"/>
        <color rgb="FF808080"/>
        <rFont val="Arial"/>
        <family val="2"/>
      </rPr>
      <t>_5NP+</t>
    </r>
    <r>
      <rPr>
        <b/>
        <sz val="10"/>
        <color rgb="FF000000"/>
        <rFont val="Arial"/>
        <family val="2"/>
      </rPr>
      <t>1</t>
    </r>
    <r>
      <rPr>
        <sz val="10"/>
        <color rgb="FF808080"/>
        <rFont val="Arial"/>
        <family val="2"/>
      </rPr>
      <t>_6NP</t>
    </r>
    <r>
      <rPr>
        <b/>
        <sz val="10"/>
        <color rgb="FF000000"/>
        <rFont val="Arial"/>
        <family val="2"/>
      </rPr>
      <t>+0</t>
    </r>
    <r>
      <rPr>
        <sz val="10"/>
        <color rgb="FF808080"/>
        <rFont val="Arial"/>
        <family val="2"/>
      </rPr>
      <t>_STR</t>
    </r>
  </si>
  <si>
    <r>
      <t xml:space="preserve">Svařované odhlučněné PE potrubí - DN110
</t>
    </r>
    <r>
      <rPr>
        <sz val="8"/>
        <color rgb="FFFF0000"/>
        <rFont val="Arial CE"/>
        <family val="2"/>
      </rPr>
      <t>TUKOVÁ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</si>
  <si>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3</t>
    </r>
    <r>
      <rPr>
        <sz val="10"/>
        <color rgb="FF808080"/>
        <rFont val="Arial"/>
        <family val="2"/>
      </rPr>
      <t>_4NP+</t>
    </r>
    <r>
      <rPr>
        <b/>
        <sz val="10"/>
        <rFont val="Arial"/>
        <family val="2"/>
      </rPr>
      <t>10</t>
    </r>
    <r>
      <rPr>
        <sz val="10"/>
        <color rgb="FF808080"/>
        <rFont val="Arial"/>
        <family val="2"/>
      </rPr>
      <t>_5NP+</t>
    </r>
    <r>
      <rPr>
        <b/>
        <sz val="10"/>
        <color rgb="FF000000"/>
        <rFont val="Arial"/>
        <family val="2"/>
      </rPr>
      <t>11</t>
    </r>
    <r>
      <rPr>
        <sz val="10"/>
        <color rgb="FF808080"/>
        <rFont val="Arial"/>
        <family val="2"/>
      </rPr>
      <t>_6NP</t>
    </r>
    <r>
      <rPr>
        <b/>
        <sz val="10"/>
        <color rgb="FF000000"/>
        <rFont val="Arial"/>
        <family val="2"/>
      </rPr>
      <t>+0</t>
    </r>
    <r>
      <rPr>
        <sz val="10"/>
        <color rgb="FF808080"/>
        <rFont val="Arial"/>
        <family val="2"/>
      </rPr>
      <t>_STR</t>
    </r>
  </si>
  <si>
    <r>
      <t xml:space="preserve">Hrdlové potrubí nerezové DN50
</t>
    </r>
    <r>
      <rPr>
        <sz val="8"/>
        <color rgb="FFFF0000"/>
        <rFont val="Arial CE"/>
        <family val="2"/>
      </rPr>
      <t>TUKOVÁ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</si>
  <si>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4</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</si>
  <si>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DN75
</t>
    </r>
    <r>
      <rPr>
        <sz val="8"/>
        <color rgb="FFFF0000"/>
        <rFont val="Arial CE"/>
        <family val="2"/>
      </rPr>
      <t>TUKOVÁ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</si>
  <si>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</si>
  <si>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DN110
</t>
    </r>
    <r>
      <rPr>
        <sz val="8"/>
        <color rgb="FFFF0000"/>
        <rFont val="Arial CE"/>
        <family val="2"/>
      </rPr>
      <t>TUKOVÁ KANALIZACE-SVISLÉ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</si>
  <si>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13</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t>
    </r>
    <r>
      <rPr>
        <b/>
        <sz val="10"/>
        <color rgb="FF808080"/>
        <rFont val="Arial"/>
        <family val="2"/>
      </rPr>
      <t>_</t>
    </r>
    <r>
      <rPr>
        <sz val="10"/>
        <color rgb="FF808080"/>
        <rFont val="Arial"/>
        <family val="2"/>
      </rPr>
      <t>PR+</t>
    </r>
    <r>
      <rPr>
        <b/>
        <sz val="10"/>
        <color rgb="FF000000"/>
        <rFont val="Arial"/>
        <family val="2"/>
      </rPr>
      <t>5</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</si>
  <si>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DN125
</t>
    </r>
    <r>
      <rPr>
        <sz val="8"/>
        <color rgb="FFFF0000"/>
        <rFont val="Arial CE"/>
        <family val="2"/>
      </rPr>
      <t>TUKOVÁ KANALIZACE-SVISLÉ</t>
    </r>
  </si>
  <si>
    <r>
      <t xml:space="preserve">Hrdlové potrubí nerezové DN50
</t>
    </r>
    <r>
      <rPr>
        <sz val="8"/>
        <color rgb="FFFF0000"/>
        <rFont val="Arial CE"/>
        <family val="2"/>
      </rPr>
      <t>TUKOVÁ KANALIZACE-LEŽATÉ ZAVĚŠENÉ</t>
    </r>
  </si>
  <si>
    <r>
      <t xml:space="preserve">Hrdlové potrubí nerezové DN75
</t>
    </r>
    <r>
      <rPr>
        <sz val="8"/>
        <color rgb="FFFF0000"/>
        <rFont val="Arial CE"/>
        <family val="2"/>
      </rPr>
      <t>TUKOVÁ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</si>
  <si>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5</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2</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</si>
  <si>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DN110
</t>
    </r>
    <r>
      <rPr>
        <sz val="8"/>
        <color rgb="FFFF0000"/>
        <rFont val="Arial CE"/>
        <family val="2"/>
      </rPr>
      <t>TUKOVÁ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</si>
  <si>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92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9</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7</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</si>
  <si>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DN125
</t>
    </r>
    <r>
      <rPr>
        <sz val="8"/>
        <color rgb="FFFF0000"/>
        <rFont val="Arial CE"/>
        <family val="2"/>
      </rPr>
      <t>TUKOVÁ KANALIZACE-LEŽATÉ ZAVĚŠENÉ</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</si>
  <si>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58</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21</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</si>
  <si>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DN50
</t>
    </r>
    <r>
      <rPr>
        <sz val="8"/>
        <color rgb="FFFF0000"/>
        <rFont val="Arial CE"/>
        <family val="2"/>
      </rPr>
      <t>TUKOVÁ KANALIZACE-PŘIPOJOVACÍ</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</si>
  <si>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rFont val="Arial"/>
        <family val="2"/>
      </rPr>
      <t>14</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</si>
  <si>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DN75
</t>
    </r>
    <r>
      <rPr>
        <sz val="8"/>
        <color rgb="FFFF0000"/>
        <rFont val="Arial CE"/>
        <family val="2"/>
      </rPr>
      <t>TUKOVÁ KANALIZACE-PŘIPOJOVACÍ</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</si>
  <si>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8</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</si>
  <si>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Hrdlové potrubí nerezové DN110
</t>
    </r>
    <r>
      <rPr>
        <sz val="8"/>
        <color rgb="FFFF0000"/>
        <rFont val="Arial CE"/>
        <family val="2"/>
      </rPr>
      <t>TUKOVÁ KANALIZACE-PŘIPOJOVACÍ</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</si>
  <si>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</si>
  <si>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 DN110
</t>
    </r>
    <r>
      <rPr>
        <sz val="8"/>
        <color rgb="FFFF0000"/>
        <rFont val="Arial CE"/>
        <family val="2"/>
      </rPr>
      <t>TUKOVÁ KANALIZACE-VÝTLAK</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</si>
  <si>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30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20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rFont val="Arial"/>
        <family val="2"/>
      </rPr>
      <t>1</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</si>
  <si>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</si>
  <si>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8</t>
    </r>
    <r>
      <rPr>
        <b/>
        <sz val="10"/>
        <color rgb="FF808080"/>
        <rFont val="Arial"/>
        <family val="2"/>
      </rPr>
      <t>_</t>
    </r>
    <r>
      <rPr>
        <sz val="10"/>
        <color rgb="FF808080"/>
        <rFont val="Arial"/>
        <family val="2"/>
      </rPr>
      <t>1NP+</t>
    </r>
    <r>
      <rPr>
        <b/>
        <sz val="10"/>
        <color rgb="FF000000"/>
        <rFont val="Arial"/>
        <family val="2"/>
      </rPr>
      <t>2</t>
    </r>
    <r>
      <rPr>
        <sz val="10"/>
        <color rgb="FF808080"/>
        <rFont val="Arial"/>
        <family val="2"/>
      </rPr>
      <t>_ME+</t>
    </r>
    <r>
      <rPr>
        <b/>
        <sz val="10"/>
        <color rgb="FF000000"/>
        <rFont val="Arial"/>
        <family val="2"/>
      </rPr>
      <t>10</t>
    </r>
    <r>
      <rPr>
        <sz val="10"/>
        <color rgb="FF808080"/>
        <rFont val="Arial"/>
        <family val="2"/>
      </rPr>
      <t>_2NP+</t>
    </r>
    <r>
      <rPr>
        <b/>
        <sz val="10"/>
        <rFont val="Arial"/>
        <family val="2"/>
      </rPr>
      <t>11</t>
    </r>
    <r>
      <rPr>
        <sz val="10"/>
        <color rgb="FF808080"/>
        <rFont val="Arial"/>
        <family val="2"/>
      </rPr>
      <t>_3NP+</t>
    </r>
    <r>
      <rPr>
        <b/>
        <sz val="10"/>
        <color rgb="FF000000"/>
        <rFont val="Arial"/>
        <family val="2"/>
      </rPr>
      <t>9</t>
    </r>
    <r>
      <rPr>
        <sz val="10"/>
        <color rgb="FF808080"/>
        <rFont val="Arial"/>
        <family val="2"/>
      </rPr>
      <t>_4NP+</t>
    </r>
    <r>
      <rPr>
        <b/>
        <sz val="10"/>
        <rFont val="Arial"/>
        <family val="2"/>
      </rPr>
      <t>11</t>
    </r>
    <r>
      <rPr>
        <sz val="10"/>
        <color rgb="FF808080"/>
        <rFont val="Arial"/>
        <family val="2"/>
      </rPr>
      <t>_5NP+</t>
    </r>
    <r>
      <rPr>
        <b/>
        <sz val="10"/>
        <color rgb="FF000000"/>
        <rFont val="Arial"/>
        <family val="2"/>
      </rPr>
      <t>3</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</si>
  <si>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6</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6</t>
    </r>
    <r>
      <rPr>
        <sz val="10"/>
        <color rgb="FF808080"/>
        <rFont val="Arial"/>
        <family val="2"/>
      </rPr>
      <t>_2NP+</t>
    </r>
    <r>
      <rPr>
        <b/>
        <sz val="10"/>
        <rFont val="Arial"/>
        <family val="2"/>
      </rPr>
      <t>4</t>
    </r>
    <r>
      <rPr>
        <sz val="10"/>
        <color rgb="FF808080"/>
        <rFont val="Arial"/>
        <family val="2"/>
      </rPr>
      <t>_3NP+</t>
    </r>
    <r>
      <rPr>
        <b/>
        <sz val="10"/>
        <color rgb="FF000000"/>
        <rFont val="Arial"/>
        <family val="2"/>
      </rPr>
      <t>4</t>
    </r>
    <r>
      <rPr>
        <sz val="10"/>
        <color rgb="FF808080"/>
        <rFont val="Arial"/>
        <family val="2"/>
      </rPr>
      <t>_4NP+</t>
    </r>
    <r>
      <rPr>
        <b/>
        <sz val="10"/>
        <rFont val="Arial"/>
        <family val="2"/>
      </rPr>
      <t>3</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</si>
  <si>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</si>
  <si>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1</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2</t>
    </r>
    <r>
      <rPr>
        <sz val="10"/>
        <color rgb="FF808080"/>
        <rFont val="Arial"/>
        <family val="2"/>
      </rPr>
      <t>_2PP</t>
    </r>
    <r>
      <rPr>
        <sz val="10"/>
        <color rgb="FF0000FF"/>
        <rFont val="Arial"/>
        <family val="2"/>
      </rPr>
      <t xml:space="preserve"> </t>
    </r>
    <r>
      <rPr>
        <b/>
        <sz val="10"/>
        <rFont val="Arial"/>
        <family val="2"/>
      </rPr>
      <t>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</si>
  <si>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2</t>
    </r>
    <r>
      <rPr>
        <b/>
        <sz val="10"/>
        <color rgb="FF808080"/>
        <rFont val="Arial"/>
        <family val="2"/>
      </rPr>
      <t>_3</t>
    </r>
    <r>
      <rPr>
        <sz val="10"/>
        <color rgb="FF808080"/>
        <rFont val="Arial"/>
        <family val="2"/>
      </rPr>
      <t>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4</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</si>
  <si>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Čistící kus hrdlové PP potrubí DN110</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</si>
  <si>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9</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2</t>
    </r>
    <r>
      <rPr>
        <sz val="10"/>
        <color rgb="FF808080"/>
        <rFont val="Arial"/>
        <family val="2"/>
      </rPr>
      <t>_2NP+</t>
    </r>
    <r>
      <rPr>
        <b/>
        <sz val="10"/>
        <rFont val="Arial"/>
        <family val="2"/>
      </rPr>
      <t>1</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</si>
  <si>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t>Čistící kus hrdlové PP potrubí DN125</t>
  </si>
  <si>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00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</si>
  <si>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rFont val="Arial"/>
        <family val="2"/>
      </rPr>
      <t>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1</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rFont val="Arial"/>
        <family val="2"/>
      </rPr>
      <t>0</t>
    </r>
    <r>
      <rPr>
        <sz val="10"/>
        <color rgb="FF808080"/>
        <rFont val="Arial"/>
        <family val="2"/>
      </rPr>
      <t>_3NP+</t>
    </r>
    <r>
      <rPr>
        <b/>
        <sz val="10"/>
        <color rgb="FF000000"/>
        <rFont val="Arial"/>
        <family val="2"/>
      </rPr>
      <t>0</t>
    </r>
    <r>
      <rPr>
        <sz val="10"/>
        <color rgb="FF808080"/>
        <rFont val="Arial"/>
        <family val="2"/>
      </rPr>
      <t>_4NP+</t>
    </r>
    <r>
      <rPr>
        <b/>
        <sz val="1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</si>
  <si>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 xml:space="preserve">Svařované PE potrubí DN75
</t>
    </r>
    <r>
      <rPr>
        <sz val="8"/>
        <color rgb="FFFF0000"/>
        <rFont val="Arial CE"/>
        <family val="2"/>
      </rPr>
      <t>SPLAŠKOVÁ KANALIZACE-ODVĚTRÁNÍ</t>
    </r>
  </si>
  <si>
    <r>
      <t xml:space="preserve">Svařované PE potrubí DN110
</t>
    </r>
    <r>
      <rPr>
        <sz val="8"/>
        <color rgb="FFFF0000"/>
        <rFont val="Arial CE"/>
        <family val="2"/>
      </rPr>
      <t>SPLAŠKOVÁ KANALIZACE-ODVĚTRÁNÍ</t>
    </r>
  </si>
  <si>
    <r>
      <t xml:space="preserve">Svařované PE potrubí - DN50, PN16
</t>
    </r>
    <r>
      <rPr>
        <sz val="8"/>
        <color rgb="FFFF0000"/>
        <rFont val="Arial CE"/>
        <family val="2"/>
      </rPr>
      <t>SPLAŠKOVÁ KANALIZACE-VÝTLAK</t>
    </r>
  </si>
  <si>
    <r>
      <t xml:space="preserve">Svařované PE potrubí - DN75, PN16
</t>
    </r>
    <r>
      <rPr>
        <sz val="8"/>
        <color rgb="FFFF0000"/>
        <rFont val="Arial CE"/>
        <family val="2"/>
      </rPr>
      <t>SPLAŠKOVÁ KANALIZACE-VÝTLAK</t>
    </r>
  </si>
  <si>
    <r>
      <t xml:space="preserve">Svařované PE potrubí - DN110, PN16
</t>
    </r>
    <r>
      <rPr>
        <sz val="8"/>
        <color rgb="FFFF0000"/>
        <rFont val="Arial CE"/>
        <family val="2"/>
      </rPr>
      <t>SPLAŠKOVÁ KANALIZACE-VÝTLAK</t>
    </r>
  </si>
  <si>
    <r>
      <t xml:space="preserve">Svařované PE potrubí - DN125, PN16
</t>
    </r>
    <r>
      <rPr>
        <sz val="8"/>
        <color rgb="FFFF0000"/>
        <rFont val="Arial CE"/>
        <family val="2"/>
      </rPr>
      <t>SPLAŠKOVÁ KANALIZACE-VÝTLAK</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</si>
  <si>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53</t>
    </r>
    <r>
      <rPr>
        <b/>
        <sz val="10"/>
        <color rgb="FF808080"/>
        <rFont val="Arial"/>
        <family val="2"/>
      </rPr>
      <t>_</t>
    </r>
    <r>
      <rPr>
        <sz val="10"/>
        <color rgb="FF808080"/>
        <rFont val="Arial"/>
        <family val="2"/>
      </rPr>
      <t>PR+</t>
    </r>
    <r>
      <rPr>
        <b/>
        <sz val="10"/>
        <color rgb="FF000000"/>
        <rFont val="Arial"/>
        <family val="2"/>
      </rPr>
      <t>157</t>
    </r>
    <r>
      <rPr>
        <b/>
        <sz val="10"/>
        <color rgb="FF808080"/>
        <rFont val="Arial"/>
        <family val="2"/>
      </rPr>
      <t>_</t>
    </r>
    <r>
      <rPr>
        <sz val="10"/>
        <color rgb="FF808080"/>
        <rFont val="Arial"/>
        <family val="2"/>
      </rPr>
      <t>1NP+</t>
    </r>
    <r>
      <rPr>
        <b/>
        <sz val="10"/>
        <color rgb="FF000000"/>
        <rFont val="Arial"/>
        <family val="2"/>
      </rPr>
      <t>81</t>
    </r>
    <r>
      <rPr>
        <sz val="10"/>
        <color rgb="FF808080"/>
        <rFont val="Arial"/>
        <family val="2"/>
      </rPr>
      <t>_ME+</t>
    </r>
    <r>
      <rPr>
        <b/>
        <sz val="10"/>
        <color rgb="FF000000"/>
        <rFont val="Arial"/>
        <family val="2"/>
      </rPr>
      <t>170</t>
    </r>
    <r>
      <rPr>
        <sz val="10"/>
        <color rgb="FF808080"/>
        <rFont val="Arial"/>
        <family val="2"/>
      </rPr>
      <t>_2NP+</t>
    </r>
    <r>
      <rPr>
        <b/>
        <sz val="10"/>
        <color rgb="FF000000"/>
        <rFont val="Arial"/>
        <family val="2"/>
      </rPr>
      <t>136</t>
    </r>
    <r>
      <rPr>
        <sz val="10"/>
        <color rgb="FF808080"/>
        <rFont val="Arial"/>
        <family val="2"/>
      </rPr>
      <t>_3NP+</t>
    </r>
    <r>
      <rPr>
        <b/>
        <sz val="10"/>
        <color rgb="FF000000"/>
        <rFont val="Arial"/>
        <family val="2"/>
      </rPr>
      <t>143</t>
    </r>
    <r>
      <rPr>
        <sz val="10"/>
        <color rgb="FF808080"/>
        <rFont val="Arial"/>
        <family val="2"/>
      </rPr>
      <t>_4NP+</t>
    </r>
    <r>
      <rPr>
        <b/>
        <sz val="10"/>
        <rFont val="Arial"/>
        <family val="2"/>
      </rPr>
      <t>123</t>
    </r>
    <r>
      <rPr>
        <sz val="10"/>
        <color rgb="FF808080"/>
        <rFont val="Arial"/>
        <family val="2"/>
      </rPr>
      <t>_5NP+</t>
    </r>
    <r>
      <rPr>
        <b/>
        <sz val="10"/>
        <color rgb="FF000000"/>
        <rFont val="Arial"/>
        <family val="2"/>
      </rPr>
      <t>47</t>
    </r>
    <r>
      <rPr>
        <sz val="10"/>
        <color rgb="FF808080"/>
        <rFont val="Arial"/>
        <family val="2"/>
      </rPr>
      <t>_6NP</t>
    </r>
    <r>
      <rPr>
        <b/>
        <sz val="10"/>
        <color rgb="FF000000"/>
        <rFont val="Arial"/>
        <family val="2"/>
      </rPr>
      <t>+0</t>
    </r>
    <r>
      <rPr>
        <sz val="10"/>
        <color rgb="FF808080"/>
        <rFont val="Arial"/>
        <family val="2"/>
      </rPr>
      <t>_STR</t>
    </r>
  </si>
  <si>
    <r>
      <t>6</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59</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272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0</t>
    </r>
    <r>
      <rPr>
        <b/>
        <sz val="10"/>
        <color rgb="FF808080"/>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0</t>
    </r>
    <r>
      <rPr>
        <sz val="10"/>
        <color rgb="FF808080"/>
        <rFont val="Arial"/>
        <family val="2"/>
      </rPr>
      <t>_2NP+</t>
    </r>
    <r>
      <rPr>
        <b/>
        <sz val="10"/>
        <color rgb="FF000000"/>
        <rFont val="Arial"/>
        <family val="2"/>
      </rPr>
      <t>0</t>
    </r>
    <r>
      <rPr>
        <sz val="10"/>
        <color rgb="FF808080"/>
        <rFont val="Arial"/>
        <family val="2"/>
      </rPr>
      <t>_3NP+</t>
    </r>
    <r>
      <rPr>
        <b/>
        <sz val="10"/>
        <color rgb="FF000000"/>
        <rFont val="Arial"/>
        <family val="2"/>
      </rPr>
      <t>0</t>
    </r>
    <r>
      <rPr>
        <sz val="10"/>
        <color rgb="FF808080"/>
        <rFont val="Arial"/>
        <family val="2"/>
      </rPr>
      <t>_4NP+</t>
    </r>
    <r>
      <rPr>
        <b/>
        <sz val="10"/>
        <color rgb="FF000000"/>
        <rFont val="Arial"/>
        <family val="2"/>
      </rPr>
      <t>0</t>
    </r>
    <r>
      <rPr>
        <sz val="10"/>
        <color rgb="FF808080"/>
        <rFont val="Arial"/>
        <family val="2"/>
      </rPr>
      <t>_5NP+</t>
    </r>
    <r>
      <rPr>
        <b/>
        <sz val="10"/>
        <color rgb="FF000000"/>
        <rFont val="Arial"/>
        <family val="2"/>
      </rPr>
      <t>0</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</si>
  <si>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1</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162</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14</t>
    </r>
    <r>
      <rPr>
        <b/>
        <sz val="10"/>
        <color rgb="FF808080"/>
        <rFont val="Arial"/>
        <family val="2"/>
      </rPr>
      <t>_</t>
    </r>
    <r>
      <rPr>
        <sz val="10"/>
        <color rgb="FF808080"/>
        <rFont val="Arial"/>
        <family val="2"/>
      </rPr>
      <t>PR+</t>
    </r>
    <r>
      <rPr>
        <b/>
        <sz val="10"/>
        <color rgb="FF000000"/>
        <rFont val="Arial"/>
        <family val="2"/>
      </rPr>
      <t>30</t>
    </r>
    <r>
      <rPr>
        <b/>
        <sz val="10"/>
        <color rgb="FF808080"/>
        <rFont val="Arial"/>
        <family val="2"/>
      </rPr>
      <t>_</t>
    </r>
    <r>
      <rPr>
        <sz val="10"/>
        <color rgb="FF808080"/>
        <rFont val="Arial"/>
        <family val="2"/>
      </rPr>
      <t>1NP+</t>
    </r>
    <r>
      <rPr>
        <b/>
        <sz val="10"/>
        <color rgb="FF000000"/>
        <rFont val="Arial"/>
        <family val="2"/>
      </rPr>
      <t>18</t>
    </r>
    <r>
      <rPr>
        <sz val="10"/>
        <color rgb="FF808080"/>
        <rFont val="Arial"/>
        <family val="2"/>
      </rPr>
      <t>_ME+</t>
    </r>
    <r>
      <rPr>
        <b/>
        <sz val="10"/>
        <color rgb="FF000000"/>
        <rFont val="Arial"/>
        <family val="2"/>
      </rPr>
      <t>50</t>
    </r>
    <r>
      <rPr>
        <sz val="10"/>
        <color rgb="FF808080"/>
        <rFont val="Arial"/>
        <family val="2"/>
      </rPr>
      <t>_2NP+</t>
    </r>
    <r>
      <rPr>
        <b/>
        <sz val="10"/>
        <color rgb="FF000000"/>
        <rFont val="Arial"/>
        <family val="2"/>
      </rPr>
      <t>56</t>
    </r>
    <r>
      <rPr>
        <sz val="10"/>
        <color rgb="FF808080"/>
        <rFont val="Arial"/>
        <family val="2"/>
      </rPr>
      <t>_3NP+</t>
    </r>
    <r>
      <rPr>
        <b/>
        <sz val="10"/>
        <color rgb="FF000000"/>
        <rFont val="Arial"/>
        <family val="2"/>
      </rPr>
      <t>65</t>
    </r>
    <r>
      <rPr>
        <sz val="10"/>
        <color rgb="FF808080"/>
        <rFont val="Arial"/>
        <family val="2"/>
      </rPr>
      <t>_4NP+</t>
    </r>
    <r>
      <rPr>
        <b/>
        <sz val="10"/>
        <color rgb="FF000000"/>
        <rFont val="Arial"/>
        <family val="2"/>
      </rPr>
      <t>110</t>
    </r>
    <r>
      <rPr>
        <sz val="10"/>
        <color rgb="FF808080"/>
        <rFont val="Arial"/>
        <family val="2"/>
      </rPr>
      <t>_5NP+</t>
    </r>
    <r>
      <rPr>
        <b/>
        <sz val="10"/>
        <color rgb="FF000000"/>
        <rFont val="Arial"/>
        <family val="2"/>
      </rPr>
      <t>52</t>
    </r>
    <r>
      <rPr>
        <sz val="10"/>
        <color rgb="FF808080"/>
        <rFont val="Arial"/>
        <family val="2"/>
      </rPr>
      <t>_6NP</t>
    </r>
    <r>
      <rPr>
        <b/>
        <sz val="10"/>
        <color rgb="FF000000"/>
        <rFont val="Arial"/>
        <family val="2"/>
      </rPr>
      <t>+0</t>
    </r>
    <r>
      <rPr>
        <sz val="10"/>
        <color rgb="FF808080"/>
        <rFont val="Arial"/>
        <family val="2"/>
      </rPr>
      <t>_STR</t>
    </r>
  </si>
  <si>
    <r>
      <t xml:space="preserve">Izolace potrubí s uzavřenými póry - kaučuková - tl. 20mm                                                                </t>
    </r>
    <r>
      <rPr>
        <sz val="8"/>
        <color rgb="FFFF0000"/>
        <rFont val="Arial CE"/>
        <family val="2"/>
      </rPr>
      <t>SPLAŠKOVÁ KANALIZACE+TUKOVÁ KANALIZACE</t>
    </r>
  </si>
  <si>
    <r>
      <t xml:space="preserve">Izolace potrubí z minerální vaty - tl. 30mm                                                                   </t>
    </r>
    <r>
      <rPr>
        <sz val="8"/>
        <color rgb="FFFF0000"/>
        <rFont val="Arial CE"/>
        <family val="2"/>
      </rPr>
      <t>SPLAŠKOVÁ KANALIZACE+TUKOVÁ KANALIZACE</t>
    </r>
  </si>
  <si>
    <r>
      <t xml:space="preserve">Izolace potrubí s uzavřenými póry - akustická kaučuková - tl. 20mm  </t>
    </r>
    <r>
      <rPr>
        <sz val="8"/>
        <color rgb="FFFF0000"/>
        <rFont val="Arial CE"/>
        <family val="2"/>
      </rPr>
      <t>DEŠŤOVÁ KANALIZACE</t>
    </r>
  </si>
  <si>
    <t>ZTII028</t>
  </si>
  <si>
    <t>ZTI037</t>
  </si>
  <si>
    <t>ZTI038</t>
  </si>
  <si>
    <t>ZTI039</t>
  </si>
  <si>
    <t>ZTI040</t>
  </si>
  <si>
    <t>ZTI041</t>
  </si>
  <si>
    <t>ZTI042</t>
  </si>
  <si>
    <t>ZTI043</t>
  </si>
  <si>
    <t>ZTII076</t>
  </si>
  <si>
    <t>ZTII178</t>
  </si>
  <si>
    <t>ZTII221</t>
  </si>
  <si>
    <t>ZTII222</t>
  </si>
  <si>
    <t>ZTII223</t>
  </si>
  <si>
    <t>ZTII224</t>
  </si>
  <si>
    <t>ZTII225</t>
  </si>
  <si>
    <t>ZTII226</t>
  </si>
  <si>
    <t>ZTII227</t>
  </si>
  <si>
    <t>ZTII228</t>
  </si>
  <si>
    <t>ZTII229</t>
  </si>
  <si>
    <t>ZTII230</t>
  </si>
  <si>
    <t>ZTII231</t>
  </si>
  <si>
    <t>ZTII232</t>
  </si>
  <si>
    <t>ZTII233</t>
  </si>
  <si>
    <t>ZTII234</t>
  </si>
  <si>
    <t>ZTII235</t>
  </si>
  <si>
    <t>ZTII236</t>
  </si>
  <si>
    <t>ZTII237</t>
  </si>
  <si>
    <t>ZTII238</t>
  </si>
  <si>
    <t>ZTII239</t>
  </si>
  <si>
    <t>ZTII240</t>
  </si>
  <si>
    <t>ZTII241</t>
  </si>
  <si>
    <t>ZTII242</t>
  </si>
  <si>
    <t>ZTII243</t>
  </si>
  <si>
    <t>ZTII244</t>
  </si>
  <si>
    <t>ZTII245</t>
  </si>
  <si>
    <t>ZTII246</t>
  </si>
  <si>
    <t>ZTII247</t>
  </si>
  <si>
    <t>ZTII248</t>
  </si>
  <si>
    <t>ZTII249</t>
  </si>
  <si>
    <t>ZTII250</t>
  </si>
  <si>
    <t>ZTII251</t>
  </si>
  <si>
    <t>ZTII252</t>
  </si>
  <si>
    <t>ZTII253</t>
  </si>
  <si>
    <t>ZTII254</t>
  </si>
  <si>
    <t>ZTII255</t>
  </si>
  <si>
    <t>ZTII256</t>
  </si>
  <si>
    <t>ZTII257</t>
  </si>
  <si>
    <t>ZTII258</t>
  </si>
  <si>
    <t>ZTII259</t>
  </si>
  <si>
    <t>ZTII260</t>
  </si>
  <si>
    <t>ZTII261</t>
  </si>
  <si>
    <t>ZTII262</t>
  </si>
  <si>
    <t>ZTII263</t>
  </si>
  <si>
    <t>ZTII264</t>
  </si>
  <si>
    <t>ZTII265</t>
  </si>
  <si>
    <t>ZTII266</t>
  </si>
  <si>
    <t>ZTII267</t>
  </si>
  <si>
    <t>ZTII268</t>
  </si>
  <si>
    <t>ZTII269</t>
  </si>
  <si>
    <t>ZTII270</t>
  </si>
  <si>
    <t>ZTII271</t>
  </si>
  <si>
    <t>ZTII272</t>
  </si>
  <si>
    <t>ZTII273</t>
  </si>
  <si>
    <t>ZTII274</t>
  </si>
  <si>
    <t>ZTII275</t>
  </si>
  <si>
    <t>ZTII276</t>
  </si>
  <si>
    <t>ZTII277</t>
  </si>
  <si>
    <t>ZTII278</t>
  </si>
  <si>
    <t>ZTII279</t>
  </si>
  <si>
    <t>ZTII280</t>
  </si>
  <si>
    <t>ZTII281</t>
  </si>
  <si>
    <t>ZTII282</t>
  </si>
  <si>
    <t>ZTII283</t>
  </si>
  <si>
    <t>ZTII284</t>
  </si>
  <si>
    <t>ZTII285</t>
  </si>
  <si>
    <t>ZTII286</t>
  </si>
  <si>
    <t>ZTII287</t>
  </si>
  <si>
    <t>ZTII288</t>
  </si>
  <si>
    <t>ZTII289</t>
  </si>
  <si>
    <t>ZTII290</t>
  </si>
  <si>
    <t>ZTII291</t>
  </si>
  <si>
    <t>ZTII292</t>
  </si>
  <si>
    <t>ZTII293</t>
  </si>
  <si>
    <t>ZTII294</t>
  </si>
  <si>
    <t>ZTII295</t>
  </si>
  <si>
    <t>ZTII296</t>
  </si>
  <si>
    <t>ZTII297</t>
  </si>
  <si>
    <t>ZTII298</t>
  </si>
  <si>
    <t>ZTII299</t>
  </si>
  <si>
    <t>ZTII300</t>
  </si>
  <si>
    <t>ZTII301</t>
  </si>
  <si>
    <t>ZTII302</t>
  </si>
  <si>
    <t>ZTII303</t>
  </si>
  <si>
    <t>ZTII304</t>
  </si>
  <si>
    <t>ZTII305</t>
  </si>
  <si>
    <t>ZTII306</t>
  </si>
  <si>
    <t>ZTII307</t>
  </si>
  <si>
    <t>ZTII308</t>
  </si>
  <si>
    <t>ZTII309</t>
  </si>
  <si>
    <t>ZTII310</t>
  </si>
  <si>
    <t>ZTII311</t>
  </si>
  <si>
    <t>ZTII312</t>
  </si>
  <si>
    <t>ZTII313</t>
  </si>
  <si>
    <t>ZTII314</t>
  </si>
  <si>
    <t>ZTII315</t>
  </si>
  <si>
    <t>ZTII316</t>
  </si>
  <si>
    <t>ZTII317</t>
  </si>
  <si>
    <t>ZTII318</t>
  </si>
  <si>
    <t>ZTII319</t>
  </si>
  <si>
    <t>ZTII320</t>
  </si>
  <si>
    <t>ZTII321</t>
  </si>
  <si>
    <t>ZTII322</t>
  </si>
  <si>
    <t>ZTII323</t>
  </si>
  <si>
    <t>ZTII324</t>
  </si>
  <si>
    <t>ZTII325</t>
  </si>
  <si>
    <t>ZTII326</t>
  </si>
  <si>
    <t>ZTII327</t>
  </si>
  <si>
    <t>ZTII328</t>
  </si>
  <si>
    <t>ZTII329</t>
  </si>
  <si>
    <t>ZTII330</t>
  </si>
  <si>
    <t>ZTII331</t>
  </si>
  <si>
    <t>ZTII332</t>
  </si>
  <si>
    <t>ZTII333</t>
  </si>
  <si>
    <t>ZTII334</t>
  </si>
  <si>
    <t>ZTII335</t>
  </si>
  <si>
    <t>ZTII336</t>
  </si>
  <si>
    <t>ZTII337</t>
  </si>
  <si>
    <t>ZTII338</t>
  </si>
  <si>
    <t>ZTII339</t>
  </si>
  <si>
    <t>ZTII340</t>
  </si>
  <si>
    <t>ZTII341</t>
  </si>
  <si>
    <t>ZTII342</t>
  </si>
  <si>
    <t>ZTII343</t>
  </si>
  <si>
    <t>ZTII344</t>
  </si>
  <si>
    <t>ZTII345</t>
  </si>
  <si>
    <t>ZTII346</t>
  </si>
  <si>
    <t>ZTII347</t>
  </si>
  <si>
    <t>ZTII348</t>
  </si>
  <si>
    <t>ZTII349</t>
  </si>
  <si>
    <t>ZTII350</t>
  </si>
  <si>
    <t>ZTII351</t>
  </si>
  <si>
    <t>ZTII352</t>
  </si>
  <si>
    <t>ZTII353</t>
  </si>
  <si>
    <t>ZTII354</t>
  </si>
  <si>
    <t>ZTII355</t>
  </si>
  <si>
    <t>ZTII356</t>
  </si>
  <si>
    <t>ZTII357</t>
  </si>
  <si>
    <t>ZTII358</t>
  </si>
  <si>
    <t>ZTII359</t>
  </si>
  <si>
    <t>ZTII360</t>
  </si>
  <si>
    <t>ZTII361</t>
  </si>
  <si>
    <t>ZTII362</t>
  </si>
  <si>
    <t>ZTII363</t>
  </si>
  <si>
    <t>ZTII364</t>
  </si>
  <si>
    <t>ZTII365</t>
  </si>
  <si>
    <t>ZTII366</t>
  </si>
  <si>
    <t>ZTII367</t>
  </si>
  <si>
    <t>ZTII368</t>
  </si>
  <si>
    <t>ZTII369</t>
  </si>
  <si>
    <t>ZTII370</t>
  </si>
  <si>
    <t>ZTII371</t>
  </si>
  <si>
    <t>ZTII372</t>
  </si>
  <si>
    <t>ZTII373</t>
  </si>
  <si>
    <t>ZTII374</t>
  </si>
  <si>
    <t>ZTII375</t>
  </si>
  <si>
    <t>ZTII376</t>
  </si>
  <si>
    <t>ZTII377</t>
  </si>
  <si>
    <t>ZTII378</t>
  </si>
  <si>
    <t>ZTII379</t>
  </si>
  <si>
    <t>ZTII380</t>
  </si>
  <si>
    <t>ZTII381</t>
  </si>
  <si>
    <t>ZTII382</t>
  </si>
  <si>
    <t>ZTII383</t>
  </si>
  <si>
    <t>ZTII384</t>
  </si>
  <si>
    <t>ZTII385</t>
  </si>
  <si>
    <t>ZTII386</t>
  </si>
  <si>
    <t>95.1</t>
  </si>
  <si>
    <t>ZTII090.1</t>
  </si>
  <si>
    <r>
      <t xml:space="preserve">Hydraulické vyvážení systému
</t>
    </r>
    <r>
      <rPr>
        <sz val="8"/>
        <color theme="4"/>
        <rFont val="Arial CE"/>
        <family val="2"/>
      </rPr>
      <t xml:space="preserve">TV + C </t>
    </r>
  </si>
  <si>
    <t>Poznámka k položce:
Jedná se o hydraulické vyvážení systému cirkulačního potrubí v celém objektu.</t>
  </si>
  <si>
    <r>
      <t xml:space="preserve">Olověné plechy 0,6mm pro akustické oboustranné krytí prostupů -  stěny + krytí kolem potrubí viz. detail  v dokumentaci D.1.1.001b Stavební akustika
</t>
    </r>
  </si>
  <si>
    <t>174.1</t>
  </si>
  <si>
    <t>ZTII169.1</t>
  </si>
  <si>
    <r>
      <rPr>
        <b/>
        <sz val="10"/>
        <color theme="1"/>
        <rFont val="Arial"/>
        <family val="2"/>
      </rPr>
      <t>39,5</t>
    </r>
    <r>
      <rPr>
        <sz val="10"/>
        <color theme="0" tint="-0.4999699890613556"/>
        <rFont val="Arial"/>
        <family val="2"/>
      </rPr>
      <t>_</t>
    </r>
    <r>
      <rPr>
        <sz val="10"/>
        <color rgb="FF808080"/>
        <rFont val="Arial"/>
        <family val="2"/>
      </rPr>
      <t>1NP+</t>
    </r>
    <r>
      <rPr>
        <b/>
        <sz val="10"/>
        <color rgb="FF000000"/>
        <rFont val="Arial"/>
        <family val="2"/>
      </rPr>
      <t>0</t>
    </r>
    <r>
      <rPr>
        <sz val="10"/>
        <color rgb="FF808080"/>
        <rFont val="Arial"/>
        <family val="2"/>
      </rPr>
      <t>_ME+</t>
    </r>
    <r>
      <rPr>
        <b/>
        <sz val="10"/>
        <color rgb="FF000000"/>
        <rFont val="Arial"/>
        <family val="2"/>
      </rPr>
      <t>42,9</t>
    </r>
    <r>
      <rPr>
        <sz val="10"/>
        <color rgb="FF808080"/>
        <rFont val="Arial"/>
        <family val="2"/>
      </rPr>
      <t>_2NP+</t>
    </r>
    <r>
      <rPr>
        <b/>
        <sz val="10"/>
        <color rgb="FF000000"/>
        <rFont val="Arial"/>
        <family val="2"/>
      </rPr>
      <t>37,5</t>
    </r>
    <r>
      <rPr>
        <sz val="10"/>
        <color rgb="FF808080"/>
        <rFont val="Arial"/>
        <family val="2"/>
      </rPr>
      <t>_3NP+</t>
    </r>
    <r>
      <rPr>
        <b/>
        <sz val="10"/>
        <color rgb="FF000000"/>
        <rFont val="Arial"/>
        <family val="2"/>
      </rPr>
      <t>35,6</t>
    </r>
    <r>
      <rPr>
        <sz val="10"/>
        <color rgb="FF808080"/>
        <rFont val="Arial"/>
        <family val="2"/>
      </rPr>
      <t>_4NP+</t>
    </r>
    <r>
      <rPr>
        <b/>
        <sz val="10"/>
        <color rgb="FF000000"/>
        <rFont val="Arial"/>
        <family val="2"/>
      </rPr>
      <t>24,9</t>
    </r>
    <r>
      <rPr>
        <sz val="10"/>
        <color rgb="FF808080"/>
        <rFont val="Arial"/>
        <family val="2"/>
      </rPr>
      <t>_5NP+</t>
    </r>
    <r>
      <rPr>
        <b/>
        <sz val="10"/>
        <color rgb="FF000000"/>
        <rFont val="Arial"/>
        <family val="2"/>
      </rPr>
      <t>21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</si>
  <si>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b/>
        <sz val="10"/>
        <color rgb="FF000000"/>
        <rFont val="Arial"/>
        <family val="2"/>
      </rPr>
      <t>56</t>
    </r>
    <r>
      <rPr>
        <sz val="10"/>
        <color theme="0" tint="-0.4999699890613556"/>
        <rFont val="Arial"/>
        <family val="2"/>
      </rPr>
      <t>_</t>
    </r>
    <r>
      <rPr>
        <sz val="10"/>
        <color rgb="FF808080"/>
        <rFont val="Arial"/>
        <family val="2"/>
      </rPr>
      <t>1NP+</t>
    </r>
    <r>
      <rPr>
        <b/>
        <sz val="10"/>
        <color rgb="FF000000"/>
        <rFont val="Arial"/>
        <family val="2"/>
      </rPr>
      <t>3,5</t>
    </r>
    <r>
      <rPr>
        <sz val="10"/>
        <color rgb="FF808080"/>
        <rFont val="Arial"/>
        <family val="2"/>
      </rPr>
      <t>_ME+</t>
    </r>
    <r>
      <rPr>
        <b/>
        <sz val="10"/>
        <color rgb="FF000000"/>
        <rFont val="Arial"/>
        <family val="2"/>
      </rPr>
      <t>60,4</t>
    </r>
    <r>
      <rPr>
        <sz val="10"/>
        <color rgb="FF808080"/>
        <rFont val="Arial"/>
        <family val="2"/>
      </rPr>
      <t>_2NP+</t>
    </r>
    <r>
      <rPr>
        <b/>
        <sz val="10"/>
        <color rgb="FF000000"/>
        <rFont val="Arial"/>
        <family val="2"/>
      </rPr>
      <t>45,6</t>
    </r>
    <r>
      <rPr>
        <sz val="10"/>
        <color rgb="FF808080"/>
        <rFont val="Arial"/>
        <family val="2"/>
      </rPr>
      <t>_3NP+</t>
    </r>
    <r>
      <rPr>
        <b/>
        <sz val="10"/>
        <color theme="1"/>
        <rFont val="Arial"/>
        <family val="2"/>
      </rPr>
      <t>65</t>
    </r>
    <r>
      <rPr>
        <sz val="10"/>
        <color rgb="FF808080"/>
        <rFont val="Arial"/>
        <family val="2"/>
      </rPr>
      <t>_4NP+</t>
    </r>
    <r>
      <rPr>
        <b/>
        <sz val="10"/>
        <color rgb="FF000000"/>
        <rFont val="Arial"/>
        <family val="2"/>
      </rPr>
      <t>55</t>
    </r>
    <r>
      <rPr>
        <sz val="10"/>
        <color rgb="FF808080"/>
        <rFont val="Arial"/>
        <family val="2"/>
      </rPr>
      <t>_5NP+</t>
    </r>
    <r>
      <rPr>
        <b/>
        <sz val="10"/>
        <rFont val="Arial"/>
        <family val="2"/>
      </rPr>
      <t>27</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</si>
  <si>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t>0</t>
    </r>
    <r>
      <rPr>
        <sz val="10"/>
        <color theme="0" tint="-0.4999699890613556"/>
        <rFont val="Arial"/>
        <family val="2"/>
      </rPr>
      <t xml:space="preserve">_1PP+                                                                                                                            </t>
    </r>
    <r>
      <rPr>
        <b/>
        <sz val="10"/>
        <rFont val="Arial"/>
        <family val="2"/>
      </rPr>
      <t>5,2</t>
    </r>
    <r>
      <rPr>
        <sz val="10"/>
        <color theme="0" tint="-0.4999699890613556"/>
        <rFont val="Arial"/>
        <family val="2"/>
      </rPr>
      <t>_PR+</t>
    </r>
    <r>
      <rPr>
        <b/>
        <sz val="10"/>
        <color rgb="FF000000"/>
        <rFont val="Arial"/>
        <family val="2"/>
      </rPr>
      <t>143,7</t>
    </r>
    <r>
      <rPr>
        <sz val="10"/>
        <color theme="0" tint="-0.4999699890613556"/>
        <rFont val="Arial"/>
        <family val="2"/>
      </rPr>
      <t>_</t>
    </r>
    <r>
      <rPr>
        <sz val="10"/>
        <color rgb="FF808080"/>
        <rFont val="Arial"/>
        <family val="2"/>
      </rPr>
      <t>1NP+</t>
    </r>
    <r>
      <rPr>
        <b/>
        <sz val="10"/>
        <color rgb="FF000000"/>
        <rFont val="Arial"/>
        <family val="2"/>
      </rPr>
      <t>3,5</t>
    </r>
    <r>
      <rPr>
        <sz val="10"/>
        <color rgb="FF808080"/>
        <rFont val="Arial"/>
        <family val="2"/>
      </rPr>
      <t>_ME+</t>
    </r>
    <r>
      <rPr>
        <b/>
        <sz val="10"/>
        <color rgb="FF000000"/>
        <rFont val="Arial"/>
        <family val="2"/>
      </rPr>
      <t>171,9</t>
    </r>
    <r>
      <rPr>
        <sz val="10"/>
        <color rgb="FF808080"/>
        <rFont val="Arial"/>
        <family val="2"/>
      </rPr>
      <t>_2NP+</t>
    </r>
    <r>
      <rPr>
        <b/>
        <sz val="10"/>
        <color rgb="FF000000"/>
        <rFont val="Arial"/>
        <family val="2"/>
      </rPr>
      <t>148,1</t>
    </r>
    <r>
      <rPr>
        <sz val="10"/>
        <color rgb="FF808080"/>
        <rFont val="Arial"/>
        <family val="2"/>
      </rPr>
      <t>_3NP+</t>
    </r>
    <r>
      <rPr>
        <b/>
        <sz val="10"/>
        <color rgb="FF000000"/>
        <rFont val="Arial"/>
        <family val="2"/>
      </rPr>
      <t>155,8</t>
    </r>
    <r>
      <rPr>
        <sz val="10"/>
        <color rgb="FF808080"/>
        <rFont val="Arial"/>
        <family val="2"/>
      </rPr>
      <t>_4NP+</t>
    </r>
    <r>
      <rPr>
        <b/>
        <sz val="10"/>
        <color rgb="FF000000"/>
        <rFont val="Arial"/>
        <family val="2"/>
      </rPr>
      <t>136,7</t>
    </r>
    <r>
      <rPr>
        <sz val="10"/>
        <color rgb="FF808080"/>
        <rFont val="Arial"/>
        <family val="2"/>
      </rPr>
      <t>_5NP+</t>
    </r>
    <r>
      <rPr>
        <b/>
        <sz val="10"/>
        <color rgb="FF000000"/>
        <rFont val="Arial"/>
        <family val="2"/>
      </rPr>
      <t>53,1</t>
    </r>
    <r>
      <rPr>
        <sz val="10"/>
        <color rgb="FF808080"/>
        <rFont val="Arial"/>
        <family val="2"/>
      </rPr>
      <t>_6NP</t>
    </r>
    <r>
      <rPr>
        <sz val="10"/>
        <color theme="0" tint="-0.4999699890613556"/>
        <rFont val="Arial"/>
        <family val="2"/>
      </rPr>
      <t>+</t>
    </r>
    <r>
      <rPr>
        <b/>
        <sz val="10"/>
        <color rgb="FF000000"/>
        <rFont val="Arial"/>
        <family val="2"/>
      </rPr>
      <t>0</t>
    </r>
    <r>
      <rPr>
        <sz val="10"/>
        <color rgb="FF808080"/>
        <rFont val="Arial"/>
        <family val="2"/>
      </rPr>
      <t>_STR</t>
    </r>
  </si>
  <si>
    <r>
      <rPr>
        <sz val="10"/>
        <color rgb="FF0000FF"/>
        <rFont val="Arial"/>
        <family val="2"/>
      </rPr>
      <t xml:space="preserve">
</t>
    </r>
    <r>
      <rPr>
        <sz val="10"/>
        <color rgb="FF808080"/>
        <rFont val="Arial"/>
        <family val="2"/>
      </rPr>
      <t>PR+1NP+ME+2NP+3NP+4NP+5NP+6NP</t>
    </r>
    <r>
      <rPr>
        <b/>
        <sz val="10"/>
        <color rgb="FF000000"/>
        <rFont val="Arial"/>
        <family val="2"/>
      </rPr>
      <t>+</t>
    </r>
    <r>
      <rPr>
        <sz val="10"/>
        <color rgb="FF808080"/>
        <rFont val="Arial"/>
        <family val="2"/>
      </rPr>
      <t>STR=203</t>
    </r>
  </si>
  <si>
    <r>
      <t>0</t>
    </r>
    <r>
      <rPr>
        <b/>
        <sz val="10"/>
        <color rgb="FF0000FF"/>
        <rFont val="Arial"/>
        <family val="2"/>
      </rPr>
      <t xml:space="preserve"> </t>
    </r>
    <r>
      <rPr>
        <b/>
        <sz val="10"/>
        <color rgb="FF808080"/>
        <rFont val="Arial"/>
        <family val="2"/>
      </rPr>
      <t>_3</t>
    </r>
    <r>
      <rPr>
        <sz val="10"/>
        <color rgb="FF808080"/>
        <rFont val="Arial"/>
        <family val="2"/>
      </rPr>
      <t>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_1</t>
    </r>
    <r>
      <rPr>
        <sz val="10"/>
        <color rgb="FF808080"/>
        <rFont val="Arial"/>
        <family val="2"/>
      </rPr>
      <t>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21</t>
    </r>
    <r>
      <rPr>
        <b/>
        <sz val="10"/>
        <color rgb="FF808080"/>
        <rFont val="Arial"/>
        <family val="2"/>
      </rPr>
      <t>_</t>
    </r>
    <r>
      <rPr>
        <sz val="10"/>
        <color rgb="FF808080"/>
        <rFont val="Arial"/>
        <family val="2"/>
      </rPr>
      <t>1NP+</t>
    </r>
    <r>
      <rPr>
        <b/>
        <sz val="10"/>
        <color rgb="FF000000"/>
        <rFont val="Arial"/>
        <family val="2"/>
      </rPr>
      <t>1</t>
    </r>
    <r>
      <rPr>
        <sz val="10"/>
        <color rgb="FF808080"/>
        <rFont val="Arial"/>
        <family val="2"/>
      </rPr>
      <t>_ME+</t>
    </r>
    <r>
      <rPr>
        <b/>
        <sz val="10"/>
        <color rgb="FF000000"/>
        <rFont val="Arial"/>
        <family val="2"/>
      </rPr>
      <t>25</t>
    </r>
    <r>
      <rPr>
        <sz val="10"/>
        <color rgb="FF808080"/>
        <rFont val="Arial"/>
        <family val="2"/>
      </rPr>
      <t>_2NP+</t>
    </r>
    <r>
      <rPr>
        <b/>
        <sz val="10"/>
        <color rgb="FF000000"/>
        <rFont val="Arial"/>
        <family val="2"/>
      </rPr>
      <t>19</t>
    </r>
    <r>
      <rPr>
        <sz val="10"/>
        <color rgb="FF808080"/>
        <rFont val="Arial"/>
        <family val="2"/>
      </rPr>
      <t>_3NP+</t>
    </r>
    <r>
      <rPr>
        <b/>
        <sz val="10"/>
        <color rgb="FF000000"/>
        <rFont val="Arial"/>
        <family val="2"/>
      </rPr>
      <t>19</t>
    </r>
    <r>
      <rPr>
        <sz val="10"/>
        <color rgb="FF808080"/>
        <rFont val="Arial"/>
        <family val="2"/>
      </rPr>
      <t>_4NP+</t>
    </r>
    <r>
      <rPr>
        <b/>
        <sz val="10"/>
        <color rgb="FF000000"/>
        <rFont val="Arial"/>
        <family val="2"/>
      </rPr>
      <t>18</t>
    </r>
    <r>
      <rPr>
        <sz val="10"/>
        <color rgb="FF808080"/>
        <rFont val="Arial"/>
        <family val="2"/>
      </rPr>
      <t>_5NP+</t>
    </r>
    <r>
      <rPr>
        <b/>
        <sz val="10"/>
        <rFont val="Arial"/>
        <family val="2"/>
      </rPr>
      <t>5</t>
    </r>
    <r>
      <rPr>
        <sz val="10"/>
        <color rgb="FF808080"/>
        <rFont val="Arial"/>
        <family val="2"/>
      </rPr>
      <t>_6NP</t>
    </r>
    <r>
      <rPr>
        <b/>
        <sz val="10"/>
        <color rgb="FF000000"/>
        <rFont val="Arial"/>
        <family val="2"/>
      </rPr>
      <t>+0</t>
    </r>
    <r>
      <rPr>
        <sz val="10"/>
        <color rgb="FF808080"/>
        <rFont val="Arial"/>
        <family val="2"/>
      </rPr>
      <t>_STR</t>
    </r>
  </si>
  <si>
    <r>
      <t>0</t>
    </r>
    <r>
      <rPr>
        <b/>
        <sz val="10"/>
        <color rgb="FF0000FF"/>
        <rFont val="Arial"/>
        <family val="2"/>
      </rPr>
      <t xml:space="preserve"> </t>
    </r>
    <r>
      <rPr>
        <b/>
        <sz val="10"/>
        <color rgb="FF808080"/>
        <rFont val="Arial"/>
        <family val="2"/>
      </rPr>
      <t>_</t>
    </r>
    <r>
      <rPr>
        <sz val="10"/>
        <color rgb="FF808080"/>
        <rFont val="Arial"/>
        <family val="2"/>
      </rPr>
      <t>3PP+</t>
    </r>
    <r>
      <rPr>
        <b/>
        <sz val="10"/>
        <color rgb="FF000000"/>
        <rFont val="Arial"/>
        <family val="2"/>
      </rPr>
      <t>0</t>
    </r>
    <r>
      <rPr>
        <sz val="10"/>
        <color rgb="FF808080"/>
        <rFont val="Arial"/>
        <family val="2"/>
      </rPr>
      <t>_2PP</t>
    </r>
    <r>
      <rPr>
        <sz val="10"/>
        <color rgb="FF0000FF"/>
        <rFont val="Arial"/>
        <family val="2"/>
      </rPr>
      <t xml:space="preserve"> </t>
    </r>
    <r>
      <rPr>
        <sz val="10"/>
        <color rgb="FF808080"/>
        <rFont val="Arial"/>
        <family val="2"/>
      </rPr>
      <t>+</t>
    </r>
    <r>
      <rPr>
        <b/>
        <sz val="10"/>
        <color rgb="FF000000"/>
        <rFont val="Arial"/>
        <family val="2"/>
      </rPr>
      <t>0</t>
    </r>
    <r>
      <rPr>
        <b/>
        <sz val="10"/>
        <color rgb="FF808080"/>
        <rFont val="Arial"/>
        <family val="2"/>
      </rPr>
      <t>_</t>
    </r>
    <r>
      <rPr>
        <sz val="10"/>
        <color rgb="FF808080"/>
        <rFont val="Arial"/>
        <family val="2"/>
      </rPr>
      <t>1PP</t>
    </r>
    <r>
      <rPr>
        <sz val="10"/>
        <color rgb="FF0000FF"/>
        <rFont val="Arial"/>
        <family val="2"/>
      </rPr>
      <t xml:space="preserve"> </t>
    </r>
    <r>
      <rPr>
        <sz val="10"/>
        <color rgb="FF808080"/>
        <rFont val="Arial"/>
        <family val="2"/>
      </rPr>
      <t>+</t>
    </r>
    <r>
      <rPr>
        <sz val="10"/>
        <color rgb="FF0000FF"/>
        <rFont val="Arial"/>
        <family val="2"/>
      </rPr>
      <t xml:space="preserve">
</t>
    </r>
    <r>
      <rPr>
        <b/>
        <sz val="10"/>
        <color rgb="FF000000"/>
        <rFont val="Arial"/>
        <family val="2"/>
      </rPr>
      <t>0</t>
    </r>
    <r>
      <rPr>
        <b/>
        <sz val="10"/>
        <color rgb="FF808080"/>
        <rFont val="Arial"/>
        <family val="2"/>
      </rPr>
      <t>_</t>
    </r>
    <r>
      <rPr>
        <sz val="10"/>
        <color rgb="FF808080"/>
        <rFont val="Arial"/>
        <family val="2"/>
      </rPr>
      <t>PR+</t>
    </r>
    <r>
      <rPr>
        <b/>
        <sz val="10"/>
        <color rgb="FF000000"/>
        <rFont val="Arial"/>
        <family val="2"/>
      </rPr>
      <t>34</t>
    </r>
    <r>
      <rPr>
        <b/>
        <sz val="10"/>
        <color rgb="FF808080"/>
        <rFont val="Arial"/>
        <family val="2"/>
      </rPr>
      <t>_</t>
    </r>
    <r>
      <rPr>
        <sz val="10"/>
        <color rgb="FF808080"/>
        <rFont val="Arial"/>
        <family val="2"/>
      </rPr>
      <t>1NP+</t>
    </r>
    <r>
      <rPr>
        <b/>
        <sz val="10"/>
        <color rgb="FF000000"/>
        <rFont val="Arial"/>
        <family val="2"/>
      </rPr>
      <t>4</t>
    </r>
    <r>
      <rPr>
        <sz val="10"/>
        <color rgb="FF808080"/>
        <rFont val="Arial"/>
        <family val="2"/>
      </rPr>
      <t>_ME+</t>
    </r>
    <r>
      <rPr>
        <b/>
        <sz val="10"/>
        <color rgb="FF000000"/>
        <rFont val="Arial"/>
        <family val="2"/>
      </rPr>
      <t>68</t>
    </r>
    <r>
      <rPr>
        <sz val="10"/>
        <color rgb="FF808080"/>
        <rFont val="Arial"/>
        <family val="2"/>
      </rPr>
      <t>_2NP+</t>
    </r>
    <r>
      <rPr>
        <b/>
        <sz val="10"/>
        <color rgb="FF000000"/>
        <rFont val="Arial"/>
        <family val="2"/>
      </rPr>
      <t>50</t>
    </r>
    <r>
      <rPr>
        <sz val="10"/>
        <color rgb="FF808080"/>
        <rFont val="Arial"/>
        <family val="2"/>
      </rPr>
      <t>_3NP+</t>
    </r>
    <r>
      <rPr>
        <b/>
        <sz val="10"/>
        <color rgb="FF000000"/>
        <rFont val="Arial"/>
        <family val="2"/>
      </rPr>
      <t>43</t>
    </r>
    <r>
      <rPr>
        <sz val="10"/>
        <color rgb="FF808080"/>
        <rFont val="Arial"/>
        <family val="2"/>
      </rPr>
      <t>_4NP+</t>
    </r>
    <r>
      <rPr>
        <b/>
        <sz val="10"/>
        <color rgb="FF000000"/>
        <rFont val="Arial"/>
        <family val="2"/>
      </rPr>
      <t>38</t>
    </r>
    <r>
      <rPr>
        <sz val="10"/>
        <color rgb="FF808080"/>
        <rFont val="Arial"/>
        <family val="2"/>
      </rPr>
      <t>_5NP+</t>
    </r>
    <r>
      <rPr>
        <b/>
        <sz val="10"/>
        <color theme="1"/>
        <rFont val="Arial"/>
        <family val="2"/>
      </rPr>
      <t>16</t>
    </r>
    <r>
      <rPr>
        <sz val="10"/>
        <color rgb="FF808080"/>
        <rFont val="Arial"/>
        <family val="2"/>
      </rPr>
      <t>_6NP</t>
    </r>
    <r>
      <rPr>
        <b/>
        <sz val="10"/>
        <color rgb="FF000000"/>
        <rFont val="Arial"/>
        <family val="2"/>
      </rPr>
      <t>+0</t>
    </r>
    <r>
      <rPr>
        <sz val="10"/>
        <color rgb="FF808080"/>
        <rFont val="Arial"/>
        <family val="2"/>
      </rPr>
      <t>_STR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</si>
</sst>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0.0"/>
    <numFmt numFmtId="165" formatCode="_ &quot;Fr.&quot;\ * #,##0_ ;_ &quot;Fr.&quot;\ * \-#,##0_ ;_ &quot;Fr.&quot;\ * &quot;-&quot;_ ;_ @_ "/>
    <numFmt numFmtId="166" formatCode="_ * #,##0_ ;_ * \-#,##0_ ;_ * &quot;-&quot;_ ;_ @_ "/>
    <numFmt numFmtId="167" formatCode="_ &quot;Fr.&quot;\ * #,##0.00_ ;_ &quot;Fr.&quot;\ * \-#,##0.00_ ;_ &quot;Fr.&quot;\ * &quot;-&quot;??_ ;_ @_ "/>
    <numFmt numFmtId="168" formatCode="_ * #,##0.00_ ;_ * \-#,##0.00_ ;_ * &quot;-&quot;??_ ;_ @_ "/>
  </numFmts>
  <fonts count="102">
    <font>
      <sz val="10"/>
      <name val="Arial CE"/>
      <family val="2"/>
    </font>
    <font>
      <sz val="10"/>
      <name val="Arial"/>
      <family val="2"/>
    </font>
    <font>
      <sz val="11"/>
      <color theme="1"/>
      <name val="Calibri"/>
      <family val="2"/>
      <scheme val="minor"/>
    </font>
    <font>
      <b/>
      <sz val="14"/>
      <name val="Arial"/>
      <family val="2"/>
    </font>
    <font>
      <b/>
      <sz val="10"/>
      <name val="Arial"/>
      <family val="2"/>
    </font>
    <font>
      <sz val="9"/>
      <name val="Arial"/>
      <family val="2"/>
    </font>
    <font>
      <b/>
      <sz val="10"/>
      <name val="Arial CE"/>
      <family val="2"/>
    </font>
    <font>
      <sz val="9"/>
      <name val="Arial CE"/>
      <family val="2"/>
    </font>
    <font>
      <b/>
      <u val="single"/>
      <sz val="12"/>
      <name val="Arial"/>
      <family val="2"/>
    </font>
    <font>
      <b/>
      <u val="single"/>
      <sz val="10"/>
      <name val="Arial"/>
      <family val="2"/>
    </font>
    <font>
      <u val="single"/>
      <sz val="10"/>
      <name val="Arial"/>
      <family val="2"/>
    </font>
    <font>
      <sz val="10"/>
      <color indexed="9"/>
      <name val="Arial CE"/>
      <family val="2"/>
    </font>
    <font>
      <sz val="8"/>
      <color indexed="9"/>
      <name val="Arial"/>
      <family val="2"/>
    </font>
    <font>
      <i/>
      <sz val="8"/>
      <name val="Arial CE"/>
      <family val="2"/>
    </font>
    <font>
      <i/>
      <sz val="9"/>
      <name val="Arial CE"/>
      <family val="2"/>
    </font>
    <font>
      <i/>
      <sz val="10"/>
      <name val="Arial"/>
      <family val="2"/>
    </font>
    <font>
      <sz val="8"/>
      <name val="Arial CE"/>
      <family val="2"/>
    </font>
    <font>
      <u val="single"/>
      <sz val="11"/>
      <color theme="10"/>
      <name val="Calibri"/>
      <family val="2"/>
      <scheme val="minor"/>
    </font>
    <font>
      <sz val="12"/>
      <name val="Times New Roman CE"/>
      <family val="2"/>
    </font>
    <font>
      <b/>
      <sz val="12"/>
      <name val="Arial CE"/>
      <family val="2"/>
    </font>
    <font>
      <b/>
      <sz val="24"/>
      <name val="Tahoma"/>
      <family val="2"/>
    </font>
    <font>
      <sz val="14"/>
      <name val="Tahoma"/>
      <family val="2"/>
    </font>
    <font>
      <b/>
      <sz val="14"/>
      <name val="Arial CE"/>
      <family val="2"/>
    </font>
    <font>
      <sz val="12"/>
      <name val="Times New Roman"/>
      <family val="1"/>
    </font>
    <font>
      <u val="single"/>
      <sz val="10"/>
      <color indexed="12"/>
      <name val="Arial"/>
      <family val="2"/>
    </font>
    <font>
      <b/>
      <sz val="18"/>
      <color indexed="56"/>
      <name val="Cambria"/>
      <family val="2"/>
    </font>
    <font>
      <sz val="10"/>
      <color indexed="8"/>
      <name val="Arial"/>
      <family val="2"/>
    </font>
    <font>
      <sz val="10"/>
      <color indexed="9"/>
      <name val="Arial"/>
      <family val="2"/>
    </font>
    <font>
      <b/>
      <sz val="10"/>
      <color indexed="8"/>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Narrow"/>
      <family val="2"/>
    </font>
    <font>
      <sz val="8"/>
      <name val="MS Sans Serif"/>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17"/>
      <name val="Calibri"/>
      <family val="2"/>
    </font>
    <font>
      <sz val="11"/>
      <color indexed="10"/>
      <name val="Calibri"/>
      <family val="2"/>
    </font>
    <font>
      <sz val="11"/>
      <color indexed="62"/>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b/>
      <sz val="11"/>
      <color indexed="10"/>
      <name val="Calibri"/>
      <family val="2"/>
    </font>
    <font>
      <sz val="8"/>
      <color rgb="FFFF0000"/>
      <name val="Arial CE"/>
      <family val="2"/>
    </font>
    <font>
      <sz val="11"/>
      <name val="Arial"/>
      <family val="2"/>
    </font>
    <font>
      <b/>
      <sz val="11"/>
      <name val="Arial"/>
      <family val="2"/>
    </font>
    <font>
      <i/>
      <sz val="11"/>
      <name val="Arial"/>
      <family val="2"/>
    </font>
    <font>
      <b/>
      <sz val="11"/>
      <color theme="1"/>
      <name val="Arial CE"/>
      <family val="2"/>
    </font>
    <font>
      <sz val="11"/>
      <color theme="1" tint="0.34999001026153564"/>
      <name val="Arial"/>
      <family val="2"/>
    </font>
    <font>
      <sz val="11"/>
      <color indexed="12"/>
      <name val="Arial"/>
      <family val="2"/>
    </font>
    <font>
      <b/>
      <sz val="10"/>
      <color theme="1"/>
      <name val="Arial CE"/>
      <family val="2"/>
    </font>
    <font>
      <sz val="11"/>
      <color rgb="FF595959"/>
      <name val="Arial"/>
      <family val="2"/>
    </font>
    <font>
      <sz val="10"/>
      <color rgb="FF0000FF"/>
      <name val="Arial"/>
      <family val="2"/>
    </font>
    <font>
      <b/>
      <sz val="10"/>
      <color rgb="FF000000"/>
      <name val="Arial"/>
      <family val="2"/>
    </font>
    <font>
      <b/>
      <sz val="10"/>
      <color rgb="FF0000FF"/>
      <name val="Arial"/>
      <family val="2"/>
    </font>
    <font>
      <b/>
      <sz val="10"/>
      <color rgb="FF808080"/>
      <name val="Arial"/>
      <family val="2"/>
    </font>
    <font>
      <sz val="10"/>
      <color rgb="FF808080"/>
      <name val="Arial"/>
      <family val="2"/>
    </font>
    <font>
      <b/>
      <sz val="11"/>
      <color rgb="FF000000"/>
      <name val="Arial CE"/>
      <family val="2"/>
    </font>
    <font>
      <sz val="11"/>
      <color rgb="FF0000FF"/>
      <name val="Arial"/>
      <family val="2"/>
    </font>
    <font>
      <sz val="8"/>
      <color theme="3" tint="0.39998000860214233"/>
      <name val="Arial CE"/>
      <family val="2"/>
    </font>
    <font>
      <sz val="8"/>
      <color rgb="FF538DD5"/>
      <name val="Arial CE"/>
      <family val="2"/>
    </font>
    <font>
      <sz val="8"/>
      <color theme="4"/>
      <name val="Arial CE"/>
      <family val="2"/>
    </font>
    <font>
      <b/>
      <sz val="10"/>
      <color theme="1"/>
      <name val="Arial"/>
      <family val="2"/>
    </font>
    <font>
      <sz val="11"/>
      <color theme="1"/>
      <name val="Arial"/>
      <family val="2"/>
    </font>
    <font>
      <sz val="8"/>
      <color rgb="FF000000"/>
      <name val="Arial CE"/>
      <family val="2"/>
    </font>
    <font>
      <sz val="8"/>
      <color theme="3" tint="-0.4999699890613556"/>
      <name val="Arial CE"/>
      <family val="2"/>
    </font>
    <font>
      <b/>
      <sz val="10"/>
      <color rgb="FF000000"/>
      <name val="Arial CE"/>
      <family val="2"/>
    </font>
    <font>
      <b/>
      <sz val="11"/>
      <color rgb="FF595959"/>
      <name val="Arial"/>
      <family val="2"/>
    </font>
    <font>
      <b/>
      <sz val="11"/>
      <name val="Arial CE"/>
      <family val="2"/>
    </font>
    <font>
      <b/>
      <sz val="11"/>
      <color rgb="FF00B050"/>
      <name val="Arial CE"/>
      <family val="2"/>
    </font>
    <font>
      <sz val="10"/>
      <color theme="0" tint="-0.4999699890613556"/>
      <name val="Arial"/>
      <family val="2"/>
    </font>
    <font>
      <b/>
      <sz val="11"/>
      <color rgb="FFFF0000"/>
      <name val="Arial CE"/>
      <family val="2"/>
    </font>
    <font>
      <sz val="8"/>
      <color theme="3" tint="0.39998000860214233"/>
      <name val="Arial"/>
      <family val="2"/>
    </font>
    <font>
      <b/>
      <sz val="11"/>
      <color theme="1"/>
      <name val="Arial"/>
      <family val="2"/>
    </font>
    <font>
      <b/>
      <vertAlign val="subscript"/>
      <sz val="11"/>
      <color theme="1"/>
      <name val="Arial"/>
      <family val="2"/>
    </font>
    <font>
      <b/>
      <vertAlign val="superscript"/>
      <sz val="11"/>
      <color theme="1"/>
      <name val="Arial"/>
      <family val="2"/>
    </font>
    <font>
      <b/>
      <vertAlign val="subscript"/>
      <sz val="11"/>
      <name val="Arial"/>
      <family val="2"/>
    </font>
    <font>
      <b/>
      <vertAlign val="superscript"/>
      <sz val="11"/>
      <name val="Arial"/>
      <family val="2"/>
    </font>
    <font>
      <sz val="8"/>
      <color rgb="FFFF0000"/>
      <name val="Arial"/>
      <family val="2"/>
    </font>
    <font>
      <sz val="10"/>
      <color rgb="FF000000"/>
      <name val="Arial"/>
      <family val="2"/>
    </font>
    <font>
      <sz val="10"/>
      <color theme="3" tint="0.39998000860214233"/>
      <name val="Arial"/>
      <family val="2"/>
    </font>
    <font>
      <sz val="10"/>
      <color theme="0" tint="-0.3499799966812134"/>
      <name val="Arial"/>
      <family val="2"/>
    </font>
    <font>
      <b/>
      <sz val="10"/>
      <color theme="0" tint="-0.4999699890613556"/>
      <name val="Arial"/>
      <family val="2"/>
    </font>
    <font>
      <sz val="11"/>
      <color theme="0" tint="-0.4999699890613556"/>
      <name val="Arial"/>
      <family val="2"/>
    </font>
    <font>
      <b/>
      <sz val="10"/>
      <color theme="0" tint="-0.24997000396251678"/>
      <name val="Arial"/>
      <family val="2"/>
    </font>
    <font>
      <b/>
      <sz val="12"/>
      <name val="Arial"/>
      <family val="2"/>
    </font>
  </fonts>
  <fills count="36">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lightGray">
        <fgColor indexed="22"/>
      </patternFill>
    </fill>
    <fill>
      <patternFill patternType="lightGray">
        <fgColor indexed="22"/>
        <bgColor indexed="9"/>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0"/>
        <bgColor indexed="64"/>
      </patternFill>
    </fill>
    <fill>
      <patternFill patternType="solid">
        <fgColor indexed="49"/>
        <bgColor indexed="64"/>
      </patternFill>
    </fill>
    <fill>
      <patternFill patternType="solid">
        <fgColor indexed="53"/>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1499900072813034"/>
        <bgColor indexed="64"/>
      </patternFill>
    </fill>
  </fills>
  <borders count="64">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bottom style="medium">
        <color indexed="8"/>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right/>
      <top style="double"/>
      <bottom/>
    </border>
    <border>
      <left/>
      <right/>
      <top/>
      <bottom style="double"/>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bottom/>
    </border>
    <border>
      <left style="thin"/>
      <right/>
      <top style="double"/>
      <bottom/>
    </border>
    <border>
      <left/>
      <right style="double"/>
      <top style="double"/>
      <bottom/>
    </border>
    <border>
      <left style="medium"/>
      <right/>
      <top/>
      <bottom/>
    </border>
    <border>
      <left/>
      <right style="thin"/>
      <top/>
      <bottom/>
    </border>
    <border>
      <left style="thin"/>
      <right style="thin"/>
      <top/>
      <bottom/>
    </border>
    <border>
      <left style="thin"/>
      <right style="thin"/>
      <top style="thin"/>
      <bottom/>
    </border>
    <border>
      <left/>
      <right style="thin"/>
      <top/>
      <bottom style="thin"/>
    </border>
    <border>
      <left style="hair">
        <color rgb="FF969696"/>
      </left>
      <right style="hair">
        <color rgb="FF969696"/>
      </right>
      <top style="hair">
        <color rgb="FF969696"/>
      </top>
      <bottom style="hair">
        <color rgb="FF969696"/>
      </bottom>
    </border>
    <border>
      <left/>
      <right style="thin"/>
      <top style="dotted"/>
      <bottom style="thin"/>
    </border>
    <border>
      <left style="thin"/>
      <right/>
      <top/>
      <bottom style="thin"/>
    </border>
    <border>
      <left style="thin"/>
      <right/>
      <top style="thin"/>
      <bottom style="thin"/>
    </border>
    <border>
      <left/>
      <right/>
      <top style="thin"/>
      <bottom style="thin"/>
    </border>
    <border>
      <left style="thin"/>
      <right style="thin"/>
      <top/>
      <bottom style="thin"/>
    </border>
    <border>
      <left style="thin"/>
      <right style="thin"/>
      <top style="dotted"/>
      <bottom/>
    </border>
    <border>
      <left style="thin"/>
      <right/>
      <top/>
      <bottom/>
    </border>
    <border>
      <left/>
      <right style="thin"/>
      <top style="thin"/>
      <bottom/>
    </border>
    <border>
      <left style="hair">
        <color rgb="FF969696"/>
      </left>
      <right style="hair">
        <color rgb="FF969696"/>
      </right>
      <top/>
      <bottom style="hair">
        <color rgb="FF969696"/>
      </bottom>
    </border>
    <border>
      <left style="hair">
        <color rgb="FF969696"/>
      </left>
      <right style="hair">
        <color rgb="FF969696"/>
      </right>
      <top style="thin"/>
      <bottom style="hair">
        <color rgb="FF969696"/>
      </bottom>
    </border>
    <border>
      <left/>
      <right style="thin"/>
      <top style="thin"/>
      <bottom style="thin"/>
    </border>
    <border>
      <left/>
      <right style="thin"/>
      <top style="dotted"/>
      <bottom style="dotted"/>
    </border>
    <border>
      <left/>
      <right style="thin"/>
      <top style="dotted"/>
      <bottom/>
    </border>
    <border>
      <left/>
      <right/>
      <top style="dotted"/>
      <bottom/>
    </border>
    <border>
      <left style="thin"/>
      <right style="thin"/>
      <top style="thin"/>
      <bottom style="dotted"/>
    </border>
    <border>
      <left style="thin"/>
      <right/>
      <top style="dotted"/>
      <bottom style="dotted"/>
    </border>
    <border>
      <left/>
      <right/>
      <top/>
      <bottom style="thin"/>
    </border>
    <border>
      <left style="thin"/>
      <right style="thin"/>
      <top style="hair"/>
      <bottom style="hair"/>
    </border>
    <border>
      <left/>
      <right style="thin">
        <color rgb="FF000000"/>
      </right>
      <top style="dotted"/>
      <bottom style="dotted"/>
    </border>
    <border>
      <left style="thin">
        <color rgb="FF000000"/>
      </left>
      <right style="thin"/>
      <top style="dotted"/>
      <bottom style="thin"/>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top style="dotted"/>
      <bottom style="thin"/>
    </border>
    <border>
      <left/>
      <right style="thin">
        <color rgb="FF000000"/>
      </right>
      <top style="dotted"/>
      <bottom style="thin"/>
    </border>
    <border>
      <left style="thin"/>
      <right/>
      <top style="dotted"/>
      <bottom/>
    </border>
    <border>
      <left/>
      <right style="thin">
        <color rgb="FF000000"/>
      </right>
      <top style="dotted"/>
      <bottom/>
    </border>
  </borders>
  <cellStyleXfs count="177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18" fillId="0" borderId="0">
      <alignment/>
      <protection/>
    </xf>
    <xf numFmtId="0" fontId="28" fillId="0" borderId="1" applyNumberFormat="0" applyFill="0" applyAlignment="0" applyProtection="0"/>
    <xf numFmtId="0" fontId="28" fillId="0" borderId="1" applyNumberFormat="0" applyFill="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lignment/>
      <protection/>
    </xf>
    <xf numFmtId="0" fontId="20" fillId="0" borderId="0">
      <alignment/>
      <protection/>
    </xf>
    <xf numFmtId="0" fontId="24" fillId="0" borderId="0" applyNumberFormat="0" applyFill="0" applyBorder="0">
      <alignment/>
      <protection locked="0"/>
    </xf>
    <xf numFmtId="0" fontId="29" fillId="2" borderId="2" applyNumberFormat="0" applyAlignment="0" applyProtection="0"/>
    <xf numFmtId="44"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33" fillId="3" borderId="0" applyNumberFormat="0" applyBorder="0" applyAlignment="0" applyProtection="0"/>
    <xf numFmtId="0" fontId="0" fillId="0" borderId="0" applyNumberFormat="0" applyFill="0" applyBorder="0" applyAlignment="0" applyProtection="0"/>
    <xf numFmtId="0" fontId="41"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protection/>
    </xf>
    <xf numFmtId="0" fontId="2"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6" fillId="0" borderId="6">
      <alignment horizontal="center" vertical="center" wrapText="1"/>
      <protection/>
    </xf>
    <xf numFmtId="0" fontId="21" fillId="0" borderId="0">
      <alignment/>
      <protection/>
    </xf>
    <xf numFmtId="0" fontId="26" fillId="4" borderId="7" applyNumberFormat="0" applyAlignment="0" applyProtection="0"/>
    <xf numFmtId="0" fontId="26" fillId="4" borderId="7" applyNumberFormat="0" applyAlignment="0" applyProtection="0"/>
    <xf numFmtId="0" fontId="34" fillId="0" borderId="8" applyNumberFormat="0" applyFill="0" applyAlignment="0" applyProtection="0"/>
    <xf numFmtId="0" fontId="35" fillId="5" borderId="0" applyNumberFormat="0" applyBorder="0" applyAlignment="0" applyProtection="0"/>
    <xf numFmtId="0" fontId="1" fillId="0" borderId="0">
      <alignment/>
      <protection/>
    </xf>
    <xf numFmtId="0" fontId="6" fillId="6" borderId="0">
      <alignment horizontal="left"/>
      <protection/>
    </xf>
    <xf numFmtId="0" fontId="22" fillId="7" borderId="0">
      <alignment/>
      <protection/>
    </xf>
    <xf numFmtId="0" fontId="0" fillId="0" borderId="0" applyProtection="0">
      <alignment/>
    </xf>
    <xf numFmtId="0" fontId="36" fillId="0" borderId="0" applyNumberFormat="0" applyFill="0" applyBorder="0" applyAlignment="0" applyProtection="0"/>
    <xf numFmtId="0" fontId="6" fillId="0" borderId="0">
      <alignment/>
      <protection/>
    </xf>
    <xf numFmtId="164" fontId="4" fillId="0" borderId="9">
      <alignment horizontal="right" vertical="center"/>
      <protection/>
    </xf>
    <xf numFmtId="0" fontId="37" fillId="8" borderId="10" applyNumberFormat="0" applyAlignment="0" applyProtection="0"/>
    <xf numFmtId="0" fontId="37" fillId="8" borderId="10" applyNumberFormat="0" applyAlignment="0" applyProtection="0"/>
    <xf numFmtId="0" fontId="38" fillId="9" borderId="10" applyNumberFormat="0" applyAlignment="0" applyProtection="0"/>
    <xf numFmtId="0" fontId="38" fillId="9" borderId="10" applyNumberFormat="0" applyAlignment="0" applyProtection="0"/>
    <xf numFmtId="0" fontId="39" fillId="9" borderId="11" applyNumberFormat="0" applyAlignment="0" applyProtection="0"/>
    <xf numFmtId="0" fontId="39" fillId="9" borderId="11" applyNumberFormat="0" applyAlignment="0" applyProtection="0"/>
    <xf numFmtId="0" fontId="40" fillId="0" borderId="0" applyNumberForma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0" fillId="0" borderId="0">
      <alignment/>
      <protection/>
    </xf>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0" borderId="0">
      <alignment/>
      <protection/>
    </xf>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8" borderId="0" applyNumberFormat="0" applyBorder="0" applyAlignment="0" applyProtection="0"/>
    <xf numFmtId="0" fontId="43" fillId="20"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0" borderId="0" applyNumberFormat="0" applyBorder="0" applyAlignment="0" applyProtection="0"/>
    <xf numFmtId="0" fontId="43" fillId="18" borderId="0" applyNumberFormat="0" applyBorder="0" applyAlignment="0" applyProtection="0"/>
    <xf numFmtId="0" fontId="44" fillId="2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2" borderId="0" applyNumberFormat="0" applyBorder="0" applyAlignment="0" applyProtection="0"/>
    <xf numFmtId="0" fontId="44" fillId="20" borderId="0" applyNumberFormat="0" applyBorder="0" applyAlignment="0" applyProtection="0"/>
    <xf numFmtId="0" fontId="44" fillId="17" borderId="0" applyNumberFormat="0" applyBorder="0" applyAlignment="0" applyProtection="0"/>
    <xf numFmtId="0" fontId="45" fillId="0" borderId="12" applyNumberFormat="0" applyFill="0" applyAlignment="0" applyProtection="0"/>
    <xf numFmtId="0" fontId="46" fillId="25" borderId="0" applyNumberFormat="0" applyBorder="0" applyAlignment="0" applyProtection="0"/>
    <xf numFmtId="0" fontId="47" fillId="26" borderId="2" applyNumberFormat="0" applyAlignment="0" applyProtection="0"/>
    <xf numFmtId="0" fontId="53" fillId="0" borderId="13" applyNumberFormat="0" applyFill="0" applyAlignment="0" applyProtection="0"/>
    <xf numFmtId="0" fontId="54" fillId="0" borderId="14"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42" fillId="0" borderId="0">
      <alignment vertical="top" wrapText="1"/>
      <protection locked="0"/>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8" borderId="7" applyNumberFormat="0" applyFont="0" applyAlignment="0" applyProtection="0"/>
    <xf numFmtId="9" fontId="0" fillId="0" borderId="0" applyFill="0" applyBorder="0" applyAlignment="0" applyProtection="0"/>
    <xf numFmtId="9" fontId="0" fillId="0" borderId="0" applyFill="0" applyBorder="0" applyAlignment="0" applyProtection="0"/>
    <xf numFmtId="0" fontId="49" fillId="0" borderId="16" applyNumberFormat="0" applyFill="0" applyAlignment="0" applyProtection="0"/>
    <xf numFmtId="0" fontId="48" fillId="20" borderId="0" applyNumberFormat="0" applyBorder="0" applyAlignment="0" applyProtection="0"/>
    <xf numFmtId="0" fontId="49" fillId="0" borderId="0" applyNumberFormat="0" applyFill="0" applyBorder="0" applyAlignment="0" applyProtection="0"/>
    <xf numFmtId="0" fontId="50" fillId="21" borderId="10" applyNumberFormat="0" applyAlignment="0" applyProtection="0"/>
    <xf numFmtId="0" fontId="58" fillId="27" borderId="10" applyNumberFormat="0" applyAlignment="0" applyProtection="0"/>
    <xf numFmtId="0" fontId="51" fillId="27" borderId="11" applyNumberFormat="0" applyAlignment="0" applyProtection="0"/>
    <xf numFmtId="0" fontId="52" fillId="0" borderId="0" applyNumberFormat="0" applyFill="0" applyBorder="0" applyAlignment="0" applyProtection="0"/>
    <xf numFmtId="0" fontId="44" fillId="28"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33" fillId="3" borderId="0" applyNumberFormat="0" applyBorder="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0" fillId="0" borderId="0">
      <alignment/>
      <protection/>
    </xf>
    <xf numFmtId="0" fontId="0" fillId="0" borderId="0">
      <alignment/>
      <protection/>
    </xf>
    <xf numFmtId="0" fontId="32" fillId="0" borderId="5" applyNumberFormat="0" applyFill="0" applyAlignment="0" applyProtection="0"/>
    <xf numFmtId="0" fontId="0" fillId="0" borderId="0">
      <alignment/>
      <protection/>
    </xf>
    <xf numFmtId="0" fontId="0" fillId="0" borderId="0">
      <alignment/>
      <protection/>
    </xf>
    <xf numFmtId="0" fontId="31" fillId="0" borderId="4" applyNumberFormat="0" applyFill="0" applyAlignment="0" applyProtection="0"/>
    <xf numFmtId="0" fontId="30" fillId="0" borderId="3"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0" fontId="29" fillId="2" borderId="2" applyNumberFormat="0" applyAlignment="0" applyProtection="0"/>
    <xf numFmtId="0" fontId="0" fillId="0" borderId="0">
      <alignment/>
      <protection/>
    </xf>
    <xf numFmtId="0" fontId="28" fillId="0" borderId="1" applyNumberFormat="0" applyFill="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 fillId="0" borderId="0">
      <alignment/>
      <protection/>
    </xf>
    <xf numFmtId="0" fontId="23" fillId="0" borderId="0">
      <alignment/>
      <protection/>
    </xf>
    <xf numFmtId="0" fontId="23" fillId="0" borderId="0">
      <alignment/>
      <protection/>
    </xf>
    <xf numFmtId="0" fontId="2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3" fillId="0" borderId="0">
      <alignment/>
      <protection/>
    </xf>
    <xf numFmtId="0" fontId="23" fillId="0" borderId="0">
      <alignment/>
      <protection/>
    </xf>
    <xf numFmtId="0" fontId="23" fillId="0" borderId="0">
      <alignment/>
      <protection/>
    </xf>
    <xf numFmtId="0" fontId="26" fillId="4" borderId="7" applyNumberFormat="0" applyAlignment="0" applyProtection="0"/>
    <xf numFmtId="0" fontId="34" fillId="0" borderId="8" applyNumberFormat="0" applyFill="0" applyAlignment="0" applyProtection="0"/>
    <xf numFmtId="0" fontId="35" fillId="5" borderId="0" applyNumberFormat="0" applyBorder="0" applyAlignment="0" applyProtection="0"/>
    <xf numFmtId="0" fontId="36" fillId="0" borderId="0" applyNumberFormat="0" applyFill="0" applyBorder="0" applyAlignment="0" applyProtection="0"/>
    <xf numFmtId="0" fontId="37" fillId="8" borderId="10" applyNumberFormat="0" applyAlignment="0" applyProtection="0"/>
    <xf numFmtId="0" fontId="38" fillId="9" borderId="10" applyNumberFormat="0" applyAlignment="0" applyProtection="0"/>
    <xf numFmtId="0" fontId="39" fillId="9" borderId="11" applyNumberFormat="0" applyAlignment="0" applyProtection="0"/>
    <xf numFmtId="0" fontId="40" fillId="0" borderId="0" applyNumberFormat="0" applyFill="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8"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8" fillId="0" borderId="0">
      <alignment/>
      <protection/>
    </xf>
    <xf numFmtId="0" fontId="45" fillId="0" borderId="12" applyNumberFormat="0" applyFill="0" applyAlignment="0" applyProtection="0"/>
    <xf numFmtId="0" fontId="28" fillId="0" borderId="1" applyNumberFormat="0" applyFill="0" applyAlignment="0" applyProtection="0"/>
    <xf numFmtId="0" fontId="47" fillId="26" borderId="2" applyNumberFormat="0" applyAlignment="0" applyProtection="0"/>
    <xf numFmtId="0" fontId="29" fillId="2" borderId="2" applyNumberFormat="0" applyAlignment="0" applyProtection="0"/>
    <xf numFmtId="44" fontId="0" fillId="0" borderId="0" applyFont="0" applyFill="0" applyBorder="0" applyAlignment="0" applyProtection="0"/>
    <xf numFmtId="0" fontId="53" fillId="0" borderId="13" applyNumberFormat="0" applyFill="0" applyAlignment="0" applyProtection="0"/>
    <xf numFmtId="0" fontId="30" fillId="0" borderId="3" applyNumberFormat="0" applyFill="0" applyAlignment="0" applyProtection="0"/>
    <xf numFmtId="0" fontId="54" fillId="0" borderId="14" applyNumberFormat="0" applyFill="0" applyAlignment="0" applyProtection="0"/>
    <xf numFmtId="0" fontId="31" fillId="0" borderId="4" applyNumberFormat="0" applyFill="0" applyAlignment="0" applyProtection="0"/>
    <xf numFmtId="0" fontId="55" fillId="0" borderId="15" applyNumberFormat="0" applyFill="0" applyAlignment="0" applyProtection="0"/>
    <xf numFmtId="0" fontId="32" fillId="0" borderId="5" applyNumberFormat="0" applyFill="0" applyAlignment="0" applyProtection="0"/>
    <xf numFmtId="0" fontId="55" fillId="0" borderId="0" applyNumberFormat="0" applyFill="0" applyBorder="0" applyAlignment="0" applyProtection="0"/>
    <xf numFmtId="0" fontId="32"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1" borderId="0" applyNumberFormat="0" applyBorder="0" applyAlignment="0" applyProtection="0"/>
    <xf numFmtId="0" fontId="33" fillId="3" borderId="0" applyNumberFormat="0" applyBorder="0" applyAlignment="0" applyProtection="0"/>
    <xf numFmtId="0" fontId="0" fillId="0" borderId="0">
      <alignment/>
      <protection/>
    </xf>
    <xf numFmtId="0" fontId="23" fillId="0" borderId="0">
      <alignment/>
      <protection/>
    </xf>
    <xf numFmtId="0" fontId="2"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2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18" borderId="7" applyNumberFormat="0" applyFont="0" applyAlignment="0" applyProtection="0"/>
    <xf numFmtId="0" fontId="26" fillId="4" borderId="7" applyNumberFormat="0" applyAlignment="0" applyProtection="0"/>
    <xf numFmtId="0" fontId="49" fillId="0" borderId="16" applyNumberFormat="0" applyFill="0" applyAlignment="0" applyProtection="0"/>
    <xf numFmtId="0" fontId="34" fillId="0" borderId="8" applyNumberFormat="0" applyFill="0" applyAlignment="0" applyProtection="0"/>
    <xf numFmtId="0" fontId="48" fillId="20" borderId="0" applyNumberFormat="0" applyBorder="0" applyAlignment="0" applyProtection="0"/>
    <xf numFmtId="0" fontId="35" fillId="5" borderId="0" applyNumberFormat="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50" fillId="21" borderId="10" applyNumberFormat="0" applyAlignment="0" applyProtection="0"/>
    <xf numFmtId="0" fontId="37" fillId="8" borderId="10" applyNumberFormat="0" applyAlignment="0" applyProtection="0"/>
    <xf numFmtId="0" fontId="58" fillId="27" borderId="10" applyNumberFormat="0" applyAlignment="0" applyProtection="0"/>
    <xf numFmtId="0" fontId="38" fillId="9" borderId="10" applyNumberFormat="0" applyAlignment="0" applyProtection="0"/>
    <xf numFmtId="0" fontId="51" fillId="27" borderId="11" applyNumberFormat="0" applyAlignment="0" applyProtection="0"/>
    <xf numFmtId="0" fontId="39" fillId="9" borderId="11" applyNumberFormat="0" applyAlignment="0" applyProtection="0"/>
    <xf numFmtId="0" fontId="52" fillId="0" borderId="0" applyNumberFormat="0" applyFill="0" applyBorder="0" applyAlignment="0" applyProtection="0"/>
    <xf numFmtId="0" fontId="40" fillId="0" borderId="0" applyNumberFormat="0" applyFill="0" applyBorder="0" applyAlignment="0" applyProtection="0"/>
    <xf numFmtId="0" fontId="44" fillId="28" borderId="0" applyNumberFormat="0" applyBorder="0" applyAlignment="0" applyProtection="0"/>
    <xf numFmtId="0" fontId="27" fillId="10" borderId="0" applyNumberFormat="0" applyBorder="0" applyAlignment="0" applyProtection="0"/>
    <xf numFmtId="0" fontId="44" fillId="23" borderId="0" applyNumberFormat="0" applyBorder="0" applyAlignment="0" applyProtection="0"/>
    <xf numFmtId="0" fontId="27" fillId="11" borderId="0" applyNumberFormat="0" applyBorder="0" applyAlignment="0" applyProtection="0"/>
    <xf numFmtId="0" fontId="44" fillId="24" borderId="0" applyNumberFormat="0" applyBorder="0" applyAlignment="0" applyProtection="0"/>
    <xf numFmtId="0" fontId="27" fillId="12" borderId="0" applyNumberFormat="0" applyBorder="0" applyAlignment="0" applyProtection="0"/>
    <xf numFmtId="0" fontId="44" fillId="29" borderId="0" applyNumberFormat="0" applyBorder="0" applyAlignment="0" applyProtection="0"/>
    <xf numFmtId="0" fontId="27" fillId="13" borderId="0" applyNumberFormat="0" applyBorder="0" applyAlignment="0" applyProtection="0"/>
    <xf numFmtId="0" fontId="44" fillId="30" borderId="0" applyNumberFormat="0" applyBorder="0" applyAlignment="0" applyProtection="0"/>
    <xf numFmtId="0" fontId="27" fillId="14" borderId="0" applyNumberFormat="0" applyBorder="0" applyAlignment="0" applyProtection="0"/>
    <xf numFmtId="0" fontId="44" fillId="31" borderId="0" applyNumberFormat="0" applyBorder="0" applyAlignment="0" applyProtection="0"/>
    <xf numFmtId="0" fontId="27" fillId="15" borderId="0" applyNumberFormat="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1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cellStyleXfs>
  <cellXfs count="246">
    <xf numFmtId="0" fontId="0" fillId="0" borderId="0" xfId="0"/>
    <xf numFmtId="0" fontId="1" fillId="0" borderId="0" xfId="0" applyFont="1"/>
    <xf numFmtId="49" fontId="4" fillId="0" borderId="17" xfId="20" applyNumberFormat="1" applyFont="1" applyBorder="1">
      <alignment/>
      <protection/>
    </xf>
    <xf numFmtId="49" fontId="1" fillId="0" borderId="17" xfId="20" applyNumberFormat="1" applyFont="1" applyBorder="1">
      <alignment/>
      <protection/>
    </xf>
    <xf numFmtId="49" fontId="1" fillId="0" borderId="17" xfId="20" applyNumberFormat="1" applyFont="1" applyBorder="1" applyAlignment="1">
      <alignment horizontal="right"/>
      <protection/>
    </xf>
    <xf numFmtId="49" fontId="4" fillId="0" borderId="18" xfId="20" applyNumberFormat="1" applyFont="1" applyBorder="1">
      <alignment/>
      <protection/>
    </xf>
    <xf numFmtId="49" fontId="1" fillId="0" borderId="18" xfId="20" applyNumberFormat="1" applyFont="1" applyBorder="1">
      <alignment/>
      <protection/>
    </xf>
    <xf numFmtId="49" fontId="1" fillId="0" borderId="18" xfId="20" applyNumberFormat="1" applyFont="1" applyBorder="1" applyAlignment="1">
      <alignment horizontal="right"/>
      <protection/>
    </xf>
    <xf numFmtId="49" fontId="3" fillId="0" borderId="0" xfId="0" applyNumberFormat="1" applyFont="1" applyAlignment="1">
      <alignment horizontal="centerContinuous"/>
    </xf>
    <xf numFmtId="0" fontId="3" fillId="0" borderId="0" xfId="0" applyFont="1" applyAlignment="1">
      <alignment horizontal="centerContinuous"/>
    </xf>
    <xf numFmtId="49" fontId="4" fillId="32" borderId="19" xfId="0" applyNumberFormat="1" applyFont="1" applyFill="1" applyBorder="1" applyAlignment="1">
      <alignment horizontal="center"/>
    </xf>
    <xf numFmtId="0" fontId="4" fillId="32" borderId="20" xfId="0" applyFont="1" applyFill="1" applyBorder="1" applyAlignment="1">
      <alignment horizontal="center"/>
    </xf>
    <xf numFmtId="0" fontId="4" fillId="32" borderId="21" xfId="0" applyFont="1" applyFill="1" applyBorder="1" applyAlignment="1">
      <alignment horizontal="center"/>
    </xf>
    <xf numFmtId="0" fontId="4" fillId="32" borderId="22" xfId="0" applyFont="1" applyFill="1" applyBorder="1" applyAlignment="1">
      <alignment horizontal="center"/>
    </xf>
    <xf numFmtId="0" fontId="4" fillId="32" borderId="23" xfId="0" applyFont="1" applyFill="1" applyBorder="1" applyAlignment="1">
      <alignment horizontal="center"/>
    </xf>
    <xf numFmtId="0" fontId="4" fillId="32" borderId="24" xfId="0" applyFont="1" applyFill="1" applyBorder="1" applyAlignment="1">
      <alignment horizontal="center"/>
    </xf>
    <xf numFmtId="0" fontId="5" fillId="0" borderId="0" xfId="0" applyFont="1"/>
    <xf numFmtId="3" fontId="1" fillId="0" borderId="25" xfId="0" applyNumberFormat="1" applyFont="1" applyBorder="1"/>
    <xf numFmtId="0" fontId="4" fillId="32" borderId="19" xfId="0" applyFont="1" applyFill="1" applyBorder="1"/>
    <xf numFmtId="0" fontId="4" fillId="32" borderId="20" xfId="0" applyFont="1" applyFill="1" applyBorder="1"/>
    <xf numFmtId="3" fontId="4" fillId="32" borderId="21" xfId="0" applyNumberFormat="1" applyFont="1" applyFill="1" applyBorder="1"/>
    <xf numFmtId="3" fontId="4" fillId="32" borderId="22" xfId="0" applyNumberFormat="1" applyFont="1" applyFill="1" applyBorder="1"/>
    <xf numFmtId="3" fontId="4" fillId="32" borderId="23" xfId="0" applyNumberFormat="1" applyFont="1" applyFill="1" applyBorder="1"/>
    <xf numFmtId="3" fontId="4" fillId="32" borderId="24" xfId="0" applyNumberFormat="1" applyFont="1" applyFill="1" applyBorder="1"/>
    <xf numFmtId="0" fontId="6" fillId="0" borderId="0" xfId="0" applyFont="1"/>
    <xf numFmtId="3" fontId="7" fillId="0" borderId="0" xfId="0" applyNumberFormat="1" applyFont="1"/>
    <xf numFmtId="4" fontId="7" fillId="0" borderId="0" xfId="0" applyNumberFormat="1" applyFont="1"/>
    <xf numFmtId="4" fontId="0" fillId="0" borderId="0" xfId="0" applyNumberFormat="1"/>
    <xf numFmtId="0" fontId="0" fillId="0" borderId="0" xfId="20">
      <alignment/>
      <protection/>
    </xf>
    <xf numFmtId="0" fontId="1" fillId="0" borderId="0" xfId="20" applyFont="1">
      <alignment/>
      <protection/>
    </xf>
    <xf numFmtId="0" fontId="9" fillId="0" borderId="0" xfId="20" applyFont="1" applyAlignment="1">
      <alignment horizontal="centerContinuous"/>
      <protection/>
    </xf>
    <xf numFmtId="0" fontId="10" fillId="0" borderId="0" xfId="20" applyFont="1" applyAlignment="1">
      <alignment horizontal="centerContinuous"/>
      <protection/>
    </xf>
    <xf numFmtId="0" fontId="10" fillId="0" borderId="0" xfId="20" applyFont="1" applyAlignment="1">
      <alignment horizontal="right"/>
      <protection/>
    </xf>
    <xf numFmtId="0" fontId="5" fillId="0" borderId="26" xfId="20" applyFont="1" applyBorder="1" applyAlignment="1">
      <alignment horizontal="right"/>
      <protection/>
    </xf>
    <xf numFmtId="49" fontId="1" fillId="0" borderId="17" xfId="20" applyNumberFormat="1" applyFont="1" applyBorder="1" applyAlignment="1">
      <alignment horizontal="left"/>
      <protection/>
    </xf>
    <xf numFmtId="0" fontId="1" fillId="0" borderId="27" xfId="20" applyFont="1" applyBorder="1">
      <alignment/>
      <protection/>
    </xf>
    <xf numFmtId="0" fontId="11" fillId="0" borderId="0" xfId="20" applyFont="1">
      <alignment/>
      <protection/>
    </xf>
    <xf numFmtId="3" fontId="0" fillId="0" borderId="0" xfId="20" applyNumberFormat="1">
      <alignment/>
      <protection/>
    </xf>
    <xf numFmtId="0" fontId="0" fillId="0" borderId="0" xfId="20" applyAlignment="1">
      <alignment horizontal="right"/>
      <protection/>
    </xf>
    <xf numFmtId="49" fontId="5" fillId="0" borderId="28" xfId="0" applyNumberFormat="1" applyFont="1" applyBorder="1"/>
    <xf numFmtId="3" fontId="1" fillId="0" borderId="29" xfId="0" applyNumberFormat="1" applyFont="1" applyBorder="1"/>
    <xf numFmtId="3" fontId="1" fillId="0" borderId="30" xfId="0" applyNumberFormat="1" applyFont="1" applyBorder="1"/>
    <xf numFmtId="0" fontId="60" fillId="0" borderId="27" xfId="20" applyFont="1" applyBorder="1">
      <alignment/>
      <protection/>
    </xf>
    <xf numFmtId="49" fontId="60" fillId="0" borderId="17" xfId="20" applyNumberFormat="1" applyFont="1" applyBorder="1" applyAlignment="1">
      <alignment horizontal="left"/>
      <protection/>
    </xf>
    <xf numFmtId="0" fontId="60" fillId="0" borderId="26" xfId="20" applyFont="1" applyBorder="1" applyAlignment="1">
      <alignment horizontal="right"/>
      <protection/>
    </xf>
    <xf numFmtId="0" fontId="60" fillId="0" borderId="0" xfId="20" applyFont="1">
      <alignment/>
      <protection/>
    </xf>
    <xf numFmtId="0" fontId="60" fillId="0" borderId="17" xfId="20" applyFont="1" applyBorder="1">
      <alignment/>
      <protection/>
    </xf>
    <xf numFmtId="0" fontId="60" fillId="0" borderId="0" xfId="20" applyFont="1" applyAlignment="1">
      <alignment horizontal="right"/>
      <protection/>
    </xf>
    <xf numFmtId="49" fontId="61" fillId="0" borderId="18" xfId="20" applyNumberFormat="1" applyFont="1" applyBorder="1">
      <alignment/>
      <protection/>
    </xf>
    <xf numFmtId="0" fontId="60" fillId="0" borderId="18" xfId="20" applyFont="1" applyBorder="1">
      <alignment/>
      <protection/>
    </xf>
    <xf numFmtId="49" fontId="61" fillId="0" borderId="17" xfId="20" applyNumberFormat="1" applyFont="1" applyBorder="1">
      <alignment/>
      <protection/>
    </xf>
    <xf numFmtId="0" fontId="0" fillId="0" borderId="0" xfId="20" applyAlignment="1">
      <alignment vertical="top"/>
      <protection/>
    </xf>
    <xf numFmtId="4" fontId="60" fillId="0" borderId="0" xfId="0" applyNumberFormat="1" applyFont="1" applyAlignment="1">
      <alignment horizontal="right"/>
    </xf>
    <xf numFmtId="0" fontId="0" fillId="0" borderId="0" xfId="20" applyAlignment="1">
      <alignment horizontal="center"/>
      <protection/>
    </xf>
    <xf numFmtId="0" fontId="74" fillId="33" borderId="0" xfId="0" applyFont="1" applyFill="1" applyAlignment="1">
      <alignment horizontal="left" wrapText="1"/>
    </xf>
    <xf numFmtId="4" fontId="60" fillId="0" borderId="31" xfId="20" applyNumberFormat="1" applyFont="1" applyBorder="1">
      <alignment/>
      <protection/>
    </xf>
    <xf numFmtId="0" fontId="74" fillId="0" borderId="32" xfId="0" applyFont="1" applyBorder="1" applyAlignment="1">
      <alignment horizontal="right"/>
    </xf>
    <xf numFmtId="0" fontId="74" fillId="0" borderId="29" xfId="0" applyFont="1" applyBorder="1" applyAlignment="1">
      <alignment horizontal="right"/>
    </xf>
    <xf numFmtId="0" fontId="73" fillId="0" borderId="33" xfId="0" applyFont="1" applyBorder="1" applyAlignment="1" applyProtection="1">
      <alignment horizontal="left" vertical="center" wrapText="1"/>
      <protection locked="0"/>
    </xf>
    <xf numFmtId="49" fontId="60" fillId="0" borderId="31" xfId="0" applyNumberFormat="1" applyFont="1" applyBorder="1" applyAlignment="1">
      <alignment horizontal="center" shrinkToFit="1"/>
    </xf>
    <xf numFmtId="4" fontId="74" fillId="0" borderId="34" xfId="0" applyNumberFormat="1" applyFont="1" applyBorder="1" applyAlignment="1">
      <alignment horizontal="right" wrapText="1"/>
    </xf>
    <xf numFmtId="0" fontId="63" fillId="0" borderId="33" xfId="0" applyFont="1" applyBorder="1" applyAlignment="1" applyProtection="1">
      <alignment horizontal="left" vertical="center" wrapText="1"/>
      <protection locked="0"/>
    </xf>
    <xf numFmtId="0" fontId="61" fillId="0" borderId="35" xfId="20" applyFont="1" applyBorder="1">
      <alignment/>
      <protection/>
    </xf>
    <xf numFmtId="0" fontId="61" fillId="34" borderId="36" xfId="20" applyFont="1" applyFill="1" applyBorder="1">
      <alignment/>
      <protection/>
    </xf>
    <xf numFmtId="0" fontId="60" fillId="34" borderId="37" xfId="20" applyFont="1" applyFill="1" applyBorder="1" applyAlignment="1">
      <alignment horizontal="center"/>
      <protection/>
    </xf>
    <xf numFmtId="0" fontId="60" fillId="34" borderId="37" xfId="20" applyFont="1" applyFill="1" applyBorder="1" applyAlignment="1">
      <alignment horizontal="right"/>
      <protection/>
    </xf>
    <xf numFmtId="0" fontId="60" fillId="0" borderId="38" xfId="20" applyFont="1" applyBorder="1" applyAlignment="1">
      <alignment horizontal="center"/>
      <protection/>
    </xf>
    <xf numFmtId="49" fontId="60" fillId="0" borderId="31" xfId="20" applyNumberFormat="1" applyFont="1" applyBorder="1" applyAlignment="1">
      <alignment horizontal="center" shrinkToFit="1"/>
      <protection/>
    </xf>
    <xf numFmtId="4" fontId="65" fillId="0" borderId="39" xfId="20" applyNumberFormat="1" applyFont="1" applyBorder="1" applyAlignment="1">
      <alignment horizontal="right" wrapText="1"/>
      <protection/>
    </xf>
    <xf numFmtId="0" fontId="65" fillId="0" borderId="40" xfId="20" applyFont="1" applyBorder="1" applyAlignment="1">
      <alignment horizontal="left" wrapText="1"/>
      <protection/>
    </xf>
    <xf numFmtId="0" fontId="65" fillId="0" borderId="29" xfId="0" applyFont="1" applyBorder="1" applyAlignment="1">
      <alignment horizontal="right"/>
    </xf>
    <xf numFmtId="0" fontId="74" fillId="0" borderId="0" xfId="0" applyFont="1" applyAlignment="1">
      <alignment horizontal="right"/>
    </xf>
    <xf numFmtId="49" fontId="79" fillId="0" borderId="31" xfId="0" applyNumberFormat="1" applyFont="1" applyBorder="1" applyAlignment="1">
      <alignment horizontal="center" shrinkToFit="1"/>
    </xf>
    <xf numFmtId="0" fontId="63" fillId="0" borderId="0" xfId="0" applyFont="1" applyAlignment="1" applyProtection="1">
      <alignment horizontal="left" vertical="center" wrapText="1"/>
      <protection locked="0"/>
    </xf>
    <xf numFmtId="0" fontId="79" fillId="0" borderId="41" xfId="0" applyFont="1" applyBorder="1"/>
    <xf numFmtId="4" fontId="60" fillId="0" borderId="31" xfId="20" applyNumberFormat="1" applyFont="1" applyBorder="1" applyAlignment="1">
      <alignment horizontal="right" vertical="center"/>
      <protection/>
    </xf>
    <xf numFmtId="0" fontId="60" fillId="0" borderId="0" xfId="20" applyFont="1" applyAlignment="1">
      <alignment horizontal="center" vertical="top"/>
      <protection/>
    </xf>
    <xf numFmtId="0" fontId="11" fillId="0" borderId="0" xfId="20" applyFont="1" applyAlignment="1">
      <alignment wrapText="1"/>
      <protection/>
    </xf>
    <xf numFmtId="49" fontId="60" fillId="0" borderId="31" xfId="20" applyNumberFormat="1" applyFont="1" applyBorder="1" applyAlignment="1">
      <alignment horizontal="center" vertical="top" shrinkToFit="1"/>
      <protection/>
    </xf>
    <xf numFmtId="2" fontId="74" fillId="0" borderId="29" xfId="0" applyNumberFormat="1" applyFont="1" applyBorder="1" applyAlignment="1">
      <alignment horizontal="right"/>
    </xf>
    <xf numFmtId="4" fontId="60" fillId="0" borderId="29" xfId="0" applyNumberFormat="1" applyFont="1" applyBorder="1" applyAlignment="1">
      <alignment horizontal="right"/>
    </xf>
    <xf numFmtId="0" fontId="60" fillId="35" borderId="32" xfId="20" applyFont="1" applyFill="1" applyBorder="1">
      <alignment/>
      <protection/>
    </xf>
    <xf numFmtId="0" fontId="85" fillId="0" borderId="33" xfId="0" applyFont="1" applyBorder="1" applyAlignment="1" applyProtection="1">
      <alignment horizontal="left" vertical="center" wrapText="1"/>
      <protection locked="0"/>
    </xf>
    <xf numFmtId="0" fontId="73" fillId="0" borderId="42" xfId="0" applyFont="1" applyBorder="1" applyAlignment="1" applyProtection="1">
      <alignment horizontal="left" vertical="center" wrapText="1"/>
      <protection locked="0"/>
    </xf>
    <xf numFmtId="0" fontId="60" fillId="0" borderId="0" xfId="20" applyFont="1" applyAlignment="1">
      <alignment horizontal="center"/>
      <protection/>
    </xf>
    <xf numFmtId="0" fontId="14" fillId="0" borderId="0" xfId="20" applyFont="1">
      <alignment/>
      <protection/>
    </xf>
    <xf numFmtId="4" fontId="60" fillId="0" borderId="29" xfId="0" applyNumberFormat="1" applyFont="1" applyBorder="1"/>
    <xf numFmtId="0" fontId="74" fillId="0" borderId="29" xfId="0" applyFont="1" applyBorder="1"/>
    <xf numFmtId="0" fontId="13" fillId="0" borderId="0" xfId="20" applyFont="1">
      <alignment/>
      <protection/>
    </xf>
    <xf numFmtId="0" fontId="0" fillId="0" borderId="40" xfId="20" applyBorder="1">
      <alignment/>
      <protection/>
    </xf>
    <xf numFmtId="0" fontId="73" fillId="0" borderId="43" xfId="0" applyFont="1" applyBorder="1" applyAlignment="1" applyProtection="1">
      <alignment horizontal="left" vertical="center" wrapText="1"/>
      <protection locked="0"/>
    </xf>
    <xf numFmtId="4" fontId="61" fillId="34" borderId="44" xfId="20" applyNumberFormat="1" applyFont="1" applyFill="1" applyBorder="1">
      <alignment/>
      <protection/>
    </xf>
    <xf numFmtId="0" fontId="60" fillId="35" borderId="44" xfId="20" applyFont="1" applyFill="1" applyBorder="1">
      <alignment/>
      <protection/>
    </xf>
    <xf numFmtId="0" fontId="66" fillId="0" borderId="43" xfId="0" applyFont="1" applyBorder="1" applyAlignment="1" applyProtection="1">
      <alignment horizontal="left" vertical="center" wrapText="1"/>
      <protection locked="0"/>
    </xf>
    <xf numFmtId="49" fontId="60" fillId="0" borderId="0" xfId="20" applyNumberFormat="1" applyFont="1" applyAlignment="1">
      <alignment horizontal="right"/>
      <protection/>
    </xf>
    <xf numFmtId="4" fontId="74" fillId="0" borderId="45" xfId="0" applyNumberFormat="1" applyFont="1" applyBorder="1" applyAlignment="1">
      <alignment horizontal="right" wrapText="1"/>
    </xf>
    <xf numFmtId="3" fontId="14" fillId="0" borderId="0" xfId="20" applyNumberFormat="1" applyFont="1" applyAlignment="1">
      <alignment horizontal="right"/>
      <protection/>
    </xf>
    <xf numFmtId="4" fontId="79" fillId="0" borderId="41" xfId="0" applyNumberFormat="1" applyFont="1" applyBorder="1" applyAlignment="1">
      <alignment horizontal="right"/>
    </xf>
    <xf numFmtId="4" fontId="74" fillId="0" borderId="46" xfId="0" applyNumberFormat="1" applyFont="1" applyBorder="1" applyAlignment="1">
      <alignment horizontal="center" vertical="center" wrapText="1"/>
    </xf>
    <xf numFmtId="4" fontId="74" fillId="0" borderId="47" xfId="0" applyNumberFormat="1" applyFont="1" applyBorder="1" applyAlignment="1">
      <alignment horizontal="right" wrapText="1"/>
    </xf>
    <xf numFmtId="0" fontId="63" fillId="0" borderId="42" xfId="0" applyFont="1" applyBorder="1" applyAlignment="1" applyProtection="1">
      <alignment horizontal="left" vertical="center" wrapText="1"/>
      <protection locked="0"/>
    </xf>
    <xf numFmtId="0" fontId="82" fillId="0" borderId="33" xfId="0" applyFont="1" applyBorder="1" applyAlignment="1" applyProtection="1">
      <alignment horizontal="left" vertical="center" wrapText="1"/>
      <protection locked="0"/>
    </xf>
    <xf numFmtId="4" fontId="60" fillId="0" borderId="31" xfId="20" applyNumberFormat="1" applyFont="1" applyBorder="1" applyAlignment="1">
      <alignment vertical="center"/>
      <protection/>
    </xf>
    <xf numFmtId="0" fontId="99" fillId="0" borderId="29" xfId="0" applyFont="1" applyBorder="1" applyAlignment="1">
      <alignment horizontal="right"/>
    </xf>
    <xf numFmtId="4" fontId="60" fillId="0" borderId="0" xfId="0" applyNumberFormat="1" applyFont="1"/>
    <xf numFmtId="0" fontId="0" fillId="0" borderId="34" xfId="20" applyBorder="1" applyAlignment="1">
      <alignment horizontal="right"/>
      <protection/>
    </xf>
    <xf numFmtId="49" fontId="5" fillId="0" borderId="0" xfId="0" applyNumberFormat="1" applyFont="1"/>
    <xf numFmtId="4" fontId="79" fillId="0" borderId="48" xfId="0" applyNumberFormat="1" applyFont="1" applyBorder="1" applyAlignment="1">
      <alignment horizontal="right" wrapText="1"/>
    </xf>
    <xf numFmtId="0" fontId="84" fillId="0" borderId="33" xfId="0" applyFont="1" applyBorder="1" applyAlignment="1" applyProtection="1">
      <alignment horizontal="left" vertical="center" wrapText="1"/>
      <protection locked="0"/>
    </xf>
    <xf numFmtId="0" fontId="0" fillId="0" borderId="0" xfId="20" applyAlignment="1">
      <alignment wrapText="1"/>
      <protection/>
    </xf>
    <xf numFmtId="49" fontId="67" fillId="0" borderId="49" xfId="0" applyNumberFormat="1" applyFont="1" applyBorder="1" applyAlignment="1">
      <alignment vertical="center" wrapText="1"/>
    </xf>
    <xf numFmtId="0" fontId="74" fillId="0" borderId="35" xfId="0" applyFont="1" applyBorder="1" applyAlignment="1">
      <alignment horizontal="left" wrapText="1"/>
    </xf>
    <xf numFmtId="0" fontId="60" fillId="35" borderId="50" xfId="20" applyFont="1" applyFill="1" applyBorder="1" applyAlignment="1">
      <alignment horizontal="center"/>
      <protection/>
    </xf>
    <xf numFmtId="4" fontId="60" fillId="0" borderId="30" xfId="20" applyNumberFormat="1" applyFont="1" applyBorder="1" applyAlignment="1">
      <alignment horizontal="right"/>
      <protection/>
    </xf>
    <xf numFmtId="0" fontId="87" fillId="0" borderId="33" xfId="0" applyFont="1" applyBorder="1" applyAlignment="1" applyProtection="1">
      <alignment horizontal="left" vertical="center" wrapText="1"/>
      <protection locked="0"/>
    </xf>
    <xf numFmtId="4" fontId="99" fillId="0" borderId="46" xfId="0" applyNumberFormat="1" applyFont="1" applyBorder="1" applyAlignment="1">
      <alignment horizontal="right" wrapText="1"/>
    </xf>
    <xf numFmtId="4" fontId="60" fillId="0" borderId="31" xfId="20" applyNumberFormat="1" applyFont="1" applyBorder="1" applyAlignment="1">
      <alignment vertical="top"/>
      <protection/>
    </xf>
    <xf numFmtId="0" fontId="61" fillId="0" borderId="51" xfId="0" applyFont="1" applyBorder="1" applyAlignment="1">
      <alignment wrapText="1"/>
    </xf>
    <xf numFmtId="4" fontId="60" fillId="0" borderId="40" xfId="20" applyNumberFormat="1" applyFont="1" applyBorder="1" applyAlignment="1">
      <alignment horizontal="right"/>
      <protection/>
    </xf>
    <xf numFmtId="4" fontId="79" fillId="0" borderId="41" xfId="0" applyNumberFormat="1" applyFont="1" applyBorder="1"/>
    <xf numFmtId="3" fontId="1" fillId="0" borderId="40" xfId="0" applyNumberFormat="1" applyFont="1" applyBorder="1"/>
    <xf numFmtId="0" fontId="61" fillId="0" borderId="30" xfId="20" applyFont="1" applyBorder="1" applyAlignment="1">
      <alignment horizontal="center"/>
      <protection/>
    </xf>
    <xf numFmtId="4" fontId="60" fillId="0" borderId="29" xfId="20" applyNumberFormat="1" applyFont="1" applyBorder="1">
      <alignment/>
      <protection/>
    </xf>
    <xf numFmtId="0" fontId="99" fillId="0" borderId="50" xfId="0" applyFont="1" applyBorder="1" applyAlignment="1">
      <alignment horizontal="left" wrapText="1"/>
    </xf>
    <xf numFmtId="4" fontId="60" fillId="0" borderId="31" xfId="20" applyNumberFormat="1" applyFont="1" applyBorder="1" applyAlignment="1">
      <alignment horizontal="right" vertical="top"/>
      <protection/>
    </xf>
    <xf numFmtId="0" fontId="99" fillId="0" borderId="0" xfId="0" applyFont="1" applyAlignment="1">
      <alignment horizontal="left" wrapText="1"/>
    </xf>
    <xf numFmtId="0" fontId="0" fillId="0" borderId="46" xfId="20" applyBorder="1" applyAlignment="1">
      <alignment horizontal="right"/>
      <protection/>
    </xf>
    <xf numFmtId="49" fontId="60" fillId="0" borderId="29" xfId="0" applyNumberFormat="1" applyFont="1" applyBorder="1" applyAlignment="1">
      <alignment horizontal="left" vertical="top"/>
    </xf>
    <xf numFmtId="49" fontId="67" fillId="0" borderId="52" xfId="0" applyNumberFormat="1" applyFont="1" applyBorder="1" applyAlignment="1">
      <alignment vertical="center" wrapText="1"/>
    </xf>
    <xf numFmtId="0" fontId="60" fillId="0" borderId="40" xfId="20" applyFont="1" applyBorder="1" applyAlignment="1">
      <alignment horizontal="left" wrapText="1"/>
      <protection/>
    </xf>
    <xf numFmtId="4" fontId="65" fillId="0" borderId="39" xfId="20" applyNumberFormat="1" applyFont="1" applyBorder="1" applyAlignment="1">
      <alignment horizontal="center" vertical="center" wrapText="1"/>
      <protection/>
    </xf>
    <xf numFmtId="0" fontId="0" fillId="0" borderId="0" xfId="20" applyAlignment="1">
      <alignment horizontal="center" wrapText="1"/>
      <protection/>
    </xf>
    <xf numFmtId="4" fontId="74" fillId="0" borderId="0" xfId="0" applyNumberFormat="1" applyFont="1" applyAlignment="1">
      <alignment horizontal="right" wrapText="1"/>
    </xf>
    <xf numFmtId="0" fontId="74" fillId="0" borderId="29" xfId="0" applyFont="1" applyBorder="1" applyAlignment="1">
      <alignment horizontal="right" wrapText="1"/>
    </xf>
    <xf numFmtId="4" fontId="74" fillId="0" borderId="29" xfId="0" applyNumberFormat="1" applyFont="1" applyBorder="1" applyAlignment="1">
      <alignment horizontal="right" wrapText="1"/>
    </xf>
    <xf numFmtId="0" fontId="74" fillId="0" borderId="0" xfId="0" applyFont="1" applyAlignment="1">
      <alignment horizontal="left" wrapText="1"/>
    </xf>
    <xf numFmtId="0" fontId="66" fillId="0" borderId="33" xfId="0" applyFont="1" applyBorder="1" applyAlignment="1" applyProtection="1">
      <alignment horizontal="left" vertical="center" wrapText="1"/>
      <protection locked="0"/>
    </xf>
    <xf numFmtId="4" fontId="99" fillId="0" borderId="53" xfId="0" applyNumberFormat="1" applyFont="1" applyBorder="1" applyAlignment="1">
      <alignment horizontal="right" wrapText="1"/>
    </xf>
    <xf numFmtId="0" fontId="89" fillId="0" borderId="51" xfId="0" applyFont="1" applyBorder="1" applyAlignment="1">
      <alignment wrapText="1"/>
    </xf>
    <xf numFmtId="0" fontId="11" fillId="0" borderId="0" xfId="20" applyFont="1">
      <alignment/>
      <protection/>
    </xf>
    <xf numFmtId="49" fontId="60" fillId="0" borderId="30" xfId="0" applyNumberFormat="1" applyFont="1" applyBorder="1" applyAlignment="1">
      <alignment horizontal="center" shrinkToFit="1"/>
    </xf>
    <xf numFmtId="49" fontId="60" fillId="0" borderId="0" xfId="20" applyNumberFormat="1" applyFont="1" applyAlignment="1">
      <alignment horizontal="left" vertical="top"/>
      <protection/>
    </xf>
    <xf numFmtId="49" fontId="60" fillId="0" borderId="0" xfId="20" applyNumberFormat="1" applyFont="1" applyAlignment="1">
      <alignment horizontal="center" vertical="center"/>
      <protection/>
    </xf>
    <xf numFmtId="0" fontId="74" fillId="0" borderId="40" xfId="0" applyFont="1" applyBorder="1" applyAlignment="1">
      <alignment horizontal="left" wrapText="1"/>
    </xf>
    <xf numFmtId="49" fontId="60" fillId="0" borderId="32" xfId="0" applyNumberFormat="1" applyFont="1" applyBorder="1" applyAlignment="1">
      <alignment horizontal="right"/>
    </xf>
    <xf numFmtId="4" fontId="79" fillId="0" borderId="46" xfId="0" applyNumberFormat="1" applyFont="1" applyBorder="1" applyAlignment="1">
      <alignment horizontal="right" wrapText="1"/>
    </xf>
    <xf numFmtId="0" fontId="60" fillId="35" borderId="50" xfId="20" applyFont="1" applyFill="1" applyBorder="1" applyAlignment="1">
      <alignment horizontal="right"/>
      <protection/>
    </xf>
    <xf numFmtId="49" fontId="69" fillId="0" borderId="0" xfId="0" applyNumberFormat="1" applyFont="1" applyAlignment="1">
      <alignment horizontal="left" vertical="center" wrapText="1"/>
    </xf>
    <xf numFmtId="0" fontId="82" fillId="0" borderId="42" xfId="0" applyFont="1" applyBorder="1" applyAlignment="1" applyProtection="1">
      <alignment horizontal="left" vertical="center" wrapText="1"/>
      <protection locked="0"/>
    </xf>
    <xf numFmtId="0" fontId="60" fillId="0" borderId="29" xfId="20" applyFont="1" applyBorder="1">
      <alignment/>
      <protection/>
    </xf>
    <xf numFmtId="49" fontId="60" fillId="0" borderId="30" xfId="20" applyNumberFormat="1" applyFont="1" applyBorder="1" applyAlignment="1">
      <alignment horizontal="center" shrinkToFit="1"/>
      <protection/>
    </xf>
    <xf numFmtId="0" fontId="61" fillId="35" borderId="35" xfId="20" applyFont="1" applyFill="1" applyBorder="1">
      <alignment/>
      <protection/>
    </xf>
    <xf numFmtId="0" fontId="63" fillId="0" borderId="43" xfId="0" applyFont="1" applyBorder="1" applyAlignment="1" applyProtection="1">
      <alignment horizontal="left" vertical="center" wrapText="1"/>
      <protection locked="0"/>
    </xf>
    <xf numFmtId="4" fontId="14" fillId="0" borderId="0" xfId="20" applyNumberFormat="1" applyFont="1">
      <alignment/>
      <protection/>
    </xf>
    <xf numFmtId="4" fontId="79" fillId="0" borderId="41" xfId="0" applyNumberFormat="1" applyFont="1" applyBorder="1" applyAlignment="1">
      <alignment horizontal="center" wrapText="1"/>
    </xf>
    <xf numFmtId="4" fontId="74" fillId="0" borderId="29" xfId="0" applyNumberFormat="1" applyFont="1" applyBorder="1" applyAlignment="1">
      <alignment horizontal="right"/>
    </xf>
    <xf numFmtId="0" fontId="99" fillId="0" borderId="32" xfId="0" applyFont="1" applyBorder="1" applyAlignment="1">
      <alignment horizontal="right"/>
    </xf>
    <xf numFmtId="49" fontId="60" fillId="0" borderId="0" xfId="0" applyNumberFormat="1" applyFont="1" applyAlignment="1">
      <alignment horizontal="center" shrinkToFit="1"/>
    </xf>
    <xf numFmtId="0" fontId="60" fillId="35" borderId="37" xfId="20" applyFont="1" applyFill="1" applyBorder="1" applyAlignment="1">
      <alignment horizontal="center"/>
      <protection/>
    </xf>
    <xf numFmtId="0" fontId="61" fillId="35" borderId="36" xfId="20" applyFont="1" applyFill="1" applyBorder="1">
      <alignment/>
      <protection/>
    </xf>
    <xf numFmtId="49" fontId="61" fillId="35" borderId="30" xfId="20" applyNumberFormat="1" applyFont="1" applyFill="1" applyBorder="1" applyAlignment="1">
      <alignment horizontal="left"/>
      <protection/>
    </xf>
    <xf numFmtId="0" fontId="61" fillId="35" borderId="30" xfId="20" applyFont="1" applyFill="1" applyBorder="1" applyAlignment="1">
      <alignment horizontal="center"/>
      <protection/>
    </xf>
    <xf numFmtId="0" fontId="60" fillId="32" borderId="44" xfId="20" applyFont="1" applyFill="1" applyBorder="1" applyAlignment="1">
      <alignment horizontal="center"/>
      <protection/>
    </xf>
    <xf numFmtId="49" fontId="60" fillId="32" borderId="9" xfId="20" applyNumberFormat="1" applyFont="1" applyFill="1" applyBorder="1">
      <alignment/>
      <protection/>
    </xf>
    <xf numFmtId="0" fontId="60" fillId="32" borderId="9" xfId="20" applyFont="1" applyFill="1" applyBorder="1" applyAlignment="1">
      <alignment horizontal="center"/>
      <protection/>
    </xf>
    <xf numFmtId="0" fontId="60" fillId="0" borderId="38" xfId="0" applyFont="1" applyBorder="1" applyAlignment="1">
      <alignment horizontal="center"/>
    </xf>
    <xf numFmtId="0" fontId="12" fillId="0" borderId="0" xfId="20" applyFont="1" applyAlignment="1">
      <alignment wrapText="1"/>
      <protection/>
    </xf>
    <xf numFmtId="0" fontId="60" fillId="0" borderId="31" xfId="0" applyFont="1" applyBorder="1" applyAlignment="1">
      <alignment horizontal="center" vertical="top"/>
    </xf>
    <xf numFmtId="0" fontId="60" fillId="0" borderId="38" xfId="0" applyFont="1" applyBorder="1" applyAlignment="1">
      <alignment horizontal="center" vertical="top"/>
    </xf>
    <xf numFmtId="0" fontId="60" fillId="0" borderId="30" xfId="0" applyFont="1" applyBorder="1" applyAlignment="1">
      <alignment horizontal="center" vertical="top"/>
    </xf>
    <xf numFmtId="49" fontId="60" fillId="0" borderId="29" xfId="0" applyNumberFormat="1" applyFont="1" applyBorder="1" applyAlignment="1">
      <alignment horizontal="right"/>
    </xf>
    <xf numFmtId="4" fontId="74" fillId="0" borderId="53" xfId="0" applyNumberFormat="1" applyFont="1" applyBorder="1" applyAlignment="1">
      <alignment horizontal="right" wrapText="1"/>
    </xf>
    <xf numFmtId="49" fontId="60" fillId="0" borderId="30" xfId="20" applyNumberFormat="1" applyFont="1" applyBorder="1" applyAlignment="1">
      <alignment horizontal="right"/>
      <protection/>
    </xf>
    <xf numFmtId="0" fontId="60" fillId="35" borderId="37" xfId="20" applyFont="1" applyFill="1" applyBorder="1" applyAlignment="1">
      <alignment horizontal="right"/>
      <protection/>
    </xf>
    <xf numFmtId="49" fontId="60" fillId="0" borderId="31" xfId="20" applyNumberFormat="1" applyFont="1" applyBorder="1" applyAlignment="1">
      <alignment horizontal="left" vertical="top"/>
      <protection/>
    </xf>
    <xf numFmtId="49" fontId="60" fillId="0" borderId="30" xfId="20" applyNumberFormat="1" applyFont="1" applyBorder="1" applyAlignment="1">
      <alignment horizontal="center" vertical="center"/>
      <protection/>
    </xf>
    <xf numFmtId="49" fontId="60" fillId="0" borderId="41" xfId="0" applyNumberFormat="1" applyFont="1" applyBorder="1" applyAlignment="1">
      <alignment horizontal="left" vertical="top"/>
    </xf>
    <xf numFmtId="4" fontId="60" fillId="0" borderId="41" xfId="0" applyNumberFormat="1" applyFont="1" applyBorder="1" applyAlignment="1">
      <alignment horizontal="right"/>
    </xf>
    <xf numFmtId="4" fontId="74" fillId="0" borderId="46" xfId="0" applyNumberFormat="1" applyFont="1" applyBorder="1" applyAlignment="1">
      <alignment horizontal="right" wrapText="1"/>
    </xf>
    <xf numFmtId="0" fontId="74" fillId="0" borderId="50" xfId="0" applyFont="1" applyBorder="1" applyAlignment="1">
      <alignment horizontal="left" wrapText="1"/>
    </xf>
    <xf numFmtId="0" fontId="60" fillId="0" borderId="31" xfId="20" applyFont="1" applyBorder="1" applyAlignment="1">
      <alignment horizontal="center" vertical="top"/>
      <protection/>
    </xf>
    <xf numFmtId="4" fontId="60" fillId="0" borderId="41" xfId="0" applyNumberFormat="1" applyFont="1" applyBorder="1"/>
    <xf numFmtId="0" fontId="60" fillId="0" borderId="30" xfId="20" applyFont="1" applyBorder="1" applyAlignment="1">
      <alignment horizontal="center"/>
      <protection/>
    </xf>
    <xf numFmtId="49" fontId="60" fillId="0" borderId="29" xfId="0" applyNumberFormat="1" applyFont="1" applyBorder="1" applyAlignment="1">
      <alignment horizontal="center" vertical="center"/>
    </xf>
    <xf numFmtId="0" fontId="60" fillId="0" borderId="30" xfId="0" applyFont="1" applyBorder="1" applyAlignment="1">
      <alignment horizontal="center"/>
    </xf>
    <xf numFmtId="4" fontId="79" fillId="0" borderId="41" xfId="0" applyNumberFormat="1" applyFont="1" applyBorder="1" applyAlignment="1">
      <alignment horizontal="right" wrapText="1"/>
    </xf>
    <xf numFmtId="4" fontId="79" fillId="0" borderId="29" xfId="0" applyNumberFormat="1" applyFont="1" applyBorder="1" applyAlignment="1">
      <alignment horizontal="right" wrapText="1"/>
    </xf>
    <xf numFmtId="4" fontId="60" fillId="0" borderId="31" xfId="20" applyNumberFormat="1" applyFont="1" applyBorder="1" applyAlignment="1">
      <alignment horizontal="right"/>
      <protection/>
    </xf>
    <xf numFmtId="0" fontId="101" fillId="34" borderId="9" xfId="20" applyFont="1" applyFill="1" applyBorder="1" applyAlignment="1">
      <alignment horizontal="center"/>
      <protection/>
    </xf>
    <xf numFmtId="49" fontId="101" fillId="34" borderId="9" xfId="20" applyNumberFormat="1" applyFont="1" applyFill="1" applyBorder="1" applyAlignment="1">
      <alignment horizontal="left"/>
      <protection/>
    </xf>
    <xf numFmtId="0" fontId="101" fillId="34" borderId="36" xfId="20" applyFont="1" applyFill="1" applyBorder="1">
      <alignment/>
      <protection/>
    </xf>
    <xf numFmtId="0" fontId="101" fillId="34" borderId="37" xfId="20" applyFont="1" applyFill="1" applyBorder="1" applyAlignment="1">
      <alignment horizontal="center"/>
      <protection/>
    </xf>
    <xf numFmtId="0" fontId="101" fillId="34" borderId="37" xfId="20" applyFont="1" applyFill="1" applyBorder="1" applyAlignment="1">
      <alignment horizontal="right"/>
      <protection/>
    </xf>
    <xf numFmtId="4" fontId="101" fillId="34" borderId="44" xfId="20" applyNumberFormat="1" applyFont="1" applyFill="1" applyBorder="1">
      <alignment/>
      <protection/>
    </xf>
    <xf numFmtId="0" fontId="61" fillId="34" borderId="37" xfId="20" applyFont="1" applyFill="1" applyBorder="1" applyAlignment="1">
      <alignment horizontal="right"/>
      <protection/>
    </xf>
    <xf numFmtId="49" fontId="101" fillId="34" borderId="36" xfId="20" applyNumberFormat="1" applyFont="1" applyFill="1" applyBorder="1">
      <alignment/>
      <protection/>
    </xf>
    <xf numFmtId="0" fontId="101" fillId="34" borderId="31" xfId="20" applyFont="1" applyFill="1" applyBorder="1" applyAlignment="1">
      <alignment horizontal="center" vertical="top"/>
      <protection/>
    </xf>
    <xf numFmtId="0" fontId="1" fillId="0" borderId="54" xfId="20" applyFont="1" applyBorder="1" applyAlignment="1">
      <alignment horizontal="center"/>
      <protection/>
    </xf>
    <xf numFmtId="0" fontId="1" fillId="0" borderId="55" xfId="20" applyFont="1" applyBorder="1" applyAlignment="1">
      <alignment horizontal="center"/>
      <protection/>
    </xf>
    <xf numFmtId="0" fontId="1" fillId="0" borderId="56" xfId="20" applyFont="1" applyBorder="1" applyAlignment="1">
      <alignment horizontal="center"/>
      <protection/>
    </xf>
    <xf numFmtId="0" fontId="1" fillId="0" borderId="57" xfId="20" applyFont="1" applyBorder="1" applyAlignment="1">
      <alignment horizontal="center"/>
      <protection/>
    </xf>
    <xf numFmtId="0" fontId="15" fillId="0" borderId="58" xfId="20" applyFont="1" applyBorder="1" applyAlignment="1">
      <alignment horizontal="center" shrinkToFit="1"/>
      <protection/>
    </xf>
    <xf numFmtId="0" fontId="15" fillId="0" borderId="18" xfId="20" applyFont="1" applyBorder="1" applyAlignment="1">
      <alignment horizontal="center" shrinkToFit="1"/>
      <protection/>
    </xf>
    <xf numFmtId="0" fontId="15" fillId="0" borderId="59" xfId="20" applyFont="1" applyBorder="1" applyAlignment="1">
      <alignment horizontal="center" shrinkToFit="1"/>
      <protection/>
    </xf>
    <xf numFmtId="49" fontId="67" fillId="0" borderId="49" xfId="0" applyNumberFormat="1" applyFont="1" applyBorder="1" applyAlignment="1">
      <alignment horizontal="left" vertical="center" wrapText="1"/>
    </xf>
    <xf numFmtId="49" fontId="67" fillId="0" borderId="52" xfId="0" applyNumberFormat="1" applyFont="1" applyBorder="1" applyAlignment="1">
      <alignment horizontal="left" vertical="center" wrapText="1"/>
    </xf>
    <xf numFmtId="49" fontId="100" fillId="0" borderId="60" xfId="0" applyNumberFormat="1" applyFont="1" applyBorder="1" applyAlignment="1">
      <alignment horizontal="left" vertical="center" wrapText="1"/>
    </xf>
    <xf numFmtId="49" fontId="69" fillId="0" borderId="61" xfId="0" applyNumberFormat="1" applyFont="1" applyBorder="1" applyAlignment="1">
      <alignment horizontal="left" vertical="center" wrapText="1"/>
    </xf>
    <xf numFmtId="0" fontId="4" fillId="34" borderId="36" xfId="20" applyFont="1" applyFill="1" applyBorder="1" applyAlignment="1">
      <alignment horizontal="center" wrapText="1"/>
      <protection/>
    </xf>
    <xf numFmtId="0" fontId="4" fillId="34" borderId="37" xfId="20" applyFont="1" applyFill="1" applyBorder="1" applyAlignment="1">
      <alignment horizontal="center" wrapText="1"/>
      <protection/>
    </xf>
    <xf numFmtId="49" fontId="69" fillId="0" borderId="60" xfId="0" applyNumberFormat="1" applyFont="1" applyBorder="1" applyAlignment="1">
      <alignment horizontal="left" vertical="center" wrapText="1"/>
    </xf>
    <xf numFmtId="49" fontId="69" fillId="0" borderId="34" xfId="0" applyNumberFormat="1" applyFont="1" applyBorder="1" applyAlignment="1">
      <alignment horizontal="left" vertical="center" wrapText="1"/>
    </xf>
    <xf numFmtId="0" fontId="69" fillId="0" borderId="60" xfId="0" applyFont="1" applyBorder="1" applyAlignment="1">
      <alignment horizontal="left" vertical="center" wrapText="1"/>
    </xf>
    <xf numFmtId="0" fontId="69" fillId="0" borderId="61" xfId="0" applyFont="1" applyBorder="1" applyAlignment="1">
      <alignment horizontal="left" vertical="center" wrapText="1"/>
    </xf>
    <xf numFmtId="49" fontId="86" fillId="0" borderId="60" xfId="0" applyNumberFormat="1" applyFont="1" applyBorder="1" applyAlignment="1">
      <alignment horizontal="left" vertical="center" wrapText="1"/>
    </xf>
    <xf numFmtId="49" fontId="86" fillId="0" borderId="61" xfId="0" applyNumberFormat="1" applyFont="1" applyBorder="1" applyAlignment="1">
      <alignment horizontal="left" vertical="center" wrapText="1"/>
    </xf>
    <xf numFmtId="49" fontId="64" fillId="0" borderId="49" xfId="20" applyNumberFormat="1" applyFont="1" applyBorder="1" applyAlignment="1">
      <alignment horizontal="left" vertical="center" wrapText="1"/>
      <protection/>
    </xf>
    <xf numFmtId="49" fontId="64" fillId="0" borderId="45" xfId="20" applyNumberFormat="1" applyFont="1" applyBorder="1" applyAlignment="1">
      <alignment horizontal="left" vertical="center" wrapText="1"/>
      <protection/>
    </xf>
    <xf numFmtId="49" fontId="69" fillId="0" borderId="60" xfId="0" applyNumberFormat="1" applyFont="1" applyBorder="1" applyAlignment="1">
      <alignment horizontal="left" vertical="top" wrapText="1"/>
    </xf>
    <xf numFmtId="49" fontId="69" fillId="0" borderId="61" xfId="0" applyNumberFormat="1" applyFont="1" applyBorder="1" applyAlignment="1">
      <alignment horizontal="left" vertical="top" wrapText="1"/>
    </xf>
    <xf numFmtId="0" fontId="69" fillId="0" borderId="34" xfId="0" applyFont="1" applyBorder="1" applyAlignment="1">
      <alignment horizontal="left" vertical="center" wrapText="1"/>
    </xf>
    <xf numFmtId="0" fontId="60" fillId="0" borderId="36" xfId="20" applyFont="1" applyBorder="1" applyAlignment="1">
      <alignment horizontal="center"/>
      <protection/>
    </xf>
    <xf numFmtId="0" fontId="60" fillId="0" borderId="37" xfId="20" applyFont="1" applyBorder="1" applyAlignment="1">
      <alignment horizontal="center"/>
      <protection/>
    </xf>
    <xf numFmtId="0" fontId="60" fillId="0" borderId="44" xfId="20" applyFont="1" applyBorder="1" applyAlignment="1">
      <alignment horizontal="center"/>
      <protection/>
    </xf>
    <xf numFmtId="0" fontId="8" fillId="0" borderId="0" xfId="20" applyFont="1" applyAlignment="1">
      <alignment horizontal="center"/>
      <protection/>
    </xf>
    <xf numFmtId="0" fontId="60" fillId="0" borderId="54" xfId="20" applyFont="1" applyBorder="1" applyAlignment="1">
      <alignment horizontal="center"/>
      <protection/>
    </xf>
    <xf numFmtId="0" fontId="60" fillId="0" borderId="55" xfId="20" applyFont="1" applyBorder="1" applyAlignment="1">
      <alignment horizontal="center"/>
      <protection/>
    </xf>
    <xf numFmtId="49" fontId="60" fillId="0" borderId="56" xfId="20" applyNumberFormat="1" applyFont="1" applyBorder="1" applyAlignment="1">
      <alignment horizontal="center"/>
      <protection/>
    </xf>
    <xf numFmtId="0" fontId="60" fillId="0" borderId="57" xfId="20" applyFont="1" applyBorder="1" applyAlignment="1">
      <alignment horizontal="center"/>
      <protection/>
    </xf>
    <xf numFmtId="0" fontId="62" fillId="0" borderId="58" xfId="20" applyFont="1" applyBorder="1" applyAlignment="1">
      <alignment horizontal="center" shrinkToFit="1"/>
      <protection/>
    </xf>
    <xf numFmtId="0" fontId="62" fillId="0" borderId="18" xfId="20" applyFont="1" applyBorder="1" applyAlignment="1">
      <alignment horizontal="center" shrinkToFit="1"/>
      <protection/>
    </xf>
    <xf numFmtId="0" fontId="62" fillId="0" borderId="59" xfId="20" applyFont="1" applyBorder="1" applyAlignment="1">
      <alignment horizontal="center" shrinkToFit="1"/>
      <protection/>
    </xf>
    <xf numFmtId="49" fontId="69" fillId="0" borderId="62" xfId="0" applyNumberFormat="1" applyFont="1" applyBorder="1" applyAlignment="1">
      <alignment horizontal="left" vertical="center" wrapText="1"/>
    </xf>
    <xf numFmtId="49" fontId="69" fillId="0" borderId="63" xfId="0" applyNumberFormat="1" applyFont="1" applyBorder="1" applyAlignment="1">
      <alignment horizontal="left" vertical="center" wrapText="1"/>
    </xf>
    <xf numFmtId="49" fontId="67" fillId="0" borderId="45" xfId="0" applyNumberFormat="1" applyFont="1" applyBorder="1" applyAlignment="1">
      <alignment horizontal="left" vertical="center" wrapText="1"/>
    </xf>
    <xf numFmtId="0" fontId="86" fillId="0" borderId="60" xfId="0" applyFont="1" applyBorder="1" applyAlignment="1">
      <alignment horizontal="left" vertical="center" wrapText="1"/>
    </xf>
    <xf numFmtId="0" fontId="86" fillId="0" borderId="61" xfId="0" applyFont="1" applyBorder="1" applyAlignment="1">
      <alignment horizontal="left" vertical="center" wrapText="1"/>
    </xf>
    <xf numFmtId="49" fontId="64" fillId="0" borderId="62" xfId="20" applyNumberFormat="1" applyFont="1" applyBorder="1" applyAlignment="1">
      <alignment horizontal="left" vertical="center" wrapText="1"/>
      <protection/>
    </xf>
    <xf numFmtId="49" fontId="65" fillId="0" borderId="46" xfId="0" applyNumberFormat="1" applyFont="1" applyBorder="1" applyAlignment="1">
      <alignment horizontal="left" vertical="center" wrapText="1"/>
    </xf>
    <xf numFmtId="49" fontId="67" fillId="0" borderId="0" xfId="0" applyNumberFormat="1" applyFont="1" applyAlignment="1">
      <alignment horizontal="left" vertical="center" wrapText="1"/>
    </xf>
    <xf numFmtId="49" fontId="69" fillId="0" borderId="0" xfId="0" applyNumberFormat="1" applyFont="1" applyAlignment="1">
      <alignment horizontal="left" vertical="center" wrapText="1"/>
    </xf>
    <xf numFmtId="49" fontId="69" fillId="0" borderId="46" xfId="0" applyNumberFormat="1" applyFont="1" applyBorder="1" applyAlignment="1">
      <alignment horizontal="left" vertical="center" wrapText="1"/>
    </xf>
    <xf numFmtId="49" fontId="99" fillId="0" borderId="49" xfId="0" applyNumberFormat="1" applyFont="1" applyBorder="1" applyAlignment="1">
      <alignment horizontal="left" vertical="center" wrapText="1"/>
    </xf>
    <xf numFmtId="49" fontId="99" fillId="0" borderId="52" xfId="0" applyNumberFormat="1" applyFont="1" applyBorder="1" applyAlignment="1">
      <alignment horizontal="left" vertical="center" wrapText="1"/>
    </xf>
    <xf numFmtId="49" fontId="98" fillId="0" borderId="60" xfId="0" applyNumberFormat="1" applyFont="1" applyBorder="1" applyAlignment="1">
      <alignment horizontal="left" vertical="center" wrapText="1"/>
    </xf>
    <xf numFmtId="49" fontId="98" fillId="0" borderId="61" xfId="0" applyNumberFormat="1" applyFont="1" applyBorder="1" applyAlignment="1">
      <alignment horizontal="left" vertical="center" wrapText="1"/>
    </xf>
  </cellXfs>
  <cellStyles count="17727">
    <cellStyle name="Normal" xfId="0"/>
    <cellStyle name="Percent" xfId="15"/>
    <cellStyle name="Currency" xfId="16"/>
    <cellStyle name="Currency [0]" xfId="17"/>
    <cellStyle name="Comma" xfId="18"/>
    <cellStyle name="Comma [0]" xfId="19"/>
    <cellStyle name="normální_POL.XLS" xfId="20"/>
    <cellStyle name="Normální 96" xfId="21"/>
    <cellStyle name="Normální 80" xfId="22"/>
    <cellStyle name="Hypertextový odkaz 3" xfId="23"/>
    <cellStyle name="Normální 22" xfId="24"/>
    <cellStyle name="Celkem 2" xfId="25"/>
    <cellStyle name="Celkem 2 2" xfId="26"/>
    <cellStyle name="Dezimal [0]_Tabelle1" xfId="27"/>
    <cellStyle name="Dezimal_Tabelle1" xfId="28"/>
    <cellStyle name="Firma" xfId="29"/>
    <cellStyle name="Hlavní nadpis" xfId="30"/>
    <cellStyle name="Hypertextový odkaz 2" xfId="31"/>
    <cellStyle name="Kontrolní buňka 2" xfId="32"/>
    <cellStyle name="Měna 2" xfId="33"/>
    <cellStyle name="Nadpis 1 2" xfId="34"/>
    <cellStyle name="Nadpis 2 2" xfId="35"/>
    <cellStyle name="Nadpis 3 2" xfId="36"/>
    <cellStyle name="Nadpis 4 2" xfId="37"/>
    <cellStyle name="Název 2" xfId="38"/>
    <cellStyle name="Neutrální 2" xfId="39"/>
    <cellStyle name="normal" xfId="40"/>
    <cellStyle name="Normal 8 2" xfId="41"/>
    <cellStyle name="normální 10" xfId="42"/>
    <cellStyle name="normální 10 2" xfId="43"/>
    <cellStyle name="normální 11" xfId="44"/>
    <cellStyle name="normální 12" xfId="45"/>
    <cellStyle name="normální 13" xfId="46"/>
    <cellStyle name="normální 14" xfId="47"/>
    <cellStyle name="normální 14 10" xfId="48"/>
    <cellStyle name="normální 14 11" xfId="49"/>
    <cellStyle name="normální 14 12" xfId="50"/>
    <cellStyle name="normální 14 13" xfId="51"/>
    <cellStyle name="normální 14 14" xfId="52"/>
    <cellStyle name="normální 14 15" xfId="53"/>
    <cellStyle name="normální 14 16" xfId="54"/>
    <cellStyle name="normální 14 2" xfId="55"/>
    <cellStyle name="normální 14 3" xfId="56"/>
    <cellStyle name="normální 14 4" xfId="57"/>
    <cellStyle name="normální 14 5" xfId="58"/>
    <cellStyle name="normální 14 6" xfId="59"/>
    <cellStyle name="normální 14 7" xfId="60"/>
    <cellStyle name="normální 14 8" xfId="61"/>
    <cellStyle name="normální 14 9" xfId="62"/>
    <cellStyle name="normální 15" xfId="63"/>
    <cellStyle name="normální 15 10" xfId="64"/>
    <cellStyle name="normální 15 11" xfId="65"/>
    <cellStyle name="normální 15 12" xfId="66"/>
    <cellStyle name="normální 15 13" xfId="67"/>
    <cellStyle name="normální 15 14" xfId="68"/>
    <cellStyle name="normální 15 15" xfId="69"/>
    <cellStyle name="normální 15 16" xfId="70"/>
    <cellStyle name="normální 15 17" xfId="71"/>
    <cellStyle name="normální 15 2" xfId="72"/>
    <cellStyle name="normální 15 2 2" xfId="73"/>
    <cellStyle name="normální 15 2 3" xfId="74"/>
    <cellStyle name="normální 15 3" xfId="75"/>
    <cellStyle name="normální 15 4" xfId="76"/>
    <cellStyle name="normální 15 5" xfId="77"/>
    <cellStyle name="normální 15 6" xfId="78"/>
    <cellStyle name="normální 15 7" xfId="79"/>
    <cellStyle name="normální 15 8" xfId="80"/>
    <cellStyle name="normální 15 9" xfId="81"/>
    <cellStyle name="Normální 16" xfId="82"/>
    <cellStyle name="Normální 17" xfId="83"/>
    <cellStyle name="Normální 18" xfId="84"/>
    <cellStyle name="Normální 19" xfId="85"/>
    <cellStyle name="Normální 2" xfId="86"/>
    <cellStyle name="normální 2 10" xfId="87"/>
    <cellStyle name="normální 2 11" xfId="88"/>
    <cellStyle name="normální 2 12" xfId="89"/>
    <cellStyle name="normální 2 13" xfId="90"/>
    <cellStyle name="normální 2 14" xfId="91"/>
    <cellStyle name="normální 2 15" xfId="92"/>
    <cellStyle name="normální 2 16" xfId="93"/>
    <cellStyle name="normální 2 17" xfId="94"/>
    <cellStyle name="normální 2 18" xfId="95"/>
    <cellStyle name="normální 2 2" xfId="96"/>
    <cellStyle name="normální 2 2 2" xfId="97"/>
    <cellStyle name="normální 2 2 3" xfId="98"/>
    <cellStyle name="normální 2 3" xfId="99"/>
    <cellStyle name="normální 2 4" xfId="100"/>
    <cellStyle name="normální 2 5" xfId="101"/>
    <cellStyle name="normální 2 6" xfId="102"/>
    <cellStyle name="normální 2 7" xfId="103"/>
    <cellStyle name="normální 2 8" xfId="104"/>
    <cellStyle name="normální 2 9" xfId="105"/>
    <cellStyle name="Normální 20" xfId="106"/>
    <cellStyle name="Normální 21" xfId="107"/>
    <cellStyle name="normální 3" xfId="108"/>
    <cellStyle name="normální 4" xfId="109"/>
    <cellStyle name="normální 5" xfId="110"/>
    <cellStyle name="normální 6" xfId="111"/>
    <cellStyle name="normální 7" xfId="112"/>
    <cellStyle name="normální 8" xfId="113"/>
    <cellStyle name="normální 9" xfId="114"/>
    <cellStyle name="Podhlavička" xfId="115"/>
    <cellStyle name="Podnadpis" xfId="116"/>
    <cellStyle name="Poznámka 2" xfId="117"/>
    <cellStyle name="Poznámka 2 2" xfId="118"/>
    <cellStyle name="Propojená buňka 2" xfId="119"/>
    <cellStyle name="Správně 2" xfId="120"/>
    <cellStyle name="Standard_Tabelle1" xfId="121"/>
    <cellStyle name="Stín+tučně" xfId="122"/>
    <cellStyle name="Stín+tučně+velké písmo" xfId="123"/>
    <cellStyle name="Styl 1" xfId="124"/>
    <cellStyle name="Text upozornění 2" xfId="125"/>
    <cellStyle name="Tučně" xfId="126"/>
    <cellStyle name="TYP ŘÁDKU_4(sloupceJ-L)" xfId="127"/>
    <cellStyle name="Vstup 2" xfId="128"/>
    <cellStyle name="Vstup 2 2" xfId="129"/>
    <cellStyle name="Výpočet 2" xfId="130"/>
    <cellStyle name="Výpočet 2 2" xfId="131"/>
    <cellStyle name="Výstup 2" xfId="132"/>
    <cellStyle name="Výstup 2 2" xfId="133"/>
    <cellStyle name="Vysvětlující text 2" xfId="134"/>
    <cellStyle name="Währung [0]_Tabelle1" xfId="135"/>
    <cellStyle name="Währung_Tabelle1" xfId="136"/>
    <cellStyle name="základní" xfId="137"/>
    <cellStyle name="Zvýraznění 1 2" xfId="138"/>
    <cellStyle name="Zvýraznění 2 2" xfId="139"/>
    <cellStyle name="Zvýraznění 3 2" xfId="140"/>
    <cellStyle name="Zvýraznění 4 2" xfId="141"/>
    <cellStyle name="Zvýraznění 5 2" xfId="142"/>
    <cellStyle name="Zvýraznění 6 2" xfId="143"/>
    <cellStyle name="Normální 56" xfId="144"/>
    <cellStyle name="20 % – Zvýraznění1 2" xfId="145"/>
    <cellStyle name="20 % – Zvýraznění2 2" xfId="146"/>
    <cellStyle name="20 % – Zvýraznění3 2" xfId="147"/>
    <cellStyle name="20 % – Zvýraznění4 2" xfId="148"/>
    <cellStyle name="20 % – Zvýraznění5 2" xfId="149"/>
    <cellStyle name="20 % – Zvýraznění6 2" xfId="150"/>
    <cellStyle name="40 % – Zvýraznění1 2" xfId="151"/>
    <cellStyle name="40 % – Zvýraznění2 2" xfId="152"/>
    <cellStyle name="40 % – Zvýraznění3 2" xfId="153"/>
    <cellStyle name="40 % – Zvýraznění4 2" xfId="154"/>
    <cellStyle name="40 % – Zvýraznění5 2" xfId="155"/>
    <cellStyle name="40 % – Zvýraznění6 2" xfId="156"/>
    <cellStyle name="60 % – Zvýraznění1 2" xfId="157"/>
    <cellStyle name="60 % – Zvýraznění2 2" xfId="158"/>
    <cellStyle name="60 % – Zvýraznění3 2" xfId="159"/>
    <cellStyle name="60 % – Zvýraznění4 2" xfId="160"/>
    <cellStyle name="60 % – Zvýraznění5 2" xfId="161"/>
    <cellStyle name="60 % – Zvýraznění6 2" xfId="162"/>
    <cellStyle name="Celkem 2 3" xfId="163"/>
    <cellStyle name="Chybně 2" xfId="164"/>
    <cellStyle name="Kontrolní buňka 2 2" xfId="165"/>
    <cellStyle name="Nadpis 1 2 2" xfId="166"/>
    <cellStyle name="Nadpis 2 2 2" xfId="167"/>
    <cellStyle name="Nadpis 3 2 2" xfId="168"/>
    <cellStyle name="Nadpis 4 2 2" xfId="169"/>
    <cellStyle name="Název 2 2" xfId="170"/>
    <cellStyle name="Neutrální 2 2" xfId="171"/>
    <cellStyle name="normální 11 2" xfId="172"/>
    <cellStyle name="normální 12 2" xfId="173"/>
    <cellStyle name="Normální 13 2" xfId="174"/>
    <cellStyle name="Normální 14 17" xfId="175"/>
    <cellStyle name="Normální 15 18" xfId="176"/>
    <cellStyle name="Normální 16 2" xfId="177"/>
    <cellStyle name="Normální 17 2" xfId="178"/>
    <cellStyle name="Normální 18 2" xfId="179"/>
    <cellStyle name="Normální 19 2" xfId="180"/>
    <cellStyle name="Normální 2 19" xfId="181"/>
    <cellStyle name="normální 2 2 11" xfId="182"/>
    <cellStyle name="Normální 2 2 10" xfId="183"/>
    <cellStyle name="normální 2 2 2 2" xfId="184"/>
    <cellStyle name="Normální 2 2 3 2" xfId="185"/>
    <cellStyle name="Normální 2 2 4" xfId="186"/>
    <cellStyle name="Normální 2 2 5" xfId="187"/>
    <cellStyle name="Normální 2 2 6" xfId="188"/>
    <cellStyle name="Normální 2 2 7" xfId="189"/>
    <cellStyle name="Normální 2 2 8" xfId="190"/>
    <cellStyle name="Normální 2 2 9" xfId="191"/>
    <cellStyle name="Normální 20 2" xfId="192"/>
    <cellStyle name="Normální 21 2" xfId="193"/>
    <cellStyle name="Normální 22 2" xfId="194"/>
    <cellStyle name="Normální 23" xfId="195"/>
    <cellStyle name="Normální 24" xfId="196"/>
    <cellStyle name="Normální 25" xfId="197"/>
    <cellStyle name="Normální 26" xfId="198"/>
    <cellStyle name="Normální 27" xfId="199"/>
    <cellStyle name="Normální 28" xfId="200"/>
    <cellStyle name="Normální 29" xfId="201"/>
    <cellStyle name="normální 3 3" xfId="202"/>
    <cellStyle name="normální 3 2" xfId="203"/>
    <cellStyle name="Normální 30" xfId="204"/>
    <cellStyle name="Normální 31" xfId="205"/>
    <cellStyle name="Normální 32" xfId="206"/>
    <cellStyle name="Normální 33" xfId="207"/>
    <cellStyle name="Normální 34" xfId="208"/>
    <cellStyle name="Normální 35" xfId="209"/>
    <cellStyle name="Normální 36" xfId="210"/>
    <cellStyle name="Normální 37" xfId="211"/>
    <cellStyle name="Normální 38" xfId="212"/>
    <cellStyle name="Normální 39" xfId="213"/>
    <cellStyle name="normální 4 2" xfId="214"/>
    <cellStyle name="Normální 40" xfId="215"/>
    <cellStyle name="Normální 41" xfId="216"/>
    <cellStyle name="Normální 42" xfId="217"/>
    <cellStyle name="Normální 43" xfId="218"/>
    <cellStyle name="Normální 44" xfId="219"/>
    <cellStyle name="Normální 45" xfId="220"/>
    <cellStyle name="Normální 46" xfId="221"/>
    <cellStyle name="Normální 47" xfId="222"/>
    <cellStyle name="Normální 48" xfId="223"/>
    <cellStyle name="Normální 49" xfId="224"/>
    <cellStyle name="normální 5 2" xfId="225"/>
    <cellStyle name="Normální 50" xfId="226"/>
    <cellStyle name="Normální 51" xfId="227"/>
    <cellStyle name="Normální 52" xfId="228"/>
    <cellStyle name="Normální 53" xfId="229"/>
    <cellStyle name="Normální 54" xfId="230"/>
    <cellStyle name="Normální 55" xfId="231"/>
    <cellStyle name="normální 6 2" xfId="232"/>
    <cellStyle name="normální 7 2" xfId="233"/>
    <cellStyle name="normální 8 2" xfId="234"/>
    <cellStyle name="normální 9 2" xfId="235"/>
    <cellStyle name="Poznámka 2 3" xfId="236"/>
    <cellStyle name="procent 2" xfId="237"/>
    <cellStyle name="procent 3" xfId="238"/>
    <cellStyle name="Propojená buňka 2 2" xfId="239"/>
    <cellStyle name="Správně 2 2" xfId="240"/>
    <cellStyle name="Text upozornění 2 2" xfId="241"/>
    <cellStyle name="Vstup 2 3" xfId="242"/>
    <cellStyle name="Výpočet 2 3" xfId="243"/>
    <cellStyle name="Výstup 2 3" xfId="244"/>
    <cellStyle name="Vysvětlující text 2 2" xfId="245"/>
    <cellStyle name="Zvýraznění 1 2 2" xfId="246"/>
    <cellStyle name="Zvýraznění 2 2 2" xfId="247"/>
    <cellStyle name="Zvýraznění 3 2 2" xfId="248"/>
    <cellStyle name="Zvýraznění 4 2 2" xfId="249"/>
    <cellStyle name="Zvýraznění 5 2 2" xfId="250"/>
    <cellStyle name="Zvýraznění 6 2 2" xfId="251"/>
    <cellStyle name="Normální 57" xfId="252"/>
    <cellStyle name="Normální 59" xfId="253"/>
    <cellStyle name="Normální 18 2 2" xfId="254"/>
    <cellStyle name="Normální 17 2 2" xfId="255"/>
    <cellStyle name="Normální 16 2 2" xfId="256"/>
    <cellStyle name="normální 15 18 2" xfId="257"/>
    <cellStyle name="Normální 14 18" xfId="258"/>
    <cellStyle name="Normální 15 19" xfId="259"/>
    <cellStyle name="Normální 2 20" xfId="260"/>
    <cellStyle name="normální 2 2 12" xfId="261"/>
    <cellStyle name="Normální 14 24" xfId="262"/>
    <cellStyle name="Normální 15 25" xfId="263"/>
    <cellStyle name="Normální 14 22" xfId="264"/>
    <cellStyle name="Normální 15 23" xfId="265"/>
    <cellStyle name="Normální 15 26" xfId="266"/>
    <cellStyle name="Normální 14 20" xfId="267"/>
    <cellStyle name="Normální 15 21" xfId="268"/>
    <cellStyle name="Normální 2 26" xfId="269"/>
    <cellStyle name="normální 2 2 18" xfId="270"/>
    <cellStyle name="Normální 2 24" xfId="271"/>
    <cellStyle name="normální 2 2 16" xfId="272"/>
    <cellStyle name="Normální 2 22" xfId="273"/>
    <cellStyle name="normální 2 2 14" xfId="274"/>
    <cellStyle name="normální 14 17 2" xfId="275"/>
    <cellStyle name="normální 2 2 13" xfId="276"/>
    <cellStyle name="Normální 2 21" xfId="277"/>
    <cellStyle name="Normální 14 25" xfId="278"/>
    <cellStyle name="normální 13 2 2" xfId="279"/>
    <cellStyle name="Normální 15 20" xfId="280"/>
    <cellStyle name="Normální 14 19" xfId="281"/>
    <cellStyle name="normální 12 2 2" xfId="282"/>
    <cellStyle name="normální 11 2 2" xfId="283"/>
    <cellStyle name="Neutrální 2 2 2" xfId="284"/>
    <cellStyle name="Název 2 2 2" xfId="285"/>
    <cellStyle name="normální 2 2 15" xfId="286"/>
    <cellStyle name="Normální 2 23" xfId="287"/>
    <cellStyle name="normální 2 2 17" xfId="288"/>
    <cellStyle name="Normální 2 25" xfId="289"/>
    <cellStyle name="Nadpis 4 2 2 2" xfId="290"/>
    <cellStyle name="Normální 15 22" xfId="291"/>
    <cellStyle name="Normální 14 21" xfId="292"/>
    <cellStyle name="Nadpis 3 2 2 2" xfId="293"/>
    <cellStyle name="Normální 15 24" xfId="294"/>
    <cellStyle name="Normální 14 23" xfId="295"/>
    <cellStyle name="Nadpis 2 2 2 2" xfId="296"/>
    <cellStyle name="Nadpis 1 2 2 2" xfId="297"/>
    <cellStyle name="Měna 2 2" xfId="298"/>
    <cellStyle name="Měna 2 3" xfId="299"/>
    <cellStyle name="Kontrolní buňka 2 2 2" xfId="300"/>
    <cellStyle name="Normální 58" xfId="301"/>
    <cellStyle name="Celkem 2 3 2" xfId="302"/>
    <cellStyle name="Normální 60" xfId="303"/>
    <cellStyle name="Normální 19 2 2" xfId="304"/>
    <cellStyle name="Normální 2 27" xfId="305"/>
    <cellStyle name="Normální 61" xfId="306"/>
    <cellStyle name="Normální 62" xfId="307"/>
    <cellStyle name="Normální 63" xfId="308"/>
    <cellStyle name="Normální 64" xfId="309"/>
    <cellStyle name="Normální 2 19 2" xfId="310"/>
    <cellStyle name="normální 2 2 19" xfId="311"/>
    <cellStyle name="normální 2 2 11 2" xfId="312"/>
    <cellStyle name="normální 2 2 12 2" xfId="313"/>
    <cellStyle name="normální 2 2 13 2" xfId="314"/>
    <cellStyle name="normální 2 2 14 2" xfId="315"/>
    <cellStyle name="normální 2 2 15 2" xfId="316"/>
    <cellStyle name="normální 2 2 16 2" xfId="317"/>
    <cellStyle name="normální 2 2 17 2" xfId="318"/>
    <cellStyle name="normální 2 2 18 2" xfId="319"/>
    <cellStyle name="normální 2 2 2 2 2" xfId="320"/>
    <cellStyle name="normální 2 2 3 2 2" xfId="321"/>
    <cellStyle name="Normální 2 20 2" xfId="322"/>
    <cellStyle name="Normální 2 21 2" xfId="323"/>
    <cellStyle name="Normální 2 22 2" xfId="324"/>
    <cellStyle name="Normální 2 23 2" xfId="325"/>
    <cellStyle name="Normální 2 24 2" xfId="326"/>
    <cellStyle name="Normální 2 25 2" xfId="327"/>
    <cellStyle name="Normální 2 26 2" xfId="328"/>
    <cellStyle name="Normální 20 2 2" xfId="329"/>
    <cellStyle name="Normální 21 2 2" xfId="330"/>
    <cellStyle name="normální 3 3 2" xfId="331"/>
    <cellStyle name="normální 4 2 2" xfId="332"/>
    <cellStyle name="normální 5 2 2" xfId="333"/>
    <cellStyle name="Normální 56 2" xfId="334"/>
    <cellStyle name="Normální 57 2" xfId="335"/>
    <cellStyle name="Normální 58 2" xfId="336"/>
    <cellStyle name="Normální 59 2" xfId="337"/>
    <cellStyle name="normální 6 2 2" xfId="338"/>
    <cellStyle name="Normální 60 2" xfId="339"/>
    <cellStyle name="Normální 61 2" xfId="340"/>
    <cellStyle name="Normální 62 2" xfId="341"/>
    <cellStyle name="Normální 63 2" xfId="342"/>
    <cellStyle name="normální 7 2 2" xfId="343"/>
    <cellStyle name="normální 8 2 2" xfId="344"/>
    <cellStyle name="normální 9 2 2" xfId="345"/>
    <cellStyle name="Poznámka 2 3 2" xfId="346"/>
    <cellStyle name="Propojená buňka 2 2 2" xfId="347"/>
    <cellStyle name="Správně 2 2 2" xfId="348"/>
    <cellStyle name="Text upozornění 2 2 2" xfId="349"/>
    <cellStyle name="Vstup 2 3 2" xfId="350"/>
    <cellStyle name="Výpočet 2 3 2" xfId="351"/>
    <cellStyle name="Výstup 2 3 2" xfId="352"/>
    <cellStyle name="Vysvětlující text 2 2 2" xfId="353"/>
    <cellStyle name="Zvýraznění 1 2 2 2" xfId="354"/>
    <cellStyle name="Zvýraznění 2 2 2 2" xfId="355"/>
    <cellStyle name="Zvýraznění 3 2 2 2" xfId="356"/>
    <cellStyle name="Zvýraznění 4 2 2 2" xfId="357"/>
    <cellStyle name="Zvýraznění 5 2 2 2" xfId="358"/>
    <cellStyle name="Zvýraznění 6 2 2 2" xfId="359"/>
    <cellStyle name="Normální 65" xfId="360"/>
    <cellStyle name="Měna 2 4" xfId="361"/>
    <cellStyle name="Normální 67" xfId="362"/>
    <cellStyle name="normální 2 2 21" xfId="363"/>
    <cellStyle name="Normální 2 29" xfId="364"/>
    <cellStyle name="normální 12 3" xfId="365"/>
    <cellStyle name="Normální 2 28" xfId="366"/>
    <cellStyle name="normální 2 2 20" xfId="367"/>
    <cellStyle name="Normální 16 3" xfId="368"/>
    <cellStyle name="Normální 17 3" xfId="369"/>
    <cellStyle name="Normální 18 3" xfId="370"/>
    <cellStyle name="Normální 68" xfId="371"/>
    <cellStyle name="Normální 21 3" xfId="372"/>
    <cellStyle name="Normální 66" xfId="373"/>
    <cellStyle name="Celkem 2 4" xfId="374"/>
    <cellStyle name="Celkem 2 3 3" xfId="375"/>
    <cellStyle name="Kontrolní buňka 2 3" xfId="376"/>
    <cellStyle name="Kontrolní buňka 2 2 3" xfId="377"/>
    <cellStyle name="Měna 2 2 2" xfId="378"/>
    <cellStyle name="Nadpis 1 2 3" xfId="379"/>
    <cellStyle name="Nadpis 1 2 2 3" xfId="380"/>
    <cellStyle name="Nadpis 2 2 3" xfId="381"/>
    <cellStyle name="Nadpis 2 2 2 3" xfId="382"/>
    <cellStyle name="Nadpis 3 2 3" xfId="383"/>
    <cellStyle name="Nadpis 3 2 2 3" xfId="384"/>
    <cellStyle name="Nadpis 4 2 3" xfId="385"/>
    <cellStyle name="Nadpis 4 2 2 3" xfId="386"/>
    <cellStyle name="Název 2 3" xfId="387"/>
    <cellStyle name="Název 2 2 3" xfId="388"/>
    <cellStyle name="Neutrální 2 3" xfId="389"/>
    <cellStyle name="Neutrální 2 2 3" xfId="390"/>
    <cellStyle name="normální 11 3" xfId="391"/>
    <cellStyle name="normální 11 2 3" xfId="392"/>
    <cellStyle name="normální 12 4" xfId="393"/>
    <cellStyle name="normální 12 2 3" xfId="394"/>
    <cellStyle name="Normální 13 3" xfId="395"/>
    <cellStyle name="normální 13 2 3" xfId="396"/>
    <cellStyle name="Normální 14 26" xfId="397"/>
    <cellStyle name="normální 14 17 3" xfId="398"/>
    <cellStyle name="Normální 15 27" xfId="399"/>
    <cellStyle name="normální 15 18 3" xfId="400"/>
    <cellStyle name="Normální 16 4" xfId="401"/>
    <cellStyle name="Normální 16 2 3" xfId="402"/>
    <cellStyle name="Normální 17 4" xfId="403"/>
    <cellStyle name="Normální 17 2 3" xfId="404"/>
    <cellStyle name="Normální 18 4" xfId="405"/>
    <cellStyle name="Normální 18 2 3" xfId="406"/>
    <cellStyle name="Normální 19 3" xfId="407"/>
    <cellStyle name="Normální 19 2 3" xfId="408"/>
    <cellStyle name="Normální 2 30" xfId="409"/>
    <cellStyle name="Normální 2 19 3" xfId="410"/>
    <cellStyle name="normální 2 2 22" xfId="411"/>
    <cellStyle name="normální 2 2 11 3" xfId="412"/>
    <cellStyle name="normální 2 2 12 3" xfId="413"/>
    <cellStyle name="normální 2 2 13 3" xfId="414"/>
    <cellStyle name="normální 2 2 14 3" xfId="415"/>
    <cellStyle name="normální 2 2 15 3" xfId="416"/>
    <cellStyle name="normální 2 2 16 3" xfId="417"/>
    <cellStyle name="normální 2 2 17 3" xfId="418"/>
    <cellStyle name="normální 2 2 18 3" xfId="419"/>
    <cellStyle name="normální 2 2 2 3" xfId="420"/>
    <cellStyle name="normální 2 2 2 2 3" xfId="421"/>
    <cellStyle name="Normální 2 2 3 3" xfId="422"/>
    <cellStyle name="normální 2 2 3 2 3" xfId="423"/>
    <cellStyle name="Normální 2 20 3" xfId="424"/>
    <cellStyle name="Normální 2 21 3" xfId="425"/>
    <cellStyle name="Normální 2 22 3" xfId="426"/>
    <cellStyle name="Normální 2 23 3" xfId="427"/>
    <cellStyle name="Normální 2 24 3" xfId="428"/>
    <cellStyle name="Normální 2 25 3" xfId="429"/>
    <cellStyle name="Normální 2 26 3" xfId="430"/>
    <cellStyle name="Normální 20 3" xfId="431"/>
    <cellStyle name="Normální 20 2 3" xfId="432"/>
    <cellStyle name="Normální 21 4" xfId="433"/>
    <cellStyle name="Normální 21 2 3" xfId="434"/>
    <cellStyle name="Normální 22 3" xfId="435"/>
    <cellStyle name="normální 3 4" xfId="436"/>
    <cellStyle name="normální 3 3 3" xfId="437"/>
    <cellStyle name="normální 4 3" xfId="438"/>
    <cellStyle name="normální 4 2 3" xfId="439"/>
    <cellStyle name="normální 5 3" xfId="440"/>
    <cellStyle name="normální 5 2 3" xfId="441"/>
    <cellStyle name="Normální 56 3" xfId="442"/>
    <cellStyle name="Normální 57 3" xfId="443"/>
    <cellStyle name="Normální 58 3" xfId="444"/>
    <cellStyle name="Normální 59 3" xfId="445"/>
    <cellStyle name="normální 6 3" xfId="446"/>
    <cellStyle name="normální 6 2 3" xfId="447"/>
    <cellStyle name="Normální 60 3" xfId="448"/>
    <cellStyle name="Normální 61 3" xfId="449"/>
    <cellStyle name="Normální 62 3" xfId="450"/>
    <cellStyle name="Normální 63 3" xfId="451"/>
    <cellStyle name="normální 7 3" xfId="452"/>
    <cellStyle name="normální 7 2 3" xfId="453"/>
    <cellStyle name="normální 8 3" xfId="454"/>
    <cellStyle name="normální 8 2 3" xfId="455"/>
    <cellStyle name="normální 9 3" xfId="456"/>
    <cellStyle name="normální 9 2 3" xfId="457"/>
    <cellStyle name="Poznámka 2 4" xfId="458"/>
    <cellStyle name="Poznámka 2 3 3" xfId="459"/>
    <cellStyle name="Propojená buňka 2 3" xfId="460"/>
    <cellStyle name="Propojená buňka 2 2 3" xfId="461"/>
    <cellStyle name="Správně 2 3" xfId="462"/>
    <cellStyle name="Správně 2 2 3" xfId="463"/>
    <cellStyle name="Text upozornění 2 3" xfId="464"/>
    <cellStyle name="Text upozornění 2 2 3" xfId="465"/>
    <cellStyle name="Vstup 2 4" xfId="466"/>
    <cellStyle name="Vstup 2 3 3" xfId="467"/>
    <cellStyle name="Výpočet 2 4" xfId="468"/>
    <cellStyle name="Výpočet 2 3 3" xfId="469"/>
    <cellStyle name="Výstup 2 4" xfId="470"/>
    <cellStyle name="Výstup 2 3 3" xfId="471"/>
    <cellStyle name="Vysvětlující text 2 3" xfId="472"/>
    <cellStyle name="Vysvětlující text 2 2 3" xfId="473"/>
    <cellStyle name="Zvýraznění 1 2 3" xfId="474"/>
    <cellStyle name="Zvýraznění 1 2 2 3" xfId="475"/>
    <cellStyle name="Zvýraznění 2 2 3" xfId="476"/>
    <cellStyle name="Zvýraznění 2 2 2 3" xfId="477"/>
    <cellStyle name="Zvýraznění 3 2 3" xfId="478"/>
    <cellStyle name="Zvýraznění 3 2 2 3" xfId="479"/>
    <cellStyle name="Zvýraznění 4 2 3" xfId="480"/>
    <cellStyle name="Zvýraznění 4 2 2 3" xfId="481"/>
    <cellStyle name="Zvýraznění 5 2 3" xfId="482"/>
    <cellStyle name="Zvýraznění 5 2 2 3" xfId="483"/>
    <cellStyle name="Zvýraznění 6 2 3" xfId="484"/>
    <cellStyle name="Zvýraznění 6 2 2 3" xfId="485"/>
    <cellStyle name="Měna 2 7" xfId="486"/>
    <cellStyle name="Normální 16 6" xfId="487"/>
    <cellStyle name="Normální 17 6" xfId="488"/>
    <cellStyle name="Normální 18 6" xfId="489"/>
    <cellStyle name="Normální 21 6" xfId="490"/>
    <cellStyle name="normální 12 2 4" xfId="491"/>
    <cellStyle name="Normální 18 2 2 2" xfId="492"/>
    <cellStyle name="Normální 17 2 2 2" xfId="493"/>
    <cellStyle name="Normální 16 2 2 2" xfId="494"/>
    <cellStyle name="Měna 2 2 4" xfId="495"/>
    <cellStyle name="Měna 2 3 3" xfId="496"/>
    <cellStyle name="Normální 21 2 2 2" xfId="497"/>
    <cellStyle name="Měna 2 4 2" xfId="498"/>
    <cellStyle name="normální 12 3 2" xfId="499"/>
    <cellStyle name="Normální 16 3 2" xfId="500"/>
    <cellStyle name="Normální 17 3 2" xfId="501"/>
    <cellStyle name="Normální 18 3 2" xfId="502"/>
    <cellStyle name="Normální 21 3 2" xfId="503"/>
    <cellStyle name="Normální 69" xfId="504"/>
    <cellStyle name="Měna 2 5" xfId="505"/>
    <cellStyle name="Normální 16 4 2" xfId="506"/>
    <cellStyle name="Normální 17 4 2" xfId="507"/>
    <cellStyle name="Normální 18 4 2" xfId="508"/>
    <cellStyle name="Normální 21 4 2" xfId="509"/>
    <cellStyle name="Normální 70" xfId="510"/>
    <cellStyle name="Normální 71" xfId="511"/>
    <cellStyle name="Normální 72" xfId="512"/>
    <cellStyle name="Normální 14 28" xfId="513"/>
    <cellStyle name="Normální 14 30" xfId="514"/>
    <cellStyle name="Měna 2 3 2" xfId="515"/>
    <cellStyle name="Měna 2 2 2 2" xfId="516"/>
    <cellStyle name="Měna 2 2 3" xfId="517"/>
    <cellStyle name="normální 12 4 2" xfId="518"/>
    <cellStyle name="Měna 2 6" xfId="519"/>
    <cellStyle name="Normální 73" xfId="520"/>
    <cellStyle name="Normální 16 5" xfId="521"/>
    <cellStyle name="Normální 17 5" xfId="522"/>
    <cellStyle name="Normální 18 5" xfId="523"/>
    <cellStyle name="Normální 15 29" xfId="524"/>
    <cellStyle name="Normální 15 31" xfId="525"/>
    <cellStyle name="Normální 21 5" xfId="526"/>
    <cellStyle name="Normální 16 2 3 2" xfId="527"/>
    <cellStyle name="Normální 17 2 3 2" xfId="528"/>
    <cellStyle name="Normální 2 33" xfId="529"/>
    <cellStyle name="Normální 18 2 3 2" xfId="530"/>
    <cellStyle name="Normální 2 35" xfId="531"/>
    <cellStyle name="Normální 2 31" xfId="532"/>
    <cellStyle name="normální 2 2 25" xfId="533"/>
    <cellStyle name="normální 2 2 23" xfId="534"/>
    <cellStyle name="normální 2 2 27" xfId="535"/>
    <cellStyle name="Normální 74" xfId="536"/>
    <cellStyle name="Normální 75" xfId="537"/>
    <cellStyle name="normální 2 2 24" xfId="538"/>
    <cellStyle name="normální 2 2 26" xfId="539"/>
    <cellStyle name="Normální 21 2 3 2" xfId="540"/>
    <cellStyle name="Normální 2 32" xfId="541"/>
    <cellStyle name="Normální 2 34" xfId="542"/>
    <cellStyle name="Normální 15 28" xfId="543"/>
    <cellStyle name="Normální 15 30" xfId="544"/>
    <cellStyle name="Normální 14 27" xfId="545"/>
    <cellStyle name="Normální 14 29" xfId="546"/>
    <cellStyle name="Normální 76" xfId="547"/>
    <cellStyle name="Normální 77" xfId="548"/>
    <cellStyle name="Normální 78" xfId="549"/>
    <cellStyle name="Normální 79" xfId="550"/>
    <cellStyle name="Normální 81" xfId="551"/>
    <cellStyle name="Normální 2 36" xfId="552"/>
    <cellStyle name="normální 2 2 28" xfId="553"/>
    <cellStyle name="Normální 82" xfId="554"/>
    <cellStyle name="Normální 83" xfId="555"/>
    <cellStyle name="Měna 2 8" xfId="556"/>
    <cellStyle name="Normální 16 7" xfId="557"/>
    <cellStyle name="Normální 17 7" xfId="558"/>
    <cellStyle name="Normální 18 7" xfId="559"/>
    <cellStyle name="Normální 21 7" xfId="560"/>
    <cellStyle name="normální 12 2 5" xfId="561"/>
    <cellStyle name="Normální 18 2 2 3" xfId="562"/>
    <cellStyle name="Normální 17 2 2 3" xfId="563"/>
    <cellStyle name="Normální 16 2 2 3" xfId="564"/>
    <cellStyle name="Měna 2 2 5" xfId="565"/>
    <cellStyle name="Měna 2 3 4" xfId="566"/>
    <cellStyle name="Normální 21 2 2 3" xfId="567"/>
    <cellStyle name="Měna 2 4 3" xfId="568"/>
    <cellStyle name="normální 12 3 3" xfId="569"/>
    <cellStyle name="Normální 16 3 3" xfId="570"/>
    <cellStyle name="Normální 17 3 3" xfId="571"/>
    <cellStyle name="Normální 18 3 3" xfId="572"/>
    <cellStyle name="Normální 21 3 3" xfId="573"/>
    <cellStyle name="Měna 2 2 2 3" xfId="574"/>
    <cellStyle name="normální 12 4 3" xfId="575"/>
    <cellStyle name="Normální 16 2 3 3" xfId="576"/>
    <cellStyle name="Normální 17 2 3 3" xfId="577"/>
    <cellStyle name="Normální 18 2 3 3" xfId="578"/>
    <cellStyle name="Normální 21 2 3 3" xfId="579"/>
    <cellStyle name="Normální 84" xfId="580"/>
    <cellStyle name="Měna 2 7 2" xfId="581"/>
    <cellStyle name="Normální 16 6 2" xfId="582"/>
    <cellStyle name="Normální 17 6 2" xfId="583"/>
    <cellStyle name="Normální 18 6 2" xfId="584"/>
    <cellStyle name="Normální 21 6 2" xfId="585"/>
    <cellStyle name="normální 12 2 4 2" xfId="586"/>
    <cellStyle name="Normální 18 2 2 2 2" xfId="587"/>
    <cellStyle name="Normální 17 2 2 2 2" xfId="588"/>
    <cellStyle name="Normální 16 2 2 2 2" xfId="589"/>
    <cellStyle name="Měna 2 2 4 2" xfId="590"/>
    <cellStyle name="Měna 2 3 3 2" xfId="591"/>
    <cellStyle name="Normální 21 2 2 2 2" xfId="592"/>
    <cellStyle name="Měna 2 4 2 2" xfId="593"/>
    <cellStyle name="normální 12 3 2 2" xfId="594"/>
    <cellStyle name="Normální 16 3 2 2" xfId="595"/>
    <cellStyle name="Normální 17 3 2 2" xfId="596"/>
    <cellStyle name="Normální 18 3 2 2" xfId="597"/>
    <cellStyle name="Normální 21 3 2 2" xfId="598"/>
    <cellStyle name="Měna 2 5 2" xfId="599"/>
    <cellStyle name="Normální 16 4 2 2" xfId="600"/>
    <cellStyle name="Normální 17 4 2 2" xfId="601"/>
    <cellStyle name="Normální 18 4 2 2" xfId="602"/>
    <cellStyle name="Normální 21 4 2 2" xfId="603"/>
    <cellStyle name="Měna 2 3 2 2" xfId="604"/>
    <cellStyle name="Měna 2 2 2 2 2" xfId="605"/>
    <cellStyle name="Měna 2 2 3 2" xfId="606"/>
    <cellStyle name="normální 12 4 2 2" xfId="607"/>
    <cellStyle name="Měna 2 6 2" xfId="608"/>
    <cellStyle name="Normální 16 5 2" xfId="609"/>
    <cellStyle name="Normální 17 5 2" xfId="610"/>
    <cellStyle name="Normální 18 5 2" xfId="611"/>
    <cellStyle name="Normální 21 5 2" xfId="612"/>
    <cellStyle name="Normální 16 2 3 2 2" xfId="613"/>
    <cellStyle name="Normální 17 2 3 2 2" xfId="614"/>
    <cellStyle name="Normální 18 2 3 2 2" xfId="615"/>
    <cellStyle name="Normální 21 2 3 2 2" xfId="616"/>
    <cellStyle name="Normální 85" xfId="617"/>
    <cellStyle name="Měna 2 9" xfId="618"/>
    <cellStyle name="Normální 16 8" xfId="619"/>
    <cellStyle name="Normální 17 8" xfId="620"/>
    <cellStyle name="Normální 18 8" xfId="621"/>
    <cellStyle name="Normální 21 8" xfId="622"/>
    <cellStyle name="normální 12 2 6" xfId="623"/>
    <cellStyle name="Normální 18 2 2 4" xfId="624"/>
    <cellStyle name="Normální 17 2 2 4" xfId="625"/>
    <cellStyle name="Normální 16 2 2 4" xfId="626"/>
    <cellStyle name="Měna 2 2 6" xfId="627"/>
    <cellStyle name="Měna 2 3 5" xfId="628"/>
    <cellStyle name="Normální 21 2 2 4" xfId="629"/>
    <cellStyle name="Měna 2 4 4" xfId="630"/>
    <cellStyle name="normální 12 3 4" xfId="631"/>
    <cellStyle name="Normální 16 3 4" xfId="632"/>
    <cellStyle name="Normální 17 3 4" xfId="633"/>
    <cellStyle name="Normální 18 3 4" xfId="634"/>
    <cellStyle name="Normální 21 3 4" xfId="635"/>
    <cellStyle name="Měna 2 2 2 4" xfId="636"/>
    <cellStyle name="normální 12 4 4" xfId="637"/>
    <cellStyle name="Normální 16 2 3 4" xfId="638"/>
    <cellStyle name="Normální 17 2 3 4" xfId="639"/>
    <cellStyle name="Normální 18 2 3 4" xfId="640"/>
    <cellStyle name="Normální 21 2 3 4" xfId="641"/>
    <cellStyle name="Normální 86" xfId="642"/>
    <cellStyle name="Měna 2 7 3" xfId="643"/>
    <cellStyle name="Normální 16 6 3" xfId="644"/>
    <cellStyle name="Normální 17 6 3" xfId="645"/>
    <cellStyle name="Normální 18 6 3" xfId="646"/>
    <cellStyle name="Normální 21 6 3" xfId="647"/>
    <cellStyle name="normální 12 2 4 3" xfId="648"/>
    <cellStyle name="Normální 18 2 2 2 3" xfId="649"/>
    <cellStyle name="Normální 17 2 2 2 3" xfId="650"/>
    <cellStyle name="Normální 16 2 2 2 3" xfId="651"/>
    <cellStyle name="Měna 2 2 4 3" xfId="652"/>
    <cellStyle name="Měna 2 3 3 3" xfId="653"/>
    <cellStyle name="Normální 21 2 2 2 3" xfId="654"/>
    <cellStyle name="Měna 2 4 2 3" xfId="655"/>
    <cellStyle name="normální 12 3 2 3" xfId="656"/>
    <cellStyle name="Normální 16 3 2 3" xfId="657"/>
    <cellStyle name="Normální 17 3 2 3" xfId="658"/>
    <cellStyle name="Normální 18 3 2 3" xfId="659"/>
    <cellStyle name="Normální 21 3 2 3" xfId="660"/>
    <cellStyle name="Měna 2 5 3" xfId="661"/>
    <cellStyle name="Normální 16 4 2 3" xfId="662"/>
    <cellStyle name="Normální 17 4 2 3" xfId="663"/>
    <cellStyle name="Normální 18 4 2 3" xfId="664"/>
    <cellStyle name="Normální 21 4 2 3" xfId="665"/>
    <cellStyle name="Měna 2 3 2 3" xfId="666"/>
    <cellStyle name="Měna 2 2 2 2 3" xfId="667"/>
    <cellStyle name="Měna 2 2 3 3" xfId="668"/>
    <cellStyle name="normální 12 4 2 3" xfId="669"/>
    <cellStyle name="Měna 2 6 3" xfId="670"/>
    <cellStyle name="Normální 16 5 3" xfId="671"/>
    <cellStyle name="Normální 17 5 3" xfId="672"/>
    <cellStyle name="Normální 18 5 3" xfId="673"/>
    <cellStyle name="Normální 21 5 3" xfId="674"/>
    <cellStyle name="Normální 16 2 3 2 3" xfId="675"/>
    <cellStyle name="Normální 17 2 3 2 3" xfId="676"/>
    <cellStyle name="Normální 18 2 3 2 3" xfId="677"/>
    <cellStyle name="Normální 21 2 3 2 3" xfId="678"/>
    <cellStyle name="Normální 92" xfId="679"/>
    <cellStyle name="Měna 2 10" xfId="680"/>
    <cellStyle name="Měna 2 2 7" xfId="681"/>
    <cellStyle name="Měna 2 2 2 5" xfId="682"/>
    <cellStyle name="Měna 2 3 6" xfId="683"/>
    <cellStyle name="Normální 15 34" xfId="684"/>
    <cellStyle name="normální 12 5" xfId="685"/>
    <cellStyle name="Normální 14 31" xfId="686"/>
    <cellStyle name="Normální 2 47" xfId="687"/>
    <cellStyle name="Normální 15 32" xfId="688"/>
    <cellStyle name="normální 2 2 31" xfId="689"/>
    <cellStyle name="Normální 16 2 4" xfId="690"/>
    <cellStyle name="Normální 17 2 4" xfId="691"/>
    <cellStyle name="Normální 18 2 4" xfId="692"/>
    <cellStyle name="Normální 2 45" xfId="693"/>
    <cellStyle name="normální 2 2 29" xfId="694"/>
    <cellStyle name="normální 2 2 30" xfId="695"/>
    <cellStyle name="Normální 21 2 4" xfId="696"/>
    <cellStyle name="Normální 2 46" xfId="697"/>
    <cellStyle name="Normální 15 33" xfId="698"/>
    <cellStyle name="Normální 14 32" xfId="699"/>
    <cellStyle name="Normální 93" xfId="700"/>
    <cellStyle name="Normální 65 2" xfId="701"/>
    <cellStyle name="normální 2 27 2" xfId="702"/>
    <cellStyle name="Normální 66 2" xfId="703"/>
    <cellStyle name="normální 2 28 2" xfId="704"/>
    <cellStyle name="Normální 69 2" xfId="705"/>
    <cellStyle name="normální 2 29 2" xfId="706"/>
    <cellStyle name="Normální 70 2" xfId="707"/>
    <cellStyle name="normální 2 30 2" xfId="708"/>
    <cellStyle name="Normální 71 2" xfId="709"/>
    <cellStyle name="normální 2 31 2" xfId="710"/>
    <cellStyle name="Normální 72 2" xfId="711"/>
    <cellStyle name="normální 2 32 2" xfId="712"/>
    <cellStyle name="Normální 73 2" xfId="713"/>
    <cellStyle name="normální 2 33 2" xfId="714"/>
    <cellStyle name="Normální 74 2" xfId="715"/>
    <cellStyle name="normální 2 34 2" xfId="716"/>
    <cellStyle name="Normální 75 2" xfId="717"/>
    <cellStyle name="normální 2 35 2" xfId="718"/>
    <cellStyle name="Normální 76 2" xfId="719"/>
    <cellStyle name="normální 2 36 2" xfId="720"/>
    <cellStyle name="Normální 77 2" xfId="721"/>
    <cellStyle name="normální 2 37" xfId="722"/>
    <cellStyle name="Normální 78 2" xfId="723"/>
    <cellStyle name="normální 2 38" xfId="724"/>
    <cellStyle name="Normální 79 2" xfId="725"/>
    <cellStyle name="normální 2 39" xfId="726"/>
    <cellStyle name="Normální 80 2" xfId="727"/>
    <cellStyle name="normální 2 40" xfId="728"/>
    <cellStyle name="Normální 81 2" xfId="729"/>
    <cellStyle name="normální 2 41" xfId="730"/>
    <cellStyle name="Normální 82 2" xfId="731"/>
    <cellStyle name="normální 2 42" xfId="732"/>
    <cellStyle name="Normální 83 2" xfId="733"/>
    <cellStyle name="normální 2 43" xfId="734"/>
    <cellStyle name="Normální 84 2" xfId="735"/>
    <cellStyle name="normální 2 44" xfId="736"/>
    <cellStyle name="Normální 85 2" xfId="737"/>
    <cellStyle name="Normální 86 2" xfId="738"/>
    <cellStyle name="Normální 87" xfId="739"/>
    <cellStyle name="Normální 88" xfId="740"/>
    <cellStyle name="Normální 89" xfId="741"/>
    <cellStyle name="Normální 90" xfId="742"/>
    <cellStyle name="Normální 91" xfId="743"/>
    <cellStyle name="Měna 2 4 5" xfId="744"/>
    <cellStyle name="Měna 2 2 3 4" xfId="745"/>
    <cellStyle name="Normální 94" xfId="746"/>
    <cellStyle name="Normální 14 33" xfId="747"/>
    <cellStyle name="Normální 95" xfId="748"/>
    <cellStyle name="Normální 2 48" xfId="749"/>
    <cellStyle name="normální 2 2 32" xfId="750"/>
    <cellStyle name="Normální 97" xfId="751"/>
    <cellStyle name="Normální 2 53" xfId="752"/>
    <cellStyle name="normální 2 2 38" xfId="753"/>
    <cellStyle name="normální 2 2 36" xfId="754"/>
    <cellStyle name="Normální 2 49" xfId="755"/>
    <cellStyle name="normální 2 2 37" xfId="756"/>
    <cellStyle name="normální 2 2 34" xfId="757"/>
    <cellStyle name="normální 2 2 39" xfId="758"/>
    <cellStyle name="Normální 2 54" xfId="759"/>
    <cellStyle name="Normální 2 50" xfId="760"/>
    <cellStyle name="Normální 100" xfId="761"/>
    <cellStyle name="normální 2 2 35" xfId="762"/>
    <cellStyle name="Normální 2 52" xfId="763"/>
    <cellStyle name="Normální 101" xfId="764"/>
    <cellStyle name="Normální 98" xfId="765"/>
    <cellStyle name="Normální 99" xfId="766"/>
    <cellStyle name="Normální 102" xfId="767"/>
    <cellStyle name="Normální 2 51" xfId="768"/>
    <cellStyle name="Normální 2 55" xfId="769"/>
    <cellStyle name="normální 2 2 33" xfId="770"/>
    <cellStyle name="Normální 103" xfId="771"/>
    <cellStyle name="Normální 104" xfId="772"/>
    <cellStyle name="Normální 105" xfId="773"/>
    <cellStyle name="Normální 106" xfId="774"/>
    <cellStyle name="normální 2 2 47" xfId="775"/>
    <cellStyle name="Měna 2 11" xfId="776"/>
    <cellStyle name="Normální 2 58" xfId="777"/>
    <cellStyle name="Normální 2 59" xfId="778"/>
    <cellStyle name="normální 2 2 43" xfId="779"/>
    <cellStyle name="normální 2 2 49" xfId="780"/>
    <cellStyle name="Normální 2 63" xfId="781"/>
    <cellStyle name="Normální 2 69" xfId="782"/>
    <cellStyle name="Normální 122" xfId="783"/>
    <cellStyle name="Normální 16 9" xfId="784"/>
    <cellStyle name="Normální 17 9" xfId="785"/>
    <cellStyle name="Normální 18 9" xfId="786"/>
    <cellStyle name="Normální 21 9" xfId="787"/>
    <cellStyle name="normální 2 2 44" xfId="788"/>
    <cellStyle name="Normální 108" xfId="789"/>
    <cellStyle name="normální 12 2 7" xfId="790"/>
    <cellStyle name="Normální 2 66" xfId="791"/>
    <cellStyle name="normální 2 2 46" xfId="792"/>
    <cellStyle name="normální 2 2 42" xfId="793"/>
    <cellStyle name="Normální 2 61" xfId="794"/>
    <cellStyle name="normální 2 2 51" xfId="795"/>
    <cellStyle name="Normální 2 56" xfId="796"/>
    <cellStyle name="Normální 18 2 2 5" xfId="797"/>
    <cellStyle name="Normální 17 2 2 5" xfId="798"/>
    <cellStyle name="Normální 16 2 2 5" xfId="799"/>
    <cellStyle name="normální 2 2 45" xfId="800"/>
    <cellStyle name="normální 2 2 48" xfId="801"/>
    <cellStyle name="Normální 2 68" xfId="802"/>
    <cellStyle name="Měna 2 2 8" xfId="803"/>
    <cellStyle name="Měna 2 3 7" xfId="804"/>
    <cellStyle name="Normální 111" xfId="805"/>
    <cellStyle name="Normální 2 62" xfId="806"/>
    <cellStyle name="Normální 2 65" xfId="807"/>
    <cellStyle name="Normální 21 2 2 5" xfId="808"/>
    <cellStyle name="normální 2 2 40" xfId="809"/>
    <cellStyle name="Měna 2 4 6" xfId="810"/>
    <cellStyle name="normální 12 3 5" xfId="811"/>
    <cellStyle name="Normální 16 3 5" xfId="812"/>
    <cellStyle name="Normální 17 3 5" xfId="813"/>
    <cellStyle name="Normální 18 3 5" xfId="814"/>
    <cellStyle name="Normální 21 3 5" xfId="815"/>
    <cellStyle name="Měna 2 2 2 6" xfId="816"/>
    <cellStyle name="normální 12 4 5" xfId="817"/>
    <cellStyle name="normální 2 2 41" xfId="818"/>
    <cellStyle name="Normální 2 64" xfId="819"/>
    <cellStyle name="Normální 16 2 3 5" xfId="820"/>
    <cellStyle name="Normální 17 2 3 5" xfId="821"/>
    <cellStyle name="Normální 18 2 3 5" xfId="822"/>
    <cellStyle name="Normální 2 57" xfId="823"/>
    <cellStyle name="Normální 21 2 3 5" xfId="824"/>
    <cellStyle name="normální 2 2 52" xfId="825"/>
    <cellStyle name="Normální 107" xfId="826"/>
    <cellStyle name="Měna 2 7 4" xfId="827"/>
    <cellStyle name="Normální 16 6 4" xfId="828"/>
    <cellStyle name="Normální 17 6 4" xfId="829"/>
    <cellStyle name="Normální 18 6 4" xfId="830"/>
    <cellStyle name="Normální 21 6 4" xfId="831"/>
    <cellStyle name="normální 12 2 4 4" xfId="832"/>
    <cellStyle name="Normální 18 2 2 2 4" xfId="833"/>
    <cellStyle name="Normální 17 2 2 2 4" xfId="834"/>
    <cellStyle name="Normální 16 2 2 2 4" xfId="835"/>
    <cellStyle name="Měna 2 2 4 4" xfId="836"/>
    <cellStyle name="Měna 2 3 3 4" xfId="837"/>
    <cellStyle name="Normální 21 2 2 2 4" xfId="838"/>
    <cellStyle name="Měna 2 4 2 4" xfId="839"/>
    <cellStyle name="normální 12 3 2 4" xfId="840"/>
    <cellStyle name="Normální 16 3 2 4" xfId="841"/>
    <cellStyle name="Normální 17 3 2 4" xfId="842"/>
    <cellStyle name="Normální 18 3 2 4" xfId="843"/>
    <cellStyle name="Normální 21 3 2 4" xfId="844"/>
    <cellStyle name="Měna 2 5 4" xfId="845"/>
    <cellStyle name="Normální 16 4 2 4" xfId="846"/>
    <cellStyle name="Normální 17 4 2 4" xfId="847"/>
    <cellStyle name="Normální 18 4 2 4" xfId="848"/>
    <cellStyle name="Normální 21 4 2 4" xfId="849"/>
    <cellStyle name="Měna 2 3 2 4" xfId="850"/>
    <cellStyle name="Měna 2 2 2 2 4" xfId="851"/>
    <cellStyle name="Měna 2 2 3 5" xfId="852"/>
    <cellStyle name="normální 12 4 2 4" xfId="853"/>
    <cellStyle name="Měna 2 6 4" xfId="854"/>
    <cellStyle name="Normální 16 5 4" xfId="855"/>
    <cellStyle name="Normální 17 5 4" xfId="856"/>
    <cellStyle name="Normální 18 5 4" xfId="857"/>
    <cellStyle name="Normální 21 5 4" xfId="858"/>
    <cellStyle name="Normální 16 2 3 2 4" xfId="859"/>
    <cellStyle name="Normální 17 2 3 2 4" xfId="860"/>
    <cellStyle name="Normální 18 2 3 2 4" xfId="861"/>
    <cellStyle name="Normální 21 2 3 2 4" xfId="862"/>
    <cellStyle name="normální 2 2 50" xfId="863"/>
    <cellStyle name="normální 2 2 53" xfId="864"/>
    <cellStyle name="Měna 2 8 2" xfId="865"/>
    <cellStyle name="Normální 16 7 2" xfId="866"/>
    <cellStyle name="Normální 17 7 2" xfId="867"/>
    <cellStyle name="Normální 18 7 2" xfId="868"/>
    <cellStyle name="Normální 21 7 2" xfId="869"/>
    <cellStyle name="normální 12 2 5 2" xfId="870"/>
    <cellStyle name="Normální 18 2 2 3 2" xfId="871"/>
    <cellStyle name="Normální 17 2 2 3 2" xfId="872"/>
    <cellStyle name="Normální 16 2 2 3 2" xfId="873"/>
    <cellStyle name="Měna 2 2 5 2" xfId="874"/>
    <cellStyle name="Měna 2 3 4 2" xfId="875"/>
    <cellStyle name="Normální 21 2 2 3 2" xfId="876"/>
    <cellStyle name="Měna 2 4 3 2" xfId="877"/>
    <cellStyle name="normální 12 3 3 2" xfId="878"/>
    <cellStyle name="Normální 16 3 3 2" xfId="879"/>
    <cellStyle name="Normální 17 3 3 2" xfId="880"/>
    <cellStyle name="Normální 18 3 3 2" xfId="881"/>
    <cellStyle name="Normální 21 3 3 2" xfId="882"/>
    <cellStyle name="Měna 2 2 2 3 2" xfId="883"/>
    <cellStyle name="normální 12 4 3 2" xfId="884"/>
    <cellStyle name="Normální 16 2 3 3 2" xfId="885"/>
    <cellStyle name="Normální 17 2 3 3 2" xfId="886"/>
    <cellStyle name="Normální 18 2 3 3 2" xfId="887"/>
    <cellStyle name="Normální 21 2 3 3 2" xfId="888"/>
    <cellStyle name="Měna 2 7 2 2" xfId="889"/>
    <cellStyle name="Normální 16 6 2 2" xfId="890"/>
    <cellStyle name="Normální 17 6 2 2" xfId="891"/>
    <cellStyle name="Normální 18 6 2 2" xfId="892"/>
    <cellStyle name="Normální 21 6 2 2" xfId="893"/>
    <cellStyle name="normální 12 2 4 2 2" xfId="894"/>
    <cellStyle name="Normální 18 2 2 2 2 2" xfId="895"/>
    <cellStyle name="Normální 17 2 2 2 2 2" xfId="896"/>
    <cellStyle name="Normální 16 2 2 2 2 2" xfId="897"/>
    <cellStyle name="Měna 2 2 4 2 2" xfId="898"/>
    <cellStyle name="Měna 2 3 3 2 2" xfId="899"/>
    <cellStyle name="Normální 21 2 2 2 2 2" xfId="900"/>
    <cellStyle name="Měna 2 4 2 2 2" xfId="901"/>
    <cellStyle name="normální 12 3 2 2 2" xfId="902"/>
    <cellStyle name="Normální 16 3 2 2 2" xfId="903"/>
    <cellStyle name="Normální 17 3 2 2 2" xfId="904"/>
    <cellStyle name="Normální 18 3 2 2 2" xfId="905"/>
    <cellStyle name="Normální 21 3 2 2 2" xfId="906"/>
    <cellStyle name="Měna 2 5 2 2" xfId="907"/>
    <cellStyle name="Normální 16 4 2 2 2" xfId="908"/>
    <cellStyle name="Normální 17 4 2 2 2" xfId="909"/>
    <cellStyle name="Normální 18 4 2 2 2" xfId="910"/>
    <cellStyle name="Normální 21 4 2 2 2" xfId="911"/>
    <cellStyle name="Měna 2 3 2 2 2" xfId="912"/>
    <cellStyle name="Měna 2 2 2 2 2 2" xfId="913"/>
    <cellStyle name="Měna 2 2 3 2 2" xfId="914"/>
    <cellStyle name="normální 12 4 2 2 2" xfId="915"/>
    <cellStyle name="Měna 2 6 2 2" xfId="916"/>
    <cellStyle name="Normální 16 5 2 2" xfId="917"/>
    <cellStyle name="Normální 17 5 2 2" xfId="918"/>
    <cellStyle name="Normální 18 5 2 2" xfId="919"/>
    <cellStyle name="Normální 21 5 2 2" xfId="920"/>
    <cellStyle name="Normální 16 2 3 2 2 2" xfId="921"/>
    <cellStyle name="Normální 17 2 3 2 2 2" xfId="922"/>
    <cellStyle name="Normální 18 2 3 2 2 2" xfId="923"/>
    <cellStyle name="Normální 21 2 3 2 2 2" xfId="924"/>
    <cellStyle name="Měna 2 9 2" xfId="925"/>
    <cellStyle name="Normální 16 8 2" xfId="926"/>
    <cellStyle name="Normální 17 8 2" xfId="927"/>
    <cellStyle name="Normální 18 8 2" xfId="928"/>
    <cellStyle name="Normální 21 8 2" xfId="929"/>
    <cellStyle name="normální 12 2 6 2" xfId="930"/>
    <cellStyle name="Normální 18 2 2 4 2" xfId="931"/>
    <cellStyle name="Normální 17 2 2 4 2" xfId="932"/>
    <cellStyle name="Normální 16 2 2 4 2" xfId="933"/>
    <cellStyle name="Měna 2 2 6 2" xfId="934"/>
    <cellStyle name="Měna 2 3 5 2" xfId="935"/>
    <cellStyle name="Normální 21 2 2 4 2" xfId="936"/>
    <cellStyle name="Měna 2 4 4 2" xfId="937"/>
    <cellStyle name="normální 12 3 4 2" xfId="938"/>
    <cellStyle name="Normální 16 3 4 2" xfId="939"/>
    <cellStyle name="Normální 17 3 4 2" xfId="940"/>
    <cellStyle name="Normální 18 3 4 2" xfId="941"/>
    <cellStyle name="Normální 21 3 4 2" xfId="942"/>
    <cellStyle name="Měna 2 2 2 4 2" xfId="943"/>
    <cellStyle name="normální 12 4 4 2" xfId="944"/>
    <cellStyle name="Normální 16 2 3 4 2" xfId="945"/>
    <cellStyle name="Normální 17 2 3 4 2" xfId="946"/>
    <cellStyle name="Normální 18 2 3 4 2" xfId="947"/>
    <cellStyle name="Normální 21 2 3 4 2" xfId="948"/>
    <cellStyle name="Měna 2 7 3 2" xfId="949"/>
    <cellStyle name="Normální 16 6 3 2" xfId="950"/>
    <cellStyle name="Normální 17 6 3 2" xfId="951"/>
    <cellStyle name="Normální 18 6 3 2" xfId="952"/>
    <cellStyle name="Normální 21 6 3 2" xfId="953"/>
    <cellStyle name="normální 12 2 4 3 2" xfId="954"/>
    <cellStyle name="Normální 18 2 2 2 3 2" xfId="955"/>
    <cellStyle name="Normální 17 2 2 2 3 2" xfId="956"/>
    <cellStyle name="Normální 16 2 2 2 3 2" xfId="957"/>
    <cellStyle name="Měna 2 2 4 3 2" xfId="958"/>
    <cellStyle name="Měna 2 3 3 3 2" xfId="959"/>
    <cellStyle name="Normální 21 2 2 2 3 2" xfId="960"/>
    <cellStyle name="Měna 2 4 2 3 2" xfId="961"/>
    <cellStyle name="normální 12 3 2 3 2" xfId="962"/>
    <cellStyle name="Normální 16 3 2 3 2" xfId="963"/>
    <cellStyle name="Normální 17 3 2 3 2" xfId="964"/>
    <cellStyle name="Normální 18 3 2 3 2" xfId="965"/>
    <cellStyle name="Normální 21 3 2 3 2" xfId="966"/>
    <cellStyle name="Měna 2 5 3 2" xfId="967"/>
    <cellStyle name="Normální 16 4 2 3 2" xfId="968"/>
    <cellStyle name="Normální 17 4 2 3 2" xfId="969"/>
    <cellStyle name="Normální 18 4 2 3 2" xfId="970"/>
    <cellStyle name="Normální 21 4 2 3 2" xfId="971"/>
    <cellStyle name="Měna 2 3 2 3 2" xfId="972"/>
    <cellStyle name="Měna 2 2 2 2 3 2" xfId="973"/>
    <cellStyle name="Měna 2 2 3 3 2" xfId="974"/>
    <cellStyle name="normální 12 4 2 3 2" xfId="975"/>
    <cellStyle name="Měna 2 6 3 2" xfId="976"/>
    <cellStyle name="Normální 16 5 3 2" xfId="977"/>
    <cellStyle name="Normální 17 5 3 2" xfId="978"/>
    <cellStyle name="Normální 18 5 3 2" xfId="979"/>
    <cellStyle name="Normální 21 5 3 2" xfId="980"/>
    <cellStyle name="Normální 16 2 3 2 3 2" xfId="981"/>
    <cellStyle name="Normální 17 2 3 2 3 2" xfId="982"/>
    <cellStyle name="Normální 18 2 3 2 3 2" xfId="983"/>
    <cellStyle name="Normální 21 2 3 2 3 2" xfId="984"/>
    <cellStyle name="Normální 92 2" xfId="985"/>
    <cellStyle name="Měna 2 10 2" xfId="986"/>
    <cellStyle name="Měna 2 2 7 2" xfId="987"/>
    <cellStyle name="Měna 2 2 2 5 2" xfId="988"/>
    <cellStyle name="Měna 2 3 6 2" xfId="989"/>
    <cellStyle name="normální 12 5 2" xfId="990"/>
    <cellStyle name="Normální 16 2 4 2" xfId="991"/>
    <cellStyle name="Normální 17 2 4 2" xfId="992"/>
    <cellStyle name="Normální 18 2 4 2" xfId="993"/>
    <cellStyle name="Normální 21 2 4 2" xfId="994"/>
    <cellStyle name="Normální 93 2" xfId="995"/>
    <cellStyle name="Normální 2 60" xfId="996"/>
    <cellStyle name="Normální 2 67" xfId="997"/>
    <cellStyle name="Normální 109" xfId="998"/>
    <cellStyle name="Měna 2 4 5 2" xfId="999"/>
    <cellStyle name="Měna 2 2 3 4 2" xfId="1000"/>
    <cellStyle name="Normální 94 2" xfId="1001"/>
    <cellStyle name="Normální 110" xfId="1002"/>
    <cellStyle name="Normální 112" xfId="1003"/>
    <cellStyle name="Normální 2 84" xfId="1004"/>
    <cellStyle name="Normální 113" xfId="1005"/>
    <cellStyle name="Normální 114" xfId="1006"/>
    <cellStyle name="normální 2 2 68" xfId="1007"/>
    <cellStyle name="Normální 2 82" xfId="1008"/>
    <cellStyle name="Normální 115" xfId="1009"/>
    <cellStyle name="Normální 116" xfId="1010"/>
    <cellStyle name="normální 2 2 66" xfId="1011"/>
    <cellStyle name="Normální 2 80" xfId="1012"/>
    <cellStyle name="Normální 117" xfId="1013"/>
    <cellStyle name="Normální 118" xfId="1014"/>
    <cellStyle name="normální 2 2 64" xfId="1015"/>
    <cellStyle name="Normální 2 78" xfId="1016"/>
    <cellStyle name="Normální 119" xfId="1017"/>
    <cellStyle name="Normální 120" xfId="1018"/>
    <cellStyle name="normální 2 2 62" xfId="1019"/>
    <cellStyle name="Normální 2 76" xfId="1020"/>
    <cellStyle name="normální 2 2 60" xfId="1021"/>
    <cellStyle name="Normální 121" xfId="1022"/>
    <cellStyle name="Normální 2 74" xfId="1023"/>
    <cellStyle name="normální 2 2 58" xfId="1024"/>
    <cellStyle name="normální 2 2 59" xfId="1025"/>
    <cellStyle name="Normální 2 72" xfId="1026"/>
    <cellStyle name="normální 2 2 56" xfId="1027"/>
    <cellStyle name="normální 2 2 57" xfId="1028"/>
    <cellStyle name="Normální 2 70" xfId="1029"/>
    <cellStyle name="normální 2 2 54" xfId="1030"/>
    <cellStyle name="Normální 2 73" xfId="1031"/>
    <cellStyle name="normální 2 2 55" xfId="1032"/>
    <cellStyle name="Normální 2 71" xfId="1033"/>
    <cellStyle name="Normální 2 75" xfId="1034"/>
    <cellStyle name="normální 2 2 61" xfId="1035"/>
    <cellStyle name="Normální 2 77" xfId="1036"/>
    <cellStyle name="normální 2 2 63" xfId="1037"/>
    <cellStyle name="Normální 2 79" xfId="1038"/>
    <cellStyle name="normální 2 2 65" xfId="1039"/>
    <cellStyle name="Normální 2 81" xfId="1040"/>
    <cellStyle name="normální 2 2 67" xfId="1041"/>
    <cellStyle name="Normální 2 83" xfId="1042"/>
    <cellStyle name="Normální 125" xfId="1043"/>
    <cellStyle name="Normální 123" xfId="1044"/>
    <cellStyle name="Normální 124" xfId="1045"/>
    <cellStyle name="Normální 126" xfId="1046"/>
    <cellStyle name="Normální 127" xfId="1047"/>
    <cellStyle name="Normální 128" xfId="1048"/>
    <cellStyle name="Normální 129" xfId="1049"/>
    <cellStyle name="Normální 130" xfId="1050"/>
    <cellStyle name="Normální 131" xfId="1051"/>
    <cellStyle name="Normální 132" xfId="1052"/>
    <cellStyle name="Normální 133" xfId="1053"/>
    <cellStyle name="Normální 134" xfId="1054"/>
    <cellStyle name="Normální 135" xfId="1055"/>
    <cellStyle name="Normální 136" xfId="1056"/>
    <cellStyle name="Měna 2 12" xfId="1057"/>
    <cellStyle name="Normální 16 10" xfId="1058"/>
    <cellStyle name="Normální 17 10" xfId="1059"/>
    <cellStyle name="Normální 18 10" xfId="1060"/>
    <cellStyle name="Normální 21 10" xfId="1061"/>
    <cellStyle name="normální 12 2 8" xfId="1062"/>
    <cellStyle name="Normální 18 2 2 6" xfId="1063"/>
    <cellStyle name="Normální 17 2 2 6" xfId="1064"/>
    <cellStyle name="Normální 16 2 2 6" xfId="1065"/>
    <cellStyle name="Měna 2 2 9" xfId="1066"/>
    <cellStyle name="Měna 2 3 8" xfId="1067"/>
    <cellStyle name="Normální 21 2 2 6" xfId="1068"/>
    <cellStyle name="Měna 2 4 7" xfId="1069"/>
    <cellStyle name="normální 12 3 6" xfId="1070"/>
    <cellStyle name="Normální 16 3 6" xfId="1071"/>
    <cellStyle name="Normální 17 3 6" xfId="1072"/>
    <cellStyle name="Normální 18 3 6" xfId="1073"/>
    <cellStyle name="Normální 21 3 6" xfId="1074"/>
    <cellStyle name="Měna 2 2 2 7" xfId="1075"/>
    <cellStyle name="normální 12 4 6" xfId="1076"/>
    <cellStyle name="Normální 16 2 3 6" xfId="1077"/>
    <cellStyle name="Normální 17 2 3 6" xfId="1078"/>
    <cellStyle name="Normální 18 2 3 6" xfId="1079"/>
    <cellStyle name="Normální 21 2 3 6" xfId="1080"/>
    <cellStyle name="Měna 2 7 5" xfId="1081"/>
    <cellStyle name="Normální 16 6 5" xfId="1082"/>
    <cellStyle name="Normální 17 6 5" xfId="1083"/>
    <cellStyle name="Normální 18 6 5" xfId="1084"/>
    <cellStyle name="Normální 21 6 5" xfId="1085"/>
    <cellStyle name="normální 12 2 4 5" xfId="1086"/>
    <cellStyle name="Normální 18 2 2 2 5" xfId="1087"/>
    <cellStyle name="Normální 17 2 2 2 5" xfId="1088"/>
    <cellStyle name="Normální 16 2 2 2 5" xfId="1089"/>
    <cellStyle name="Měna 2 2 4 5" xfId="1090"/>
    <cellStyle name="Měna 2 3 3 5" xfId="1091"/>
    <cellStyle name="Normální 21 2 2 2 5" xfId="1092"/>
    <cellStyle name="Měna 2 4 2 5" xfId="1093"/>
    <cellStyle name="normální 12 3 2 5" xfId="1094"/>
    <cellStyle name="Normální 16 3 2 5" xfId="1095"/>
    <cellStyle name="Normální 17 3 2 5" xfId="1096"/>
    <cellStyle name="Normální 18 3 2 5" xfId="1097"/>
    <cellStyle name="Normální 21 3 2 5" xfId="1098"/>
    <cellStyle name="Měna 2 5 5" xfId="1099"/>
    <cellStyle name="Normální 16 4 2 5" xfId="1100"/>
    <cellStyle name="Normální 17 4 2 5" xfId="1101"/>
    <cellStyle name="Normální 18 4 2 5" xfId="1102"/>
    <cellStyle name="Normální 21 4 2 5" xfId="1103"/>
    <cellStyle name="Měna 2 3 2 5" xfId="1104"/>
    <cellStyle name="Měna 2 2 2 2 5" xfId="1105"/>
    <cellStyle name="Měna 2 2 3 6" xfId="1106"/>
    <cellStyle name="normální 12 4 2 5" xfId="1107"/>
    <cellStyle name="Měna 2 6 5" xfId="1108"/>
    <cellStyle name="Normální 16 5 5" xfId="1109"/>
    <cellStyle name="Normální 17 5 5" xfId="1110"/>
    <cellStyle name="Normální 18 5 5" xfId="1111"/>
    <cellStyle name="Normální 21 5 5" xfId="1112"/>
    <cellStyle name="Normální 16 2 3 2 5" xfId="1113"/>
    <cellStyle name="Normální 17 2 3 2 5" xfId="1114"/>
    <cellStyle name="Normální 18 2 3 2 5" xfId="1115"/>
    <cellStyle name="Normální 21 2 3 2 5" xfId="1116"/>
    <cellStyle name="Měna 2 8 3" xfId="1117"/>
    <cellStyle name="Normální 16 7 3" xfId="1118"/>
    <cellStyle name="Normální 17 7 3" xfId="1119"/>
    <cellStyle name="Normální 18 7 3" xfId="1120"/>
    <cellStyle name="Normální 21 7 3" xfId="1121"/>
    <cellStyle name="normální 12 2 5 3" xfId="1122"/>
    <cellStyle name="Normální 18 2 2 3 3" xfId="1123"/>
    <cellStyle name="Normální 17 2 2 3 3" xfId="1124"/>
    <cellStyle name="Normální 16 2 2 3 3" xfId="1125"/>
    <cellStyle name="Měna 2 2 5 3" xfId="1126"/>
    <cellStyle name="Měna 2 3 4 3" xfId="1127"/>
    <cellStyle name="Normální 21 2 2 3 3" xfId="1128"/>
    <cellStyle name="Měna 2 4 3 3" xfId="1129"/>
    <cellStyle name="normální 12 3 3 3" xfId="1130"/>
    <cellStyle name="Normální 16 3 3 3" xfId="1131"/>
    <cellStyle name="Normální 17 3 3 3" xfId="1132"/>
    <cellStyle name="Normální 18 3 3 3" xfId="1133"/>
    <cellStyle name="Normální 21 3 3 3" xfId="1134"/>
    <cellStyle name="Měna 2 2 2 3 3" xfId="1135"/>
    <cellStyle name="normální 12 4 3 3" xfId="1136"/>
    <cellStyle name="Normální 16 2 3 3 3" xfId="1137"/>
    <cellStyle name="Normální 17 2 3 3 3" xfId="1138"/>
    <cellStyle name="Normální 18 2 3 3 3" xfId="1139"/>
    <cellStyle name="Normální 21 2 3 3 3" xfId="1140"/>
    <cellStyle name="Měna 2 7 2 3" xfId="1141"/>
    <cellStyle name="Normální 16 6 2 3" xfId="1142"/>
    <cellStyle name="Normální 17 6 2 3" xfId="1143"/>
    <cellStyle name="Normální 18 6 2 3" xfId="1144"/>
    <cellStyle name="Normální 21 6 2 3" xfId="1145"/>
    <cellStyle name="normální 12 2 4 2 3" xfId="1146"/>
    <cellStyle name="Normální 18 2 2 2 2 3" xfId="1147"/>
    <cellStyle name="Normální 17 2 2 2 2 3" xfId="1148"/>
    <cellStyle name="Normální 16 2 2 2 2 3" xfId="1149"/>
    <cellStyle name="Měna 2 2 4 2 3" xfId="1150"/>
    <cellStyle name="Měna 2 3 3 2 3" xfId="1151"/>
    <cellStyle name="Normální 21 2 2 2 2 3" xfId="1152"/>
    <cellStyle name="Měna 2 4 2 2 3" xfId="1153"/>
    <cellStyle name="normální 12 3 2 2 3" xfId="1154"/>
    <cellStyle name="Normální 16 3 2 2 3" xfId="1155"/>
    <cellStyle name="Normální 17 3 2 2 3" xfId="1156"/>
    <cellStyle name="Normální 18 3 2 2 3" xfId="1157"/>
    <cellStyle name="Normální 21 3 2 2 3" xfId="1158"/>
    <cellStyle name="Měna 2 5 2 3" xfId="1159"/>
    <cellStyle name="Normální 16 4 2 2 3" xfId="1160"/>
    <cellStyle name="Normální 17 4 2 2 3" xfId="1161"/>
    <cellStyle name="Normální 18 4 2 2 3" xfId="1162"/>
    <cellStyle name="Normální 21 4 2 2 3" xfId="1163"/>
    <cellStyle name="Měna 2 3 2 2 3" xfId="1164"/>
    <cellStyle name="Měna 2 2 2 2 2 3" xfId="1165"/>
    <cellStyle name="Měna 2 2 3 2 3" xfId="1166"/>
    <cellStyle name="normální 12 4 2 2 3" xfId="1167"/>
    <cellStyle name="Měna 2 6 2 3" xfId="1168"/>
    <cellStyle name="Normální 16 5 2 3" xfId="1169"/>
    <cellStyle name="Normální 17 5 2 3" xfId="1170"/>
    <cellStyle name="Normální 18 5 2 3" xfId="1171"/>
    <cellStyle name="Normální 21 5 2 3" xfId="1172"/>
    <cellStyle name="Normální 16 2 3 2 2 3" xfId="1173"/>
    <cellStyle name="Normální 17 2 3 2 2 3" xfId="1174"/>
    <cellStyle name="Normální 18 2 3 2 2 3" xfId="1175"/>
    <cellStyle name="Normální 21 2 3 2 2 3" xfId="1176"/>
    <cellStyle name="Měna 2 9 3" xfId="1177"/>
    <cellStyle name="Normální 16 8 3" xfId="1178"/>
    <cellStyle name="Normální 17 8 3" xfId="1179"/>
    <cellStyle name="Normální 18 8 3" xfId="1180"/>
    <cellStyle name="Normální 21 8 3" xfId="1181"/>
    <cellStyle name="normální 12 2 6 3" xfId="1182"/>
    <cellStyle name="Normální 18 2 2 4 3" xfId="1183"/>
    <cellStyle name="Normální 17 2 2 4 3" xfId="1184"/>
    <cellStyle name="Normální 16 2 2 4 3" xfId="1185"/>
    <cellStyle name="Měna 2 2 6 3" xfId="1186"/>
    <cellStyle name="Měna 2 3 5 3" xfId="1187"/>
    <cellStyle name="Normální 21 2 2 4 3" xfId="1188"/>
    <cellStyle name="Měna 2 4 4 3" xfId="1189"/>
    <cellStyle name="normální 12 3 4 3" xfId="1190"/>
    <cellStyle name="Normální 16 3 4 3" xfId="1191"/>
    <cellStyle name="Normální 17 3 4 3" xfId="1192"/>
    <cellStyle name="Normální 18 3 4 3" xfId="1193"/>
    <cellStyle name="Normální 21 3 4 3" xfId="1194"/>
    <cellStyle name="Měna 2 2 2 4 3" xfId="1195"/>
    <cellStyle name="normální 12 4 4 3" xfId="1196"/>
    <cellStyle name="Normální 16 2 3 4 3" xfId="1197"/>
    <cellStyle name="Normální 17 2 3 4 3" xfId="1198"/>
    <cellStyle name="Normální 18 2 3 4 3" xfId="1199"/>
    <cellStyle name="Normální 21 2 3 4 3" xfId="1200"/>
    <cellStyle name="Měna 2 7 3 3" xfId="1201"/>
    <cellStyle name="Normální 16 6 3 3" xfId="1202"/>
    <cellStyle name="Normální 17 6 3 3" xfId="1203"/>
    <cellStyle name="Normální 18 6 3 3" xfId="1204"/>
    <cellStyle name="Normální 21 6 3 3" xfId="1205"/>
    <cellStyle name="normální 12 2 4 3 3" xfId="1206"/>
    <cellStyle name="Normální 18 2 2 2 3 3" xfId="1207"/>
    <cellStyle name="Normální 17 2 2 2 3 3" xfId="1208"/>
    <cellStyle name="Normální 16 2 2 2 3 3" xfId="1209"/>
    <cellStyle name="Měna 2 2 4 3 3" xfId="1210"/>
    <cellStyle name="Měna 2 3 3 3 3" xfId="1211"/>
    <cellStyle name="Normální 21 2 2 2 3 3" xfId="1212"/>
    <cellStyle name="Měna 2 4 2 3 3" xfId="1213"/>
    <cellStyle name="normální 12 3 2 3 3" xfId="1214"/>
    <cellStyle name="Normální 16 3 2 3 3" xfId="1215"/>
    <cellStyle name="Normální 17 3 2 3 3" xfId="1216"/>
    <cellStyle name="Normální 18 3 2 3 3" xfId="1217"/>
    <cellStyle name="Normální 21 3 2 3 3" xfId="1218"/>
    <cellStyle name="Měna 2 5 3 3" xfId="1219"/>
    <cellStyle name="Normální 16 4 2 3 3" xfId="1220"/>
    <cellStyle name="Normální 17 4 2 3 3" xfId="1221"/>
    <cellStyle name="Normální 18 4 2 3 3" xfId="1222"/>
    <cellStyle name="Normální 21 4 2 3 3" xfId="1223"/>
    <cellStyle name="Měna 2 3 2 3 3" xfId="1224"/>
    <cellStyle name="Měna 2 2 2 2 3 3" xfId="1225"/>
    <cellStyle name="Měna 2 2 3 3 3" xfId="1226"/>
    <cellStyle name="normální 12 4 2 3 3" xfId="1227"/>
    <cellStyle name="Měna 2 6 3 3" xfId="1228"/>
    <cellStyle name="Normální 16 5 3 3" xfId="1229"/>
    <cellStyle name="Normální 17 5 3 3" xfId="1230"/>
    <cellStyle name="Normální 18 5 3 3" xfId="1231"/>
    <cellStyle name="Normální 21 5 3 3" xfId="1232"/>
    <cellStyle name="Normální 16 2 3 2 3 3" xfId="1233"/>
    <cellStyle name="Normální 17 2 3 2 3 3" xfId="1234"/>
    <cellStyle name="Normální 18 2 3 2 3 3" xfId="1235"/>
    <cellStyle name="Normální 21 2 3 2 3 3" xfId="1236"/>
    <cellStyle name="Normální 92 3" xfId="1237"/>
    <cellStyle name="Měna 2 10 3" xfId="1238"/>
    <cellStyle name="Měna 2 2 7 3" xfId="1239"/>
    <cellStyle name="Měna 2 2 2 5 3" xfId="1240"/>
    <cellStyle name="Měna 2 3 6 3" xfId="1241"/>
    <cellStyle name="normální 12 5 3" xfId="1242"/>
    <cellStyle name="Normální 16 2 4 3" xfId="1243"/>
    <cellStyle name="Normální 17 2 4 3" xfId="1244"/>
    <cellStyle name="Normální 18 2 4 3" xfId="1245"/>
    <cellStyle name="Normální 21 2 4 3" xfId="1246"/>
    <cellStyle name="Normální 93 3" xfId="1247"/>
    <cellStyle name="Měna 2 4 5 3" xfId="1248"/>
    <cellStyle name="Měna 2 2 3 4 3" xfId="1249"/>
    <cellStyle name="Normální 94 3" xfId="1250"/>
    <cellStyle name="Měna 2 11 2" xfId="1251"/>
    <cellStyle name="Normální 16 9 2" xfId="1252"/>
    <cellStyle name="Normální 17 9 2" xfId="1253"/>
    <cellStyle name="Normální 18 9 2" xfId="1254"/>
    <cellStyle name="Normální 21 9 2" xfId="1255"/>
    <cellStyle name="normální 12 2 7 2" xfId="1256"/>
    <cellStyle name="Normální 18 2 2 5 2" xfId="1257"/>
    <cellStyle name="Normální 17 2 2 5 2" xfId="1258"/>
    <cellStyle name="Normální 16 2 2 5 2" xfId="1259"/>
    <cellStyle name="Měna 2 2 8 2" xfId="1260"/>
    <cellStyle name="Měna 2 3 7 2" xfId="1261"/>
    <cellStyle name="Normální 21 2 2 5 2" xfId="1262"/>
    <cellStyle name="Měna 2 4 6 2" xfId="1263"/>
    <cellStyle name="normální 12 3 5 2" xfId="1264"/>
    <cellStyle name="Normální 16 3 5 2" xfId="1265"/>
    <cellStyle name="Normální 17 3 5 2" xfId="1266"/>
    <cellStyle name="Normální 18 3 5 2" xfId="1267"/>
    <cellStyle name="Normální 21 3 5 2" xfId="1268"/>
    <cellStyle name="Měna 2 2 2 6 2" xfId="1269"/>
    <cellStyle name="normální 12 4 5 2" xfId="1270"/>
    <cellStyle name="Normální 16 2 3 5 2" xfId="1271"/>
    <cellStyle name="Normální 17 2 3 5 2" xfId="1272"/>
    <cellStyle name="Normální 18 2 3 5 2" xfId="1273"/>
    <cellStyle name="Normální 21 2 3 5 2" xfId="1274"/>
    <cellStyle name="Měna 2 7 4 2" xfId="1275"/>
    <cellStyle name="Normální 16 6 4 2" xfId="1276"/>
    <cellStyle name="Normální 17 6 4 2" xfId="1277"/>
    <cellStyle name="Normální 18 6 4 2" xfId="1278"/>
    <cellStyle name="Normální 21 6 4 2" xfId="1279"/>
    <cellStyle name="normální 12 2 4 4 2" xfId="1280"/>
    <cellStyle name="Normální 18 2 2 2 4 2" xfId="1281"/>
    <cellStyle name="Normální 17 2 2 2 4 2" xfId="1282"/>
    <cellStyle name="Normální 16 2 2 2 4 2" xfId="1283"/>
    <cellStyle name="Měna 2 2 4 4 2" xfId="1284"/>
    <cellStyle name="Měna 2 3 3 4 2" xfId="1285"/>
    <cellStyle name="Normální 21 2 2 2 4 2" xfId="1286"/>
    <cellStyle name="Měna 2 4 2 4 2" xfId="1287"/>
    <cellStyle name="normální 12 3 2 4 2" xfId="1288"/>
    <cellStyle name="Normální 16 3 2 4 2" xfId="1289"/>
    <cellStyle name="Normální 17 3 2 4 2" xfId="1290"/>
    <cellStyle name="Normální 18 3 2 4 2" xfId="1291"/>
    <cellStyle name="Normální 21 3 2 4 2" xfId="1292"/>
    <cellStyle name="Měna 2 5 4 2" xfId="1293"/>
    <cellStyle name="Normální 16 4 2 4 2" xfId="1294"/>
    <cellStyle name="Normální 17 4 2 4 2" xfId="1295"/>
    <cellStyle name="Normální 18 4 2 4 2" xfId="1296"/>
    <cellStyle name="Normální 21 4 2 4 2" xfId="1297"/>
    <cellStyle name="Měna 2 3 2 4 2" xfId="1298"/>
    <cellStyle name="Měna 2 2 2 2 4 2" xfId="1299"/>
    <cellStyle name="Měna 2 2 3 5 2" xfId="1300"/>
    <cellStyle name="normální 12 4 2 4 2" xfId="1301"/>
    <cellStyle name="Měna 2 6 4 2" xfId="1302"/>
    <cellStyle name="Normální 16 5 4 2" xfId="1303"/>
    <cellStyle name="Normální 17 5 4 2" xfId="1304"/>
    <cellStyle name="Normální 18 5 4 2" xfId="1305"/>
    <cellStyle name="Normální 21 5 4 2" xfId="1306"/>
    <cellStyle name="Normální 16 2 3 2 4 2" xfId="1307"/>
    <cellStyle name="Normální 17 2 3 2 4 2" xfId="1308"/>
    <cellStyle name="Normální 18 2 3 2 4 2" xfId="1309"/>
    <cellStyle name="Normální 21 2 3 2 4 2" xfId="1310"/>
    <cellStyle name="Měna 2 8 2 2" xfId="1311"/>
    <cellStyle name="Normální 16 7 2 2" xfId="1312"/>
    <cellStyle name="Normální 17 7 2 2" xfId="1313"/>
    <cellStyle name="Normální 18 7 2 2" xfId="1314"/>
    <cellStyle name="Normální 21 7 2 2" xfId="1315"/>
    <cellStyle name="normální 12 2 5 2 2" xfId="1316"/>
    <cellStyle name="Normální 18 2 2 3 2 2" xfId="1317"/>
    <cellStyle name="Normální 17 2 2 3 2 2" xfId="1318"/>
    <cellStyle name="Normální 16 2 2 3 2 2" xfId="1319"/>
    <cellStyle name="Měna 2 2 5 2 2" xfId="1320"/>
    <cellStyle name="Měna 2 3 4 2 2" xfId="1321"/>
    <cellStyle name="Normální 21 2 2 3 2 2" xfId="1322"/>
    <cellStyle name="Měna 2 4 3 2 2" xfId="1323"/>
    <cellStyle name="normální 12 3 3 2 2" xfId="1324"/>
    <cellStyle name="Normální 16 3 3 2 2" xfId="1325"/>
    <cellStyle name="Normální 17 3 3 2 2" xfId="1326"/>
    <cellStyle name="Normální 18 3 3 2 2" xfId="1327"/>
    <cellStyle name="Normální 21 3 3 2 2" xfId="1328"/>
    <cellStyle name="Měna 2 2 2 3 2 2" xfId="1329"/>
    <cellStyle name="normální 12 4 3 2 2" xfId="1330"/>
    <cellStyle name="Normální 16 2 3 3 2 2" xfId="1331"/>
    <cellStyle name="Normální 17 2 3 3 2 2" xfId="1332"/>
    <cellStyle name="Normální 18 2 3 3 2 2" xfId="1333"/>
    <cellStyle name="Normální 21 2 3 3 2 2" xfId="1334"/>
    <cellStyle name="Měna 2 7 2 2 2" xfId="1335"/>
    <cellStyle name="Normální 16 6 2 2 2" xfId="1336"/>
    <cellStyle name="Normální 17 6 2 2 2" xfId="1337"/>
    <cellStyle name="Normální 18 6 2 2 2" xfId="1338"/>
    <cellStyle name="Normální 21 6 2 2 2" xfId="1339"/>
    <cellStyle name="normální 12 2 4 2 2 2" xfId="1340"/>
    <cellStyle name="Normální 18 2 2 2 2 2 2" xfId="1341"/>
    <cellStyle name="Normální 17 2 2 2 2 2 2" xfId="1342"/>
    <cellStyle name="Normální 16 2 2 2 2 2 2" xfId="1343"/>
    <cellStyle name="Měna 2 2 4 2 2 2" xfId="1344"/>
    <cellStyle name="Měna 2 3 3 2 2 2" xfId="1345"/>
    <cellStyle name="Normální 21 2 2 2 2 2 2" xfId="1346"/>
    <cellStyle name="Měna 2 4 2 2 2 2" xfId="1347"/>
    <cellStyle name="normální 12 3 2 2 2 2" xfId="1348"/>
    <cellStyle name="Normální 16 3 2 2 2 2" xfId="1349"/>
    <cellStyle name="Normální 17 3 2 2 2 2" xfId="1350"/>
    <cellStyle name="Normální 18 3 2 2 2 2" xfId="1351"/>
    <cellStyle name="Normální 21 3 2 2 2 2" xfId="1352"/>
    <cellStyle name="Měna 2 5 2 2 2" xfId="1353"/>
    <cellStyle name="Normální 16 4 2 2 2 2" xfId="1354"/>
    <cellStyle name="Normální 17 4 2 2 2 2" xfId="1355"/>
    <cellStyle name="Normální 18 4 2 2 2 2" xfId="1356"/>
    <cellStyle name="Normální 21 4 2 2 2 2" xfId="1357"/>
    <cellStyle name="Měna 2 3 2 2 2 2" xfId="1358"/>
    <cellStyle name="Měna 2 2 2 2 2 2 2" xfId="1359"/>
    <cellStyle name="Měna 2 2 3 2 2 2" xfId="1360"/>
    <cellStyle name="normální 12 4 2 2 2 2" xfId="1361"/>
    <cellStyle name="Měna 2 6 2 2 2" xfId="1362"/>
    <cellStyle name="Normální 16 5 2 2 2" xfId="1363"/>
    <cellStyle name="Normální 17 5 2 2 2" xfId="1364"/>
    <cellStyle name="Normální 18 5 2 2 2" xfId="1365"/>
    <cellStyle name="Normální 21 5 2 2 2" xfId="1366"/>
    <cellStyle name="Normální 16 2 3 2 2 2 2" xfId="1367"/>
    <cellStyle name="Normální 17 2 3 2 2 2 2" xfId="1368"/>
    <cellStyle name="Normální 18 2 3 2 2 2 2" xfId="1369"/>
    <cellStyle name="Normální 21 2 3 2 2 2 2" xfId="1370"/>
    <cellStyle name="Měna 2 9 2 2" xfId="1371"/>
    <cellStyle name="Normální 16 8 2 2" xfId="1372"/>
    <cellStyle name="Normální 17 8 2 2" xfId="1373"/>
    <cellStyle name="Normální 18 8 2 2" xfId="1374"/>
    <cellStyle name="Normální 21 8 2 2" xfId="1375"/>
    <cellStyle name="normální 12 2 6 2 2" xfId="1376"/>
    <cellStyle name="Normální 18 2 2 4 2 2" xfId="1377"/>
    <cellStyle name="Normální 17 2 2 4 2 2" xfId="1378"/>
    <cellStyle name="Normální 16 2 2 4 2 2" xfId="1379"/>
    <cellStyle name="Měna 2 2 6 2 2" xfId="1380"/>
    <cellStyle name="Měna 2 3 5 2 2" xfId="1381"/>
    <cellStyle name="Normální 21 2 2 4 2 2" xfId="1382"/>
    <cellStyle name="Měna 2 4 4 2 2" xfId="1383"/>
    <cellStyle name="normální 12 3 4 2 2" xfId="1384"/>
    <cellStyle name="Normální 16 3 4 2 2" xfId="1385"/>
    <cellStyle name="Normální 17 3 4 2 2" xfId="1386"/>
    <cellStyle name="Normální 18 3 4 2 2" xfId="1387"/>
    <cellStyle name="Normální 21 3 4 2 2" xfId="1388"/>
    <cellStyle name="Měna 2 2 2 4 2 2" xfId="1389"/>
    <cellStyle name="normální 12 4 4 2 2" xfId="1390"/>
    <cellStyle name="Normální 16 2 3 4 2 2" xfId="1391"/>
    <cellStyle name="Normální 17 2 3 4 2 2" xfId="1392"/>
    <cellStyle name="Normální 18 2 3 4 2 2" xfId="1393"/>
    <cellStyle name="Normální 21 2 3 4 2 2" xfId="1394"/>
    <cellStyle name="Měna 2 7 3 2 2" xfId="1395"/>
    <cellStyle name="Normální 16 6 3 2 2" xfId="1396"/>
    <cellStyle name="Normální 17 6 3 2 2" xfId="1397"/>
    <cellStyle name="Normální 18 6 3 2 2" xfId="1398"/>
    <cellStyle name="Normální 21 6 3 2 2" xfId="1399"/>
    <cellStyle name="normální 12 2 4 3 2 2" xfId="1400"/>
    <cellStyle name="Normální 18 2 2 2 3 2 2" xfId="1401"/>
    <cellStyle name="Normální 17 2 2 2 3 2 2" xfId="1402"/>
    <cellStyle name="Normální 16 2 2 2 3 2 2" xfId="1403"/>
    <cellStyle name="Měna 2 2 4 3 2 2" xfId="1404"/>
    <cellStyle name="Měna 2 3 3 3 2 2" xfId="1405"/>
    <cellStyle name="Normální 21 2 2 2 3 2 2" xfId="1406"/>
    <cellStyle name="Měna 2 4 2 3 2 2" xfId="1407"/>
    <cellStyle name="normální 12 3 2 3 2 2" xfId="1408"/>
    <cellStyle name="Normální 16 3 2 3 2 2" xfId="1409"/>
    <cellStyle name="Normální 17 3 2 3 2 2" xfId="1410"/>
    <cellStyle name="Normální 18 3 2 3 2 2" xfId="1411"/>
    <cellStyle name="Normální 21 3 2 3 2 2" xfId="1412"/>
    <cellStyle name="Měna 2 5 3 2 2" xfId="1413"/>
    <cellStyle name="Normální 16 4 2 3 2 2" xfId="1414"/>
    <cellStyle name="Normální 17 4 2 3 2 2" xfId="1415"/>
    <cellStyle name="Normální 18 4 2 3 2 2" xfId="1416"/>
    <cellStyle name="Normální 21 4 2 3 2 2" xfId="1417"/>
    <cellStyle name="Měna 2 3 2 3 2 2" xfId="1418"/>
    <cellStyle name="Měna 2 2 2 2 3 2 2" xfId="1419"/>
    <cellStyle name="Měna 2 2 3 3 2 2" xfId="1420"/>
    <cellStyle name="normální 12 4 2 3 2 2" xfId="1421"/>
    <cellStyle name="Měna 2 6 3 2 2" xfId="1422"/>
    <cellStyle name="Normální 16 5 3 2 2" xfId="1423"/>
    <cellStyle name="Normální 17 5 3 2 2" xfId="1424"/>
    <cellStyle name="Normální 18 5 3 2 2" xfId="1425"/>
    <cellStyle name="Normální 21 5 3 2 2" xfId="1426"/>
    <cellStyle name="Normální 16 2 3 2 3 2 2" xfId="1427"/>
    <cellStyle name="Normální 17 2 3 2 3 2 2" xfId="1428"/>
    <cellStyle name="Normální 18 2 3 2 3 2 2" xfId="1429"/>
    <cellStyle name="Normální 21 2 3 2 3 2 2" xfId="1430"/>
    <cellStyle name="Normální 92 2 2" xfId="1431"/>
    <cellStyle name="Měna 2 10 2 2" xfId="1432"/>
    <cellStyle name="Měna 2 2 7 2 2" xfId="1433"/>
    <cellStyle name="Měna 2 2 2 5 2 2" xfId="1434"/>
    <cellStyle name="Měna 2 3 6 2 2" xfId="1435"/>
    <cellStyle name="normální 12 5 2 2" xfId="1436"/>
    <cellStyle name="Normální 16 2 4 2 2" xfId="1437"/>
    <cellStyle name="Normální 17 2 4 2 2" xfId="1438"/>
    <cellStyle name="Normální 18 2 4 2 2" xfId="1439"/>
    <cellStyle name="Normální 21 2 4 2 2" xfId="1440"/>
    <cellStyle name="Normální 93 2 2" xfId="1441"/>
    <cellStyle name="Měna 2 4 5 2 2" xfId="1442"/>
    <cellStyle name="Měna 2 2 3 4 2 2" xfId="1443"/>
    <cellStyle name="Normální 94 2 2" xfId="1444"/>
    <cellStyle name="Měna 2 13" xfId="1445"/>
    <cellStyle name="Normální 16 11" xfId="1446"/>
    <cellStyle name="Normální 17 11" xfId="1447"/>
    <cellStyle name="Normální 18 11" xfId="1448"/>
    <cellStyle name="Normální 21 11" xfId="1449"/>
    <cellStyle name="normální 12 2 9" xfId="1450"/>
    <cellStyle name="Normální 18 2 2 7" xfId="1451"/>
    <cellStyle name="Normální 17 2 2 7" xfId="1452"/>
    <cellStyle name="Normální 16 2 2 7" xfId="1453"/>
    <cellStyle name="Měna 2 2 10" xfId="1454"/>
    <cellStyle name="Měna 2 3 9" xfId="1455"/>
    <cellStyle name="Normální 21 2 2 7" xfId="1456"/>
    <cellStyle name="Měna 2 4 8" xfId="1457"/>
    <cellStyle name="normální 12 3 7" xfId="1458"/>
    <cellStyle name="Normální 16 3 7" xfId="1459"/>
    <cellStyle name="Normální 17 3 7" xfId="1460"/>
    <cellStyle name="Normální 18 3 7" xfId="1461"/>
    <cellStyle name="Normální 21 3 7" xfId="1462"/>
    <cellStyle name="Měna 2 2 2 8" xfId="1463"/>
    <cellStyle name="normální 12 4 7" xfId="1464"/>
    <cellStyle name="Normální 16 2 3 7" xfId="1465"/>
    <cellStyle name="Normální 17 2 3 7" xfId="1466"/>
    <cellStyle name="Normální 18 2 3 7" xfId="1467"/>
    <cellStyle name="Normální 21 2 3 7" xfId="1468"/>
    <cellStyle name="Měna 2 7 6" xfId="1469"/>
    <cellStyle name="Normální 16 6 6" xfId="1470"/>
    <cellStyle name="Normální 17 6 6" xfId="1471"/>
    <cellStyle name="Normální 18 6 6" xfId="1472"/>
    <cellStyle name="Normální 21 6 6" xfId="1473"/>
    <cellStyle name="normální 12 2 4 6" xfId="1474"/>
    <cellStyle name="Normální 18 2 2 2 6" xfId="1475"/>
    <cellStyle name="Normální 17 2 2 2 6" xfId="1476"/>
    <cellStyle name="Normální 16 2 2 2 6" xfId="1477"/>
    <cellStyle name="Měna 2 2 4 6" xfId="1478"/>
    <cellStyle name="Měna 2 3 3 6" xfId="1479"/>
    <cellStyle name="Normální 21 2 2 2 6" xfId="1480"/>
    <cellStyle name="Měna 2 4 2 6" xfId="1481"/>
    <cellStyle name="normální 12 3 2 6" xfId="1482"/>
    <cellStyle name="Normální 16 3 2 6" xfId="1483"/>
    <cellStyle name="Normální 17 3 2 6" xfId="1484"/>
    <cellStyle name="Normální 18 3 2 6" xfId="1485"/>
    <cellStyle name="Normální 21 3 2 6" xfId="1486"/>
    <cellStyle name="Měna 2 5 6" xfId="1487"/>
    <cellStyle name="Normální 16 4 2 6" xfId="1488"/>
    <cellStyle name="Normální 17 4 2 6" xfId="1489"/>
    <cellStyle name="Normální 18 4 2 6" xfId="1490"/>
    <cellStyle name="Normální 21 4 2 6" xfId="1491"/>
    <cellStyle name="Měna 2 3 2 6" xfId="1492"/>
    <cellStyle name="Měna 2 2 2 2 6" xfId="1493"/>
    <cellStyle name="Měna 2 2 3 7" xfId="1494"/>
    <cellStyle name="normální 12 4 2 6" xfId="1495"/>
    <cellStyle name="Měna 2 6 6" xfId="1496"/>
    <cellStyle name="Normální 16 5 6" xfId="1497"/>
    <cellStyle name="Normální 17 5 6" xfId="1498"/>
    <cellStyle name="Normální 18 5 6" xfId="1499"/>
    <cellStyle name="Normální 21 5 6" xfId="1500"/>
    <cellStyle name="Normální 16 2 3 2 6" xfId="1501"/>
    <cellStyle name="Normální 17 2 3 2 6" xfId="1502"/>
    <cellStyle name="Normální 18 2 3 2 6" xfId="1503"/>
    <cellStyle name="Normální 21 2 3 2 6" xfId="1504"/>
    <cellStyle name="Měna 2 8 4" xfId="1505"/>
    <cellStyle name="Normální 16 7 4" xfId="1506"/>
    <cellStyle name="Normální 17 7 4" xfId="1507"/>
    <cellStyle name="Normální 18 7 4" xfId="1508"/>
    <cellStyle name="Normální 21 7 4" xfId="1509"/>
    <cellStyle name="normální 12 2 5 4" xfId="1510"/>
    <cellStyle name="Normální 18 2 2 3 4" xfId="1511"/>
    <cellStyle name="Normální 17 2 2 3 4" xfId="1512"/>
    <cellStyle name="Normální 16 2 2 3 4" xfId="1513"/>
    <cellStyle name="Měna 2 2 5 4" xfId="1514"/>
    <cellStyle name="Měna 2 3 4 4" xfId="1515"/>
    <cellStyle name="Normální 21 2 2 3 4" xfId="1516"/>
    <cellStyle name="Měna 2 4 3 4" xfId="1517"/>
    <cellStyle name="normální 12 3 3 4" xfId="1518"/>
    <cellStyle name="Normální 16 3 3 4" xfId="1519"/>
    <cellStyle name="Normální 17 3 3 4" xfId="1520"/>
    <cellStyle name="Normální 18 3 3 4" xfId="1521"/>
    <cellStyle name="Normální 21 3 3 4" xfId="1522"/>
    <cellStyle name="Měna 2 2 2 3 4" xfId="1523"/>
    <cellStyle name="normální 12 4 3 4" xfId="1524"/>
    <cellStyle name="Normální 16 2 3 3 4" xfId="1525"/>
    <cellStyle name="Normální 17 2 3 3 4" xfId="1526"/>
    <cellStyle name="Normální 18 2 3 3 4" xfId="1527"/>
    <cellStyle name="Normální 21 2 3 3 4" xfId="1528"/>
    <cellStyle name="Měna 2 7 2 4" xfId="1529"/>
    <cellStyle name="Normální 16 6 2 4" xfId="1530"/>
    <cellStyle name="Normální 17 6 2 4" xfId="1531"/>
    <cellStyle name="Normální 18 6 2 4" xfId="1532"/>
    <cellStyle name="Normální 21 6 2 4" xfId="1533"/>
    <cellStyle name="normální 12 2 4 2 4" xfId="1534"/>
    <cellStyle name="Normální 18 2 2 2 2 4" xfId="1535"/>
    <cellStyle name="Normální 17 2 2 2 2 4" xfId="1536"/>
    <cellStyle name="Normální 16 2 2 2 2 4" xfId="1537"/>
    <cellStyle name="Měna 2 2 4 2 4" xfId="1538"/>
    <cellStyle name="Měna 2 3 3 2 4" xfId="1539"/>
    <cellStyle name="Normální 21 2 2 2 2 4" xfId="1540"/>
    <cellStyle name="Měna 2 4 2 2 4" xfId="1541"/>
    <cellStyle name="normální 12 3 2 2 4" xfId="1542"/>
    <cellStyle name="Normální 16 3 2 2 4" xfId="1543"/>
    <cellStyle name="Normální 17 3 2 2 4" xfId="1544"/>
    <cellStyle name="Normální 18 3 2 2 4" xfId="1545"/>
    <cellStyle name="Normální 21 3 2 2 4" xfId="1546"/>
    <cellStyle name="Měna 2 5 2 4" xfId="1547"/>
    <cellStyle name="Normální 16 4 2 2 4" xfId="1548"/>
    <cellStyle name="Normální 17 4 2 2 4" xfId="1549"/>
    <cellStyle name="Normální 18 4 2 2 4" xfId="1550"/>
    <cellStyle name="Normální 21 4 2 2 4" xfId="1551"/>
    <cellStyle name="Měna 2 3 2 2 4" xfId="1552"/>
    <cellStyle name="Měna 2 2 2 2 2 4" xfId="1553"/>
    <cellStyle name="Měna 2 2 3 2 4" xfId="1554"/>
    <cellStyle name="normální 12 4 2 2 4" xfId="1555"/>
    <cellStyle name="Měna 2 6 2 4" xfId="1556"/>
    <cellStyle name="Normální 16 5 2 4" xfId="1557"/>
    <cellStyle name="Normální 17 5 2 4" xfId="1558"/>
    <cellStyle name="Normální 18 5 2 4" xfId="1559"/>
    <cellStyle name="Normální 21 5 2 4" xfId="1560"/>
    <cellStyle name="Normální 16 2 3 2 2 4" xfId="1561"/>
    <cellStyle name="Normální 17 2 3 2 2 4" xfId="1562"/>
    <cellStyle name="Normální 18 2 3 2 2 4" xfId="1563"/>
    <cellStyle name="Normální 21 2 3 2 2 4" xfId="1564"/>
    <cellStyle name="Měna 2 9 4" xfId="1565"/>
    <cellStyle name="Normální 16 8 4" xfId="1566"/>
    <cellStyle name="Normální 17 8 4" xfId="1567"/>
    <cellStyle name="Normální 18 8 4" xfId="1568"/>
    <cellStyle name="Normální 21 8 4" xfId="1569"/>
    <cellStyle name="normální 12 2 6 4" xfId="1570"/>
    <cellStyle name="Normální 18 2 2 4 4" xfId="1571"/>
    <cellStyle name="Normální 17 2 2 4 4" xfId="1572"/>
    <cellStyle name="Normální 16 2 2 4 4" xfId="1573"/>
    <cellStyle name="Měna 2 2 6 4" xfId="1574"/>
    <cellStyle name="Měna 2 3 5 4" xfId="1575"/>
    <cellStyle name="Normální 21 2 2 4 4" xfId="1576"/>
    <cellStyle name="Měna 2 4 4 4" xfId="1577"/>
    <cellStyle name="normální 12 3 4 4" xfId="1578"/>
    <cellStyle name="Normální 16 3 4 4" xfId="1579"/>
    <cellStyle name="Normální 17 3 4 4" xfId="1580"/>
    <cellStyle name="Normální 18 3 4 4" xfId="1581"/>
    <cellStyle name="Normální 21 3 4 4" xfId="1582"/>
    <cellStyle name="Měna 2 2 2 4 4" xfId="1583"/>
    <cellStyle name="normální 12 4 4 4" xfId="1584"/>
    <cellStyle name="Normální 16 2 3 4 4" xfId="1585"/>
    <cellStyle name="Normální 17 2 3 4 4" xfId="1586"/>
    <cellStyle name="Normální 18 2 3 4 4" xfId="1587"/>
    <cellStyle name="Normální 21 2 3 4 4" xfId="1588"/>
    <cellStyle name="Měna 2 7 3 4" xfId="1589"/>
    <cellStyle name="Normální 16 6 3 4" xfId="1590"/>
    <cellStyle name="Normální 17 6 3 4" xfId="1591"/>
    <cellStyle name="Normální 18 6 3 4" xfId="1592"/>
    <cellStyle name="Normální 21 6 3 4" xfId="1593"/>
    <cellStyle name="normální 12 2 4 3 4" xfId="1594"/>
    <cellStyle name="Normální 18 2 2 2 3 4" xfId="1595"/>
    <cellStyle name="Normální 17 2 2 2 3 4" xfId="1596"/>
    <cellStyle name="Normální 16 2 2 2 3 4" xfId="1597"/>
    <cellStyle name="Měna 2 2 4 3 4" xfId="1598"/>
    <cellStyle name="Měna 2 3 3 3 4" xfId="1599"/>
    <cellStyle name="Normální 21 2 2 2 3 4" xfId="1600"/>
    <cellStyle name="Měna 2 4 2 3 4" xfId="1601"/>
    <cellStyle name="normální 12 3 2 3 4" xfId="1602"/>
    <cellStyle name="Normální 16 3 2 3 4" xfId="1603"/>
    <cellStyle name="Normální 17 3 2 3 4" xfId="1604"/>
    <cellStyle name="Normální 18 3 2 3 4" xfId="1605"/>
    <cellStyle name="Normální 21 3 2 3 4" xfId="1606"/>
    <cellStyle name="Měna 2 5 3 4" xfId="1607"/>
    <cellStyle name="Normální 16 4 2 3 4" xfId="1608"/>
    <cellStyle name="Normální 17 4 2 3 4" xfId="1609"/>
    <cellStyle name="Normální 18 4 2 3 4" xfId="1610"/>
    <cellStyle name="Normální 21 4 2 3 4" xfId="1611"/>
    <cellStyle name="Měna 2 3 2 3 4" xfId="1612"/>
    <cellStyle name="Měna 2 2 2 2 3 4" xfId="1613"/>
    <cellStyle name="Měna 2 2 3 3 4" xfId="1614"/>
    <cellStyle name="normální 12 4 2 3 4" xfId="1615"/>
    <cellStyle name="Měna 2 6 3 4" xfId="1616"/>
    <cellStyle name="Normální 16 5 3 4" xfId="1617"/>
    <cellStyle name="Normální 17 5 3 4" xfId="1618"/>
    <cellStyle name="Normální 18 5 3 4" xfId="1619"/>
    <cellStyle name="Normální 21 5 3 4" xfId="1620"/>
    <cellStyle name="Normální 16 2 3 2 3 4" xfId="1621"/>
    <cellStyle name="Normální 17 2 3 2 3 4" xfId="1622"/>
    <cellStyle name="Normální 18 2 3 2 3 4" xfId="1623"/>
    <cellStyle name="Normální 21 2 3 2 3 4" xfId="1624"/>
    <cellStyle name="Normální 92 4" xfId="1625"/>
    <cellStyle name="Měna 2 10 4" xfId="1626"/>
    <cellStyle name="Měna 2 2 7 4" xfId="1627"/>
    <cellStyle name="Měna 2 2 2 5 4" xfId="1628"/>
    <cellStyle name="Měna 2 3 6 4" xfId="1629"/>
    <cellStyle name="normální 12 5 4" xfId="1630"/>
    <cellStyle name="Normální 16 2 4 4" xfId="1631"/>
    <cellStyle name="Normální 17 2 4 4" xfId="1632"/>
    <cellStyle name="Normální 18 2 4 4" xfId="1633"/>
    <cellStyle name="Normální 21 2 4 4" xfId="1634"/>
    <cellStyle name="Normální 93 4" xfId="1635"/>
    <cellStyle name="Měna 2 4 5 4" xfId="1636"/>
    <cellStyle name="Měna 2 2 3 4 4" xfId="1637"/>
    <cellStyle name="Normální 94 4" xfId="1638"/>
    <cellStyle name="Měna 2 11 3" xfId="1639"/>
    <cellStyle name="Normální 16 9 3" xfId="1640"/>
    <cellStyle name="Normální 17 9 3" xfId="1641"/>
    <cellStyle name="Normální 18 9 3" xfId="1642"/>
    <cellStyle name="Normální 21 9 3" xfId="1643"/>
    <cellStyle name="normální 12 2 7 3" xfId="1644"/>
    <cellStyle name="Normální 18 2 2 5 3" xfId="1645"/>
    <cellStyle name="Normální 17 2 2 5 3" xfId="1646"/>
    <cellStyle name="Normální 16 2 2 5 3" xfId="1647"/>
    <cellStyle name="Měna 2 2 8 3" xfId="1648"/>
    <cellStyle name="Měna 2 3 7 3" xfId="1649"/>
    <cellStyle name="Normální 21 2 2 5 3" xfId="1650"/>
    <cellStyle name="Měna 2 4 6 3" xfId="1651"/>
    <cellStyle name="normální 12 3 5 3" xfId="1652"/>
    <cellStyle name="Normální 16 3 5 3" xfId="1653"/>
    <cellStyle name="Normální 17 3 5 3" xfId="1654"/>
    <cellStyle name="Normální 18 3 5 3" xfId="1655"/>
    <cellStyle name="Normální 21 3 5 3" xfId="1656"/>
    <cellStyle name="Měna 2 2 2 6 3" xfId="1657"/>
    <cellStyle name="normální 12 4 5 3" xfId="1658"/>
    <cellStyle name="Normální 16 2 3 5 3" xfId="1659"/>
    <cellStyle name="Normální 17 2 3 5 3" xfId="1660"/>
    <cellStyle name="Normální 18 2 3 5 3" xfId="1661"/>
    <cellStyle name="Normální 21 2 3 5 3" xfId="1662"/>
    <cellStyle name="Měna 2 7 4 3" xfId="1663"/>
    <cellStyle name="Normální 16 6 4 3" xfId="1664"/>
    <cellStyle name="Normální 17 6 4 3" xfId="1665"/>
    <cellStyle name="Normální 18 6 4 3" xfId="1666"/>
    <cellStyle name="Normální 21 6 4 3" xfId="1667"/>
    <cellStyle name="normální 12 2 4 4 3" xfId="1668"/>
    <cellStyle name="Normální 18 2 2 2 4 3" xfId="1669"/>
    <cellStyle name="Normální 17 2 2 2 4 3" xfId="1670"/>
    <cellStyle name="Normální 16 2 2 2 4 3" xfId="1671"/>
    <cellStyle name="Měna 2 2 4 4 3" xfId="1672"/>
    <cellStyle name="Měna 2 3 3 4 3" xfId="1673"/>
    <cellStyle name="Normální 21 2 2 2 4 3" xfId="1674"/>
    <cellStyle name="Měna 2 4 2 4 3" xfId="1675"/>
    <cellStyle name="normální 12 3 2 4 3" xfId="1676"/>
    <cellStyle name="Normální 16 3 2 4 3" xfId="1677"/>
    <cellStyle name="Normální 17 3 2 4 3" xfId="1678"/>
    <cellStyle name="Normální 18 3 2 4 3" xfId="1679"/>
    <cellStyle name="Normální 21 3 2 4 3" xfId="1680"/>
    <cellStyle name="Měna 2 5 4 3" xfId="1681"/>
    <cellStyle name="Normální 16 4 2 4 3" xfId="1682"/>
    <cellStyle name="Normální 17 4 2 4 3" xfId="1683"/>
    <cellStyle name="Normální 18 4 2 4 3" xfId="1684"/>
    <cellStyle name="Normální 21 4 2 4 3" xfId="1685"/>
    <cellStyle name="Měna 2 3 2 4 3" xfId="1686"/>
    <cellStyle name="Měna 2 2 2 2 4 3" xfId="1687"/>
    <cellStyle name="Měna 2 2 3 5 3" xfId="1688"/>
    <cellStyle name="normální 12 4 2 4 3" xfId="1689"/>
    <cellStyle name="Měna 2 6 4 3" xfId="1690"/>
    <cellStyle name="Normální 16 5 4 3" xfId="1691"/>
    <cellStyle name="Normální 17 5 4 3" xfId="1692"/>
    <cellStyle name="Normální 18 5 4 3" xfId="1693"/>
    <cellStyle name="Normální 21 5 4 3" xfId="1694"/>
    <cellStyle name="Normální 16 2 3 2 4 3" xfId="1695"/>
    <cellStyle name="Normální 17 2 3 2 4 3" xfId="1696"/>
    <cellStyle name="Normální 18 2 3 2 4 3" xfId="1697"/>
    <cellStyle name="Normální 21 2 3 2 4 3" xfId="1698"/>
    <cellStyle name="Měna 2 8 2 3" xfId="1699"/>
    <cellStyle name="Normální 16 7 2 3" xfId="1700"/>
    <cellStyle name="Normální 17 7 2 3" xfId="1701"/>
    <cellStyle name="Normální 18 7 2 3" xfId="1702"/>
    <cellStyle name="Normální 21 7 2 3" xfId="1703"/>
    <cellStyle name="normální 12 2 5 2 3" xfId="1704"/>
    <cellStyle name="Normální 18 2 2 3 2 3" xfId="1705"/>
    <cellStyle name="Normální 17 2 2 3 2 3" xfId="1706"/>
    <cellStyle name="Normální 16 2 2 3 2 3" xfId="1707"/>
    <cellStyle name="Měna 2 2 5 2 3" xfId="1708"/>
    <cellStyle name="Měna 2 3 4 2 3" xfId="1709"/>
    <cellStyle name="Normální 21 2 2 3 2 3" xfId="1710"/>
    <cellStyle name="Měna 2 4 3 2 3" xfId="1711"/>
    <cellStyle name="normální 12 3 3 2 3" xfId="1712"/>
    <cellStyle name="Normální 16 3 3 2 3" xfId="1713"/>
    <cellStyle name="Normální 17 3 3 2 3" xfId="1714"/>
    <cellStyle name="Normální 18 3 3 2 3" xfId="1715"/>
    <cellStyle name="Normální 21 3 3 2 3" xfId="1716"/>
    <cellStyle name="Měna 2 2 2 3 2 3" xfId="1717"/>
    <cellStyle name="normální 12 4 3 2 3" xfId="1718"/>
    <cellStyle name="Normální 16 2 3 3 2 3" xfId="1719"/>
    <cellStyle name="Normální 17 2 3 3 2 3" xfId="1720"/>
    <cellStyle name="Normální 18 2 3 3 2 3" xfId="1721"/>
    <cellStyle name="Normální 21 2 3 3 2 3" xfId="1722"/>
    <cellStyle name="Měna 2 7 2 2 3" xfId="1723"/>
    <cellStyle name="Normální 16 6 2 2 3" xfId="1724"/>
    <cellStyle name="Normální 17 6 2 2 3" xfId="1725"/>
    <cellStyle name="Normální 18 6 2 2 3" xfId="1726"/>
    <cellStyle name="Normální 21 6 2 2 3" xfId="1727"/>
    <cellStyle name="normální 12 2 4 2 2 3" xfId="1728"/>
    <cellStyle name="Normální 18 2 2 2 2 2 3" xfId="1729"/>
    <cellStyle name="Normální 17 2 2 2 2 2 3" xfId="1730"/>
    <cellStyle name="Normální 16 2 2 2 2 2 3" xfId="1731"/>
    <cellStyle name="Měna 2 2 4 2 2 3" xfId="1732"/>
    <cellStyle name="Měna 2 3 3 2 2 3" xfId="1733"/>
    <cellStyle name="Normální 21 2 2 2 2 2 3" xfId="1734"/>
    <cellStyle name="Měna 2 4 2 2 2 3" xfId="1735"/>
    <cellStyle name="normální 12 3 2 2 2 3" xfId="1736"/>
    <cellStyle name="Normální 16 3 2 2 2 3" xfId="1737"/>
    <cellStyle name="Normální 17 3 2 2 2 3" xfId="1738"/>
    <cellStyle name="Normální 18 3 2 2 2 3" xfId="1739"/>
    <cellStyle name="Normální 21 3 2 2 2 3" xfId="1740"/>
    <cellStyle name="Měna 2 5 2 2 3" xfId="1741"/>
    <cellStyle name="Normální 16 4 2 2 2 3" xfId="1742"/>
    <cellStyle name="Normální 17 4 2 2 2 3" xfId="1743"/>
    <cellStyle name="Normální 18 4 2 2 2 3" xfId="1744"/>
    <cellStyle name="Normální 21 4 2 2 2 3" xfId="1745"/>
    <cellStyle name="Měna 2 3 2 2 2 3" xfId="1746"/>
    <cellStyle name="Měna 2 2 2 2 2 2 3" xfId="1747"/>
    <cellStyle name="Měna 2 2 3 2 2 3" xfId="1748"/>
    <cellStyle name="normální 12 4 2 2 2 3" xfId="1749"/>
    <cellStyle name="Měna 2 6 2 2 3" xfId="1750"/>
    <cellStyle name="Normální 16 5 2 2 3" xfId="1751"/>
    <cellStyle name="Normální 17 5 2 2 3" xfId="1752"/>
    <cellStyle name="Normální 18 5 2 2 3" xfId="1753"/>
    <cellStyle name="Normální 21 5 2 2 3" xfId="1754"/>
    <cellStyle name="Normální 16 2 3 2 2 2 3" xfId="1755"/>
    <cellStyle name="Normální 17 2 3 2 2 2 3" xfId="1756"/>
    <cellStyle name="Normální 18 2 3 2 2 2 3" xfId="1757"/>
    <cellStyle name="Normální 21 2 3 2 2 2 3" xfId="1758"/>
    <cellStyle name="Měna 2 9 2 3" xfId="1759"/>
    <cellStyle name="Normální 16 8 2 3" xfId="1760"/>
    <cellStyle name="Normální 17 8 2 3" xfId="1761"/>
    <cellStyle name="Normální 18 8 2 3" xfId="1762"/>
    <cellStyle name="Normální 21 8 2 3" xfId="1763"/>
    <cellStyle name="normální 12 2 6 2 3" xfId="1764"/>
    <cellStyle name="Normální 18 2 2 4 2 3" xfId="1765"/>
    <cellStyle name="Normální 17 2 2 4 2 3" xfId="1766"/>
    <cellStyle name="Normální 16 2 2 4 2 3" xfId="1767"/>
    <cellStyle name="Měna 2 2 6 2 3" xfId="1768"/>
    <cellStyle name="Měna 2 3 5 2 3" xfId="1769"/>
    <cellStyle name="Normální 21 2 2 4 2 3" xfId="1770"/>
    <cellStyle name="Měna 2 4 4 2 3" xfId="1771"/>
    <cellStyle name="normální 12 3 4 2 3" xfId="1772"/>
    <cellStyle name="Normální 16 3 4 2 3" xfId="1773"/>
    <cellStyle name="Normální 17 3 4 2 3" xfId="1774"/>
    <cellStyle name="Normální 18 3 4 2 3" xfId="1775"/>
    <cellStyle name="Normální 21 3 4 2 3" xfId="1776"/>
    <cellStyle name="Měna 2 2 2 4 2 3" xfId="1777"/>
    <cellStyle name="normální 12 4 4 2 3" xfId="1778"/>
    <cellStyle name="Normální 16 2 3 4 2 3" xfId="1779"/>
    <cellStyle name="Normální 17 2 3 4 2 3" xfId="1780"/>
    <cellStyle name="Normální 18 2 3 4 2 3" xfId="1781"/>
    <cellStyle name="Normální 21 2 3 4 2 3" xfId="1782"/>
    <cellStyle name="Měna 2 7 3 2 3" xfId="1783"/>
    <cellStyle name="Normální 16 6 3 2 3" xfId="1784"/>
    <cellStyle name="Normální 17 6 3 2 3" xfId="1785"/>
    <cellStyle name="Normální 18 6 3 2 3" xfId="1786"/>
    <cellStyle name="Normální 21 6 3 2 3" xfId="1787"/>
    <cellStyle name="normální 12 2 4 3 2 3" xfId="1788"/>
    <cellStyle name="Normální 18 2 2 2 3 2 3" xfId="1789"/>
    <cellStyle name="Normální 17 2 2 2 3 2 3" xfId="1790"/>
    <cellStyle name="Normální 16 2 2 2 3 2 3" xfId="1791"/>
    <cellStyle name="Měna 2 2 4 3 2 3" xfId="1792"/>
    <cellStyle name="Měna 2 3 3 3 2 3" xfId="1793"/>
    <cellStyle name="Normální 21 2 2 2 3 2 3" xfId="1794"/>
    <cellStyle name="Měna 2 4 2 3 2 3" xfId="1795"/>
    <cellStyle name="normální 12 3 2 3 2 3" xfId="1796"/>
    <cellStyle name="Normální 16 3 2 3 2 3" xfId="1797"/>
    <cellStyle name="Normální 17 3 2 3 2 3" xfId="1798"/>
    <cellStyle name="Normální 18 3 2 3 2 3" xfId="1799"/>
    <cellStyle name="Normální 21 3 2 3 2 3" xfId="1800"/>
    <cellStyle name="Měna 2 5 3 2 3" xfId="1801"/>
    <cellStyle name="Normální 16 4 2 3 2 3" xfId="1802"/>
    <cellStyle name="Normální 17 4 2 3 2 3" xfId="1803"/>
    <cellStyle name="Normální 18 4 2 3 2 3" xfId="1804"/>
    <cellStyle name="Normální 21 4 2 3 2 3" xfId="1805"/>
    <cellStyle name="Měna 2 3 2 3 2 3" xfId="1806"/>
    <cellStyle name="Měna 2 2 2 2 3 2 3" xfId="1807"/>
    <cellStyle name="Měna 2 2 3 3 2 3" xfId="1808"/>
    <cellStyle name="normální 12 4 2 3 2 3" xfId="1809"/>
    <cellStyle name="Měna 2 6 3 2 3" xfId="1810"/>
    <cellStyle name="Normální 16 5 3 2 3" xfId="1811"/>
    <cellStyle name="Normální 17 5 3 2 3" xfId="1812"/>
    <cellStyle name="Normální 18 5 3 2 3" xfId="1813"/>
    <cellStyle name="Normální 21 5 3 2 3" xfId="1814"/>
    <cellStyle name="Normální 16 2 3 2 3 2 3" xfId="1815"/>
    <cellStyle name="Normální 17 2 3 2 3 2 3" xfId="1816"/>
    <cellStyle name="Normální 18 2 3 2 3 2 3" xfId="1817"/>
    <cellStyle name="Normální 21 2 3 2 3 2 3" xfId="1818"/>
    <cellStyle name="Normální 92 2 3" xfId="1819"/>
    <cellStyle name="Měna 2 10 2 3" xfId="1820"/>
    <cellStyle name="Měna 2 2 7 2 3" xfId="1821"/>
    <cellStyle name="Měna 2 2 2 5 2 3" xfId="1822"/>
    <cellStyle name="Měna 2 3 6 2 3" xfId="1823"/>
    <cellStyle name="normální 12 5 2 3" xfId="1824"/>
    <cellStyle name="Normální 16 2 4 2 3" xfId="1825"/>
    <cellStyle name="Normální 17 2 4 2 3" xfId="1826"/>
    <cellStyle name="Normální 18 2 4 2 3" xfId="1827"/>
    <cellStyle name="Normální 21 2 4 2 3" xfId="1828"/>
    <cellStyle name="Normální 93 2 3" xfId="1829"/>
    <cellStyle name="Měna 2 4 5 2 3" xfId="1830"/>
    <cellStyle name="Měna 2 2 3 4 2 3" xfId="1831"/>
    <cellStyle name="Normální 94 2 3" xfId="1832"/>
    <cellStyle name="Měna 2 12 2" xfId="1833"/>
    <cellStyle name="Normální 16 10 2" xfId="1834"/>
    <cellStyle name="Normální 17 10 2" xfId="1835"/>
    <cellStyle name="Normální 18 10 2" xfId="1836"/>
    <cellStyle name="Normální 21 10 2" xfId="1837"/>
    <cellStyle name="normální 12 2 8 2" xfId="1838"/>
    <cellStyle name="Normální 18 2 2 6 2" xfId="1839"/>
    <cellStyle name="Normální 17 2 2 6 2" xfId="1840"/>
    <cellStyle name="Normální 16 2 2 6 2" xfId="1841"/>
    <cellStyle name="Měna 2 2 9 2" xfId="1842"/>
    <cellStyle name="Měna 2 3 8 2" xfId="1843"/>
    <cellStyle name="Normální 21 2 2 6 2" xfId="1844"/>
    <cellStyle name="Měna 2 4 7 2" xfId="1845"/>
    <cellStyle name="normální 12 3 6 2" xfId="1846"/>
    <cellStyle name="Normální 16 3 6 2" xfId="1847"/>
    <cellStyle name="Normální 17 3 6 2" xfId="1848"/>
    <cellStyle name="Normální 18 3 6 2" xfId="1849"/>
    <cellStyle name="Normální 21 3 6 2" xfId="1850"/>
    <cellStyle name="Měna 2 2 2 7 2" xfId="1851"/>
    <cellStyle name="normální 12 4 6 2" xfId="1852"/>
    <cellStyle name="Normální 16 2 3 6 2" xfId="1853"/>
    <cellStyle name="Normální 17 2 3 6 2" xfId="1854"/>
    <cellStyle name="Normální 18 2 3 6 2" xfId="1855"/>
    <cellStyle name="Normální 21 2 3 6 2" xfId="1856"/>
    <cellStyle name="Měna 2 7 5 2" xfId="1857"/>
    <cellStyle name="Normální 16 6 5 2" xfId="1858"/>
    <cellStyle name="Normální 17 6 5 2" xfId="1859"/>
    <cellStyle name="Normální 18 6 5 2" xfId="1860"/>
    <cellStyle name="Normální 21 6 5 2" xfId="1861"/>
    <cellStyle name="normální 12 2 4 5 2" xfId="1862"/>
    <cellStyle name="Normální 18 2 2 2 5 2" xfId="1863"/>
    <cellStyle name="Normální 17 2 2 2 5 2" xfId="1864"/>
    <cellStyle name="Normální 16 2 2 2 5 2" xfId="1865"/>
    <cellStyle name="Měna 2 2 4 5 2" xfId="1866"/>
    <cellStyle name="Měna 2 3 3 5 2" xfId="1867"/>
    <cellStyle name="Normální 21 2 2 2 5 2" xfId="1868"/>
    <cellStyle name="Měna 2 4 2 5 2" xfId="1869"/>
    <cellStyle name="normální 12 3 2 5 2" xfId="1870"/>
    <cellStyle name="Normální 16 3 2 5 2" xfId="1871"/>
    <cellStyle name="Normální 17 3 2 5 2" xfId="1872"/>
    <cellStyle name="Normální 18 3 2 5 2" xfId="1873"/>
    <cellStyle name="Normální 21 3 2 5 2" xfId="1874"/>
    <cellStyle name="Měna 2 5 5 2" xfId="1875"/>
    <cellStyle name="Normální 16 4 2 5 2" xfId="1876"/>
    <cellStyle name="Normální 17 4 2 5 2" xfId="1877"/>
    <cellStyle name="Normální 18 4 2 5 2" xfId="1878"/>
    <cellStyle name="Normální 21 4 2 5 2" xfId="1879"/>
    <cellStyle name="Měna 2 3 2 5 2" xfId="1880"/>
    <cellStyle name="Měna 2 2 2 2 5 2" xfId="1881"/>
    <cellStyle name="Měna 2 2 3 6 2" xfId="1882"/>
    <cellStyle name="normální 12 4 2 5 2" xfId="1883"/>
    <cellStyle name="Měna 2 6 5 2" xfId="1884"/>
    <cellStyle name="Normální 16 5 5 2" xfId="1885"/>
    <cellStyle name="Normální 17 5 5 2" xfId="1886"/>
    <cellStyle name="Normální 18 5 5 2" xfId="1887"/>
    <cellStyle name="Normální 21 5 5 2" xfId="1888"/>
    <cellStyle name="Normální 16 2 3 2 5 2" xfId="1889"/>
    <cellStyle name="Normální 17 2 3 2 5 2" xfId="1890"/>
    <cellStyle name="Normální 18 2 3 2 5 2" xfId="1891"/>
    <cellStyle name="Normální 21 2 3 2 5 2" xfId="1892"/>
    <cellStyle name="Měna 2 8 3 2" xfId="1893"/>
    <cellStyle name="Normální 16 7 3 2" xfId="1894"/>
    <cellStyle name="Normální 17 7 3 2" xfId="1895"/>
    <cellStyle name="Normální 18 7 3 2" xfId="1896"/>
    <cellStyle name="Normální 21 7 3 2" xfId="1897"/>
    <cellStyle name="normální 12 2 5 3 2" xfId="1898"/>
    <cellStyle name="Normální 18 2 2 3 3 2" xfId="1899"/>
    <cellStyle name="Normální 17 2 2 3 3 2" xfId="1900"/>
    <cellStyle name="Normální 16 2 2 3 3 2" xfId="1901"/>
    <cellStyle name="Měna 2 2 5 3 2" xfId="1902"/>
    <cellStyle name="Měna 2 3 4 3 2" xfId="1903"/>
    <cellStyle name="Normální 21 2 2 3 3 2" xfId="1904"/>
    <cellStyle name="Měna 2 4 3 3 2" xfId="1905"/>
    <cellStyle name="normální 12 3 3 3 2" xfId="1906"/>
    <cellStyle name="Normální 16 3 3 3 2" xfId="1907"/>
    <cellStyle name="Normální 17 3 3 3 2" xfId="1908"/>
    <cellStyle name="Normální 18 3 3 3 2" xfId="1909"/>
    <cellStyle name="Normální 21 3 3 3 2" xfId="1910"/>
    <cellStyle name="Měna 2 2 2 3 3 2" xfId="1911"/>
    <cellStyle name="normální 12 4 3 3 2" xfId="1912"/>
    <cellStyle name="Normální 16 2 3 3 3 2" xfId="1913"/>
    <cellStyle name="Normální 17 2 3 3 3 2" xfId="1914"/>
    <cellStyle name="Normální 18 2 3 3 3 2" xfId="1915"/>
    <cellStyle name="Normální 21 2 3 3 3 2" xfId="1916"/>
    <cellStyle name="Měna 2 7 2 3 2" xfId="1917"/>
    <cellStyle name="Normální 16 6 2 3 2" xfId="1918"/>
    <cellStyle name="Normální 17 6 2 3 2" xfId="1919"/>
    <cellStyle name="Normální 18 6 2 3 2" xfId="1920"/>
    <cellStyle name="Normální 21 6 2 3 2" xfId="1921"/>
    <cellStyle name="normální 12 2 4 2 3 2" xfId="1922"/>
    <cellStyle name="Normální 18 2 2 2 2 3 2" xfId="1923"/>
    <cellStyle name="Normální 17 2 2 2 2 3 2" xfId="1924"/>
    <cellStyle name="Normální 16 2 2 2 2 3 2" xfId="1925"/>
    <cellStyle name="Měna 2 2 4 2 3 2" xfId="1926"/>
    <cellStyle name="Měna 2 3 3 2 3 2" xfId="1927"/>
    <cellStyle name="Normální 21 2 2 2 2 3 2" xfId="1928"/>
    <cellStyle name="Měna 2 4 2 2 3 2" xfId="1929"/>
    <cellStyle name="normální 12 3 2 2 3 2" xfId="1930"/>
    <cellStyle name="Normální 16 3 2 2 3 2" xfId="1931"/>
    <cellStyle name="Normální 17 3 2 2 3 2" xfId="1932"/>
    <cellStyle name="Normální 18 3 2 2 3 2" xfId="1933"/>
    <cellStyle name="Normální 21 3 2 2 3 2" xfId="1934"/>
    <cellStyle name="Měna 2 5 2 3 2" xfId="1935"/>
    <cellStyle name="Normální 16 4 2 2 3 2" xfId="1936"/>
    <cellStyle name="Normální 17 4 2 2 3 2" xfId="1937"/>
    <cellStyle name="Normální 18 4 2 2 3 2" xfId="1938"/>
    <cellStyle name="Normální 21 4 2 2 3 2" xfId="1939"/>
    <cellStyle name="Měna 2 3 2 2 3 2" xfId="1940"/>
    <cellStyle name="Měna 2 2 2 2 2 3 2" xfId="1941"/>
    <cellStyle name="Měna 2 2 3 2 3 2" xfId="1942"/>
    <cellStyle name="normální 12 4 2 2 3 2" xfId="1943"/>
    <cellStyle name="Měna 2 6 2 3 2" xfId="1944"/>
    <cellStyle name="Normální 16 5 2 3 2" xfId="1945"/>
    <cellStyle name="Normální 17 5 2 3 2" xfId="1946"/>
    <cellStyle name="Normální 18 5 2 3 2" xfId="1947"/>
    <cellStyle name="Normální 21 5 2 3 2" xfId="1948"/>
    <cellStyle name="Normální 16 2 3 2 2 3 2" xfId="1949"/>
    <cellStyle name="Normální 17 2 3 2 2 3 2" xfId="1950"/>
    <cellStyle name="Normální 18 2 3 2 2 3 2" xfId="1951"/>
    <cellStyle name="Normální 21 2 3 2 2 3 2" xfId="1952"/>
    <cellStyle name="Měna 2 9 3 2" xfId="1953"/>
    <cellStyle name="Normální 16 8 3 2" xfId="1954"/>
    <cellStyle name="Normální 17 8 3 2" xfId="1955"/>
    <cellStyle name="Normální 18 8 3 2" xfId="1956"/>
    <cellStyle name="Normální 21 8 3 2" xfId="1957"/>
    <cellStyle name="normální 12 2 6 3 2" xfId="1958"/>
    <cellStyle name="Normální 18 2 2 4 3 2" xfId="1959"/>
    <cellStyle name="Normální 17 2 2 4 3 2" xfId="1960"/>
    <cellStyle name="Normální 16 2 2 4 3 2" xfId="1961"/>
    <cellStyle name="Měna 2 2 6 3 2" xfId="1962"/>
    <cellStyle name="Měna 2 3 5 3 2" xfId="1963"/>
    <cellStyle name="Normální 21 2 2 4 3 2" xfId="1964"/>
    <cellStyle name="Měna 2 4 4 3 2" xfId="1965"/>
    <cellStyle name="normální 12 3 4 3 2" xfId="1966"/>
    <cellStyle name="Normální 16 3 4 3 2" xfId="1967"/>
    <cellStyle name="Normální 17 3 4 3 2" xfId="1968"/>
    <cellStyle name="Normální 18 3 4 3 2" xfId="1969"/>
    <cellStyle name="Normální 21 3 4 3 2" xfId="1970"/>
    <cellStyle name="Měna 2 2 2 4 3 2" xfId="1971"/>
    <cellStyle name="normální 12 4 4 3 2" xfId="1972"/>
    <cellStyle name="Normální 16 2 3 4 3 2" xfId="1973"/>
    <cellStyle name="Normální 17 2 3 4 3 2" xfId="1974"/>
    <cellStyle name="Normální 18 2 3 4 3 2" xfId="1975"/>
    <cellStyle name="Normální 21 2 3 4 3 2" xfId="1976"/>
    <cellStyle name="Měna 2 7 3 3 2" xfId="1977"/>
    <cellStyle name="Normální 16 6 3 3 2" xfId="1978"/>
    <cellStyle name="Normální 17 6 3 3 2" xfId="1979"/>
    <cellStyle name="Normální 18 6 3 3 2" xfId="1980"/>
    <cellStyle name="Normální 21 6 3 3 2" xfId="1981"/>
    <cellStyle name="normální 12 2 4 3 3 2" xfId="1982"/>
    <cellStyle name="Normální 18 2 2 2 3 3 2" xfId="1983"/>
    <cellStyle name="Normální 17 2 2 2 3 3 2" xfId="1984"/>
    <cellStyle name="Normální 16 2 2 2 3 3 2" xfId="1985"/>
    <cellStyle name="Měna 2 2 4 3 3 2" xfId="1986"/>
    <cellStyle name="Měna 2 3 3 3 3 2" xfId="1987"/>
    <cellStyle name="Normální 21 2 2 2 3 3 2" xfId="1988"/>
    <cellStyle name="Měna 2 4 2 3 3 2" xfId="1989"/>
    <cellStyle name="normální 12 3 2 3 3 2" xfId="1990"/>
    <cellStyle name="Normální 16 3 2 3 3 2" xfId="1991"/>
    <cellStyle name="Normální 17 3 2 3 3 2" xfId="1992"/>
    <cellStyle name="Normální 18 3 2 3 3 2" xfId="1993"/>
    <cellStyle name="Normální 21 3 2 3 3 2" xfId="1994"/>
    <cellStyle name="Měna 2 5 3 3 2" xfId="1995"/>
    <cellStyle name="Normální 16 4 2 3 3 2" xfId="1996"/>
    <cellStyle name="Normální 17 4 2 3 3 2" xfId="1997"/>
    <cellStyle name="Normální 18 4 2 3 3 2" xfId="1998"/>
    <cellStyle name="Normální 21 4 2 3 3 2" xfId="1999"/>
    <cellStyle name="Měna 2 3 2 3 3 2" xfId="2000"/>
    <cellStyle name="Měna 2 2 2 2 3 3 2" xfId="2001"/>
    <cellStyle name="Měna 2 2 3 3 3 2" xfId="2002"/>
    <cellStyle name="normální 12 4 2 3 3 2" xfId="2003"/>
    <cellStyle name="Měna 2 6 3 3 2" xfId="2004"/>
    <cellStyle name="Normální 16 5 3 3 2" xfId="2005"/>
    <cellStyle name="Normální 17 5 3 3 2" xfId="2006"/>
    <cellStyle name="Normální 18 5 3 3 2" xfId="2007"/>
    <cellStyle name="Normální 21 5 3 3 2" xfId="2008"/>
    <cellStyle name="Normální 16 2 3 2 3 3 2" xfId="2009"/>
    <cellStyle name="Normální 17 2 3 2 3 3 2" xfId="2010"/>
    <cellStyle name="Normální 18 2 3 2 3 3 2" xfId="2011"/>
    <cellStyle name="Normální 21 2 3 2 3 3 2" xfId="2012"/>
    <cellStyle name="Normální 92 3 2" xfId="2013"/>
    <cellStyle name="Měna 2 10 3 2" xfId="2014"/>
    <cellStyle name="Měna 2 2 7 3 2" xfId="2015"/>
    <cellStyle name="Měna 2 2 2 5 3 2" xfId="2016"/>
    <cellStyle name="Měna 2 3 6 3 2" xfId="2017"/>
    <cellStyle name="normální 12 5 3 2" xfId="2018"/>
    <cellStyle name="Normální 16 2 4 3 2" xfId="2019"/>
    <cellStyle name="Normální 17 2 4 3 2" xfId="2020"/>
    <cellStyle name="Normální 18 2 4 3 2" xfId="2021"/>
    <cellStyle name="Normální 21 2 4 3 2" xfId="2022"/>
    <cellStyle name="Normální 93 3 2" xfId="2023"/>
    <cellStyle name="Měna 2 4 5 3 2" xfId="2024"/>
    <cellStyle name="Měna 2 2 3 4 3 2" xfId="2025"/>
    <cellStyle name="Normální 94 3 2" xfId="2026"/>
    <cellStyle name="Měna 2 11 2 2" xfId="2027"/>
    <cellStyle name="Normální 16 9 2 2" xfId="2028"/>
    <cellStyle name="Normální 17 9 2 2" xfId="2029"/>
    <cellStyle name="Normální 18 9 2 2" xfId="2030"/>
    <cellStyle name="Normální 21 9 2 2" xfId="2031"/>
    <cellStyle name="normální 12 2 7 2 2" xfId="2032"/>
    <cellStyle name="Normální 18 2 2 5 2 2" xfId="2033"/>
    <cellStyle name="Normální 17 2 2 5 2 2" xfId="2034"/>
    <cellStyle name="Normální 16 2 2 5 2 2" xfId="2035"/>
    <cellStyle name="Měna 2 2 8 2 2" xfId="2036"/>
    <cellStyle name="Měna 2 3 7 2 2" xfId="2037"/>
    <cellStyle name="Normální 21 2 2 5 2 2" xfId="2038"/>
    <cellStyle name="Měna 2 4 6 2 2" xfId="2039"/>
    <cellStyle name="normální 12 3 5 2 2" xfId="2040"/>
    <cellStyle name="Normální 16 3 5 2 2" xfId="2041"/>
    <cellStyle name="Normální 17 3 5 2 2" xfId="2042"/>
    <cellStyle name="Normální 18 3 5 2 2" xfId="2043"/>
    <cellStyle name="Normální 21 3 5 2 2" xfId="2044"/>
    <cellStyle name="Měna 2 2 2 6 2 2" xfId="2045"/>
    <cellStyle name="normální 12 4 5 2 2" xfId="2046"/>
    <cellStyle name="Normální 16 2 3 5 2 2" xfId="2047"/>
    <cellStyle name="Normální 17 2 3 5 2 2" xfId="2048"/>
    <cellStyle name="Normální 18 2 3 5 2 2" xfId="2049"/>
    <cellStyle name="Normální 21 2 3 5 2 2" xfId="2050"/>
    <cellStyle name="Měna 2 7 4 2 2" xfId="2051"/>
    <cellStyle name="Normální 16 6 4 2 2" xfId="2052"/>
    <cellStyle name="Normální 17 6 4 2 2" xfId="2053"/>
    <cellStyle name="Normální 18 6 4 2 2" xfId="2054"/>
    <cellStyle name="Normální 21 6 4 2 2" xfId="2055"/>
    <cellStyle name="normální 12 2 4 4 2 2" xfId="2056"/>
    <cellStyle name="Normální 18 2 2 2 4 2 2" xfId="2057"/>
    <cellStyle name="Normální 17 2 2 2 4 2 2" xfId="2058"/>
    <cellStyle name="Normální 16 2 2 2 4 2 2" xfId="2059"/>
    <cellStyle name="Měna 2 2 4 4 2 2" xfId="2060"/>
    <cellStyle name="Měna 2 3 3 4 2 2" xfId="2061"/>
    <cellStyle name="Normální 21 2 2 2 4 2 2" xfId="2062"/>
    <cellStyle name="Měna 2 4 2 4 2 2" xfId="2063"/>
    <cellStyle name="normální 12 3 2 4 2 2" xfId="2064"/>
    <cellStyle name="Normální 16 3 2 4 2 2" xfId="2065"/>
    <cellStyle name="Normální 17 3 2 4 2 2" xfId="2066"/>
    <cellStyle name="Normální 18 3 2 4 2 2" xfId="2067"/>
    <cellStyle name="Normální 21 3 2 4 2 2" xfId="2068"/>
    <cellStyle name="Měna 2 5 4 2 2" xfId="2069"/>
    <cellStyle name="Normální 16 4 2 4 2 2" xfId="2070"/>
    <cellStyle name="Normální 17 4 2 4 2 2" xfId="2071"/>
    <cellStyle name="Normální 18 4 2 4 2 2" xfId="2072"/>
    <cellStyle name="Normální 21 4 2 4 2 2" xfId="2073"/>
    <cellStyle name="Měna 2 3 2 4 2 2" xfId="2074"/>
    <cellStyle name="Měna 2 2 2 2 4 2 2" xfId="2075"/>
    <cellStyle name="Měna 2 2 3 5 2 2" xfId="2076"/>
    <cellStyle name="normální 12 4 2 4 2 2" xfId="2077"/>
    <cellStyle name="Měna 2 6 4 2 2" xfId="2078"/>
    <cellStyle name="Normální 16 5 4 2 2" xfId="2079"/>
    <cellStyle name="Normální 17 5 4 2 2" xfId="2080"/>
    <cellStyle name="Normální 18 5 4 2 2" xfId="2081"/>
    <cellStyle name="Normální 21 5 4 2 2" xfId="2082"/>
    <cellStyle name="Normální 16 2 3 2 4 2 2" xfId="2083"/>
    <cellStyle name="Normální 17 2 3 2 4 2 2" xfId="2084"/>
    <cellStyle name="Normální 18 2 3 2 4 2 2" xfId="2085"/>
    <cellStyle name="Normální 21 2 3 2 4 2 2" xfId="2086"/>
    <cellStyle name="Měna 2 8 2 2 2" xfId="2087"/>
    <cellStyle name="Normální 16 7 2 2 2" xfId="2088"/>
    <cellStyle name="Normální 17 7 2 2 2" xfId="2089"/>
    <cellStyle name="Normální 18 7 2 2 2" xfId="2090"/>
    <cellStyle name="Normální 21 7 2 2 2" xfId="2091"/>
    <cellStyle name="normální 12 2 5 2 2 2" xfId="2092"/>
    <cellStyle name="Normální 18 2 2 3 2 2 2" xfId="2093"/>
    <cellStyle name="Normální 17 2 2 3 2 2 2" xfId="2094"/>
    <cellStyle name="Normální 16 2 2 3 2 2 2" xfId="2095"/>
    <cellStyle name="Měna 2 2 5 2 2 2" xfId="2096"/>
    <cellStyle name="Měna 2 3 4 2 2 2" xfId="2097"/>
    <cellStyle name="Normální 21 2 2 3 2 2 2" xfId="2098"/>
    <cellStyle name="Měna 2 4 3 2 2 2" xfId="2099"/>
    <cellStyle name="normální 12 3 3 2 2 2" xfId="2100"/>
    <cellStyle name="Normální 16 3 3 2 2 2" xfId="2101"/>
    <cellStyle name="Normální 17 3 3 2 2 2" xfId="2102"/>
    <cellStyle name="Normální 18 3 3 2 2 2" xfId="2103"/>
    <cellStyle name="Normální 21 3 3 2 2 2" xfId="2104"/>
    <cellStyle name="Měna 2 2 2 3 2 2 2" xfId="2105"/>
    <cellStyle name="normální 12 4 3 2 2 2" xfId="2106"/>
    <cellStyle name="Normální 16 2 3 3 2 2 2" xfId="2107"/>
    <cellStyle name="Normální 17 2 3 3 2 2 2" xfId="2108"/>
    <cellStyle name="Normální 18 2 3 3 2 2 2" xfId="2109"/>
    <cellStyle name="Normální 21 2 3 3 2 2 2" xfId="2110"/>
    <cellStyle name="Měna 2 7 2 2 2 2" xfId="2111"/>
    <cellStyle name="Normální 16 6 2 2 2 2" xfId="2112"/>
    <cellStyle name="Normální 17 6 2 2 2 2" xfId="2113"/>
    <cellStyle name="Normální 18 6 2 2 2 2" xfId="2114"/>
    <cellStyle name="Normální 21 6 2 2 2 2" xfId="2115"/>
    <cellStyle name="normální 12 2 4 2 2 2 2" xfId="2116"/>
    <cellStyle name="Normální 18 2 2 2 2 2 2 2" xfId="2117"/>
    <cellStyle name="Normální 17 2 2 2 2 2 2 2" xfId="2118"/>
    <cellStyle name="Normální 16 2 2 2 2 2 2 2" xfId="2119"/>
    <cellStyle name="Měna 2 2 4 2 2 2 2" xfId="2120"/>
    <cellStyle name="Měna 2 3 3 2 2 2 2" xfId="2121"/>
    <cellStyle name="Normální 21 2 2 2 2 2 2 2" xfId="2122"/>
    <cellStyle name="Měna 2 4 2 2 2 2 2" xfId="2123"/>
    <cellStyle name="normální 12 3 2 2 2 2 2" xfId="2124"/>
    <cellStyle name="Normální 16 3 2 2 2 2 2" xfId="2125"/>
    <cellStyle name="Normální 17 3 2 2 2 2 2" xfId="2126"/>
    <cellStyle name="Normální 18 3 2 2 2 2 2" xfId="2127"/>
    <cellStyle name="Normální 21 3 2 2 2 2 2" xfId="2128"/>
    <cellStyle name="Měna 2 5 2 2 2 2" xfId="2129"/>
    <cellStyle name="Normální 16 4 2 2 2 2 2" xfId="2130"/>
    <cellStyle name="Normální 17 4 2 2 2 2 2" xfId="2131"/>
    <cellStyle name="Normální 18 4 2 2 2 2 2" xfId="2132"/>
    <cellStyle name="Normální 21 4 2 2 2 2 2" xfId="2133"/>
    <cellStyle name="Měna 2 3 2 2 2 2 2" xfId="2134"/>
    <cellStyle name="Měna 2 2 2 2 2 2 2 2" xfId="2135"/>
    <cellStyle name="Měna 2 2 3 2 2 2 2" xfId="2136"/>
    <cellStyle name="normální 12 4 2 2 2 2 2" xfId="2137"/>
    <cellStyle name="Měna 2 6 2 2 2 2" xfId="2138"/>
    <cellStyle name="Normální 16 5 2 2 2 2" xfId="2139"/>
    <cellStyle name="Normální 17 5 2 2 2 2" xfId="2140"/>
    <cellStyle name="Normální 18 5 2 2 2 2" xfId="2141"/>
    <cellStyle name="Normální 21 5 2 2 2 2" xfId="2142"/>
    <cellStyle name="Normální 16 2 3 2 2 2 2 2" xfId="2143"/>
    <cellStyle name="Normální 17 2 3 2 2 2 2 2" xfId="2144"/>
    <cellStyle name="Normální 18 2 3 2 2 2 2 2" xfId="2145"/>
    <cellStyle name="Normální 21 2 3 2 2 2 2 2" xfId="2146"/>
    <cellStyle name="Měna 2 9 2 2 2" xfId="2147"/>
    <cellStyle name="Normální 16 8 2 2 2" xfId="2148"/>
    <cellStyle name="Normální 17 8 2 2 2" xfId="2149"/>
    <cellStyle name="Normální 18 8 2 2 2" xfId="2150"/>
    <cellStyle name="Normální 21 8 2 2 2" xfId="2151"/>
    <cellStyle name="normální 12 2 6 2 2 2" xfId="2152"/>
    <cellStyle name="Normální 18 2 2 4 2 2 2" xfId="2153"/>
    <cellStyle name="Normální 17 2 2 4 2 2 2" xfId="2154"/>
    <cellStyle name="Normální 16 2 2 4 2 2 2" xfId="2155"/>
    <cellStyle name="Měna 2 2 6 2 2 2" xfId="2156"/>
    <cellStyle name="Měna 2 3 5 2 2 2" xfId="2157"/>
    <cellStyle name="Normální 21 2 2 4 2 2 2" xfId="2158"/>
    <cellStyle name="Měna 2 4 4 2 2 2" xfId="2159"/>
    <cellStyle name="normální 12 3 4 2 2 2" xfId="2160"/>
    <cellStyle name="Normální 16 3 4 2 2 2" xfId="2161"/>
    <cellStyle name="Normální 17 3 4 2 2 2" xfId="2162"/>
    <cellStyle name="Normální 18 3 4 2 2 2" xfId="2163"/>
    <cellStyle name="Normální 21 3 4 2 2 2" xfId="2164"/>
    <cellStyle name="Měna 2 2 2 4 2 2 2" xfId="2165"/>
    <cellStyle name="normální 12 4 4 2 2 2" xfId="2166"/>
    <cellStyle name="Normální 16 2 3 4 2 2 2" xfId="2167"/>
    <cellStyle name="Normální 17 2 3 4 2 2 2" xfId="2168"/>
    <cellStyle name="Normální 18 2 3 4 2 2 2" xfId="2169"/>
    <cellStyle name="Normální 21 2 3 4 2 2 2" xfId="2170"/>
    <cellStyle name="Měna 2 7 3 2 2 2" xfId="2171"/>
    <cellStyle name="Normální 16 6 3 2 2 2" xfId="2172"/>
    <cellStyle name="Normální 17 6 3 2 2 2" xfId="2173"/>
    <cellStyle name="Normální 18 6 3 2 2 2" xfId="2174"/>
    <cellStyle name="Normální 21 6 3 2 2 2" xfId="2175"/>
    <cellStyle name="normální 12 2 4 3 2 2 2" xfId="2176"/>
    <cellStyle name="Normální 18 2 2 2 3 2 2 2" xfId="2177"/>
    <cellStyle name="Normální 17 2 2 2 3 2 2 2" xfId="2178"/>
    <cellStyle name="Normální 16 2 2 2 3 2 2 2" xfId="2179"/>
    <cellStyle name="Měna 2 2 4 3 2 2 2" xfId="2180"/>
    <cellStyle name="Měna 2 3 3 3 2 2 2" xfId="2181"/>
    <cellStyle name="Normální 21 2 2 2 3 2 2 2" xfId="2182"/>
    <cellStyle name="Měna 2 4 2 3 2 2 2" xfId="2183"/>
    <cellStyle name="normální 12 3 2 3 2 2 2" xfId="2184"/>
    <cellStyle name="Normální 16 3 2 3 2 2 2" xfId="2185"/>
    <cellStyle name="Normální 17 3 2 3 2 2 2" xfId="2186"/>
    <cellStyle name="Normální 18 3 2 3 2 2 2" xfId="2187"/>
    <cellStyle name="Normální 21 3 2 3 2 2 2" xfId="2188"/>
    <cellStyle name="Měna 2 5 3 2 2 2" xfId="2189"/>
    <cellStyle name="Normální 16 4 2 3 2 2 2" xfId="2190"/>
    <cellStyle name="Normální 17 4 2 3 2 2 2" xfId="2191"/>
    <cellStyle name="Normální 18 4 2 3 2 2 2" xfId="2192"/>
    <cellStyle name="Normální 21 4 2 3 2 2 2" xfId="2193"/>
    <cellStyle name="Měna 2 3 2 3 2 2 2" xfId="2194"/>
    <cellStyle name="Měna 2 2 2 2 3 2 2 2" xfId="2195"/>
    <cellStyle name="Měna 2 2 3 3 2 2 2" xfId="2196"/>
    <cellStyle name="normální 12 4 2 3 2 2 2" xfId="2197"/>
    <cellStyle name="Měna 2 6 3 2 2 2" xfId="2198"/>
    <cellStyle name="Normální 16 5 3 2 2 2" xfId="2199"/>
    <cellStyle name="Normální 17 5 3 2 2 2" xfId="2200"/>
    <cellStyle name="Normální 18 5 3 2 2 2" xfId="2201"/>
    <cellStyle name="Normální 21 5 3 2 2 2" xfId="2202"/>
    <cellStyle name="Normální 16 2 3 2 3 2 2 2" xfId="2203"/>
    <cellStyle name="Normální 17 2 3 2 3 2 2 2" xfId="2204"/>
    <cellStyle name="Normální 18 2 3 2 3 2 2 2" xfId="2205"/>
    <cellStyle name="Normální 21 2 3 2 3 2 2 2" xfId="2206"/>
    <cellStyle name="Normální 92 2 2 2" xfId="2207"/>
    <cellStyle name="Měna 2 10 2 2 2" xfId="2208"/>
    <cellStyle name="Měna 2 2 7 2 2 2" xfId="2209"/>
    <cellStyle name="Měna 2 2 2 5 2 2 2" xfId="2210"/>
    <cellStyle name="Měna 2 3 6 2 2 2" xfId="2211"/>
    <cellStyle name="normální 12 5 2 2 2" xfId="2212"/>
    <cellStyle name="Normální 16 2 4 2 2 2" xfId="2213"/>
    <cellStyle name="Normální 17 2 4 2 2 2" xfId="2214"/>
    <cellStyle name="Normální 18 2 4 2 2 2" xfId="2215"/>
    <cellStyle name="Normální 21 2 4 2 2 2" xfId="2216"/>
    <cellStyle name="Normální 93 2 2 2" xfId="2217"/>
    <cellStyle name="Měna 2 4 5 2 2 2" xfId="2218"/>
    <cellStyle name="Měna 2 2 3 4 2 2 2" xfId="2219"/>
    <cellStyle name="Normální 94 2 2 2" xfId="2220"/>
    <cellStyle name="Měna 2 14" xfId="2221"/>
    <cellStyle name="Normální 16 12" xfId="2222"/>
    <cellStyle name="Normální 17 12" xfId="2223"/>
    <cellStyle name="Normální 18 12" xfId="2224"/>
    <cellStyle name="Normální 21 12" xfId="2225"/>
    <cellStyle name="normální 12 2 10" xfId="2226"/>
    <cellStyle name="Normální 18 2 2 8" xfId="2227"/>
    <cellStyle name="Normální 17 2 2 8" xfId="2228"/>
    <cellStyle name="Normální 16 2 2 8" xfId="2229"/>
    <cellStyle name="Měna 2 2 11" xfId="2230"/>
    <cellStyle name="Měna 2 3 10" xfId="2231"/>
    <cellStyle name="Normální 21 2 2 8" xfId="2232"/>
    <cellStyle name="Měna 2 4 9" xfId="2233"/>
    <cellStyle name="normální 12 3 8" xfId="2234"/>
    <cellStyle name="Normální 16 3 8" xfId="2235"/>
    <cellStyle name="Normální 17 3 8" xfId="2236"/>
    <cellStyle name="Normální 18 3 8" xfId="2237"/>
    <cellStyle name="Normální 21 3 8" xfId="2238"/>
    <cellStyle name="Měna 2 2 2 9" xfId="2239"/>
    <cellStyle name="normální 12 4 8" xfId="2240"/>
    <cellStyle name="Normální 16 2 3 8" xfId="2241"/>
    <cellStyle name="Normální 17 2 3 8" xfId="2242"/>
    <cellStyle name="Normální 18 2 3 8" xfId="2243"/>
    <cellStyle name="Normální 21 2 3 8" xfId="2244"/>
    <cellStyle name="Měna 2 7 7" xfId="2245"/>
    <cellStyle name="Normální 16 6 7" xfId="2246"/>
    <cellStyle name="Normální 17 6 7" xfId="2247"/>
    <cellStyle name="Normální 18 6 7" xfId="2248"/>
    <cellStyle name="Normální 21 6 7" xfId="2249"/>
    <cellStyle name="normální 12 2 4 7" xfId="2250"/>
    <cellStyle name="Normální 18 2 2 2 7" xfId="2251"/>
    <cellStyle name="Normální 17 2 2 2 7" xfId="2252"/>
    <cellStyle name="Normální 16 2 2 2 7" xfId="2253"/>
    <cellStyle name="Měna 2 2 4 7" xfId="2254"/>
    <cellStyle name="Měna 2 3 3 7" xfId="2255"/>
    <cellStyle name="Normální 21 2 2 2 7" xfId="2256"/>
    <cellStyle name="Měna 2 4 2 7" xfId="2257"/>
    <cellStyle name="normální 12 3 2 7" xfId="2258"/>
    <cellStyle name="Normální 16 3 2 7" xfId="2259"/>
    <cellStyle name="Normální 17 3 2 7" xfId="2260"/>
    <cellStyle name="Normální 18 3 2 7" xfId="2261"/>
    <cellStyle name="Normální 21 3 2 7" xfId="2262"/>
    <cellStyle name="Měna 2 5 7" xfId="2263"/>
    <cellStyle name="Normální 16 4 2 7" xfId="2264"/>
    <cellStyle name="Normální 17 4 2 7" xfId="2265"/>
    <cellStyle name="Normální 18 4 2 7" xfId="2266"/>
    <cellStyle name="Normální 21 4 2 7" xfId="2267"/>
    <cellStyle name="Měna 2 3 2 7" xfId="2268"/>
    <cellStyle name="Měna 2 2 2 2 7" xfId="2269"/>
    <cellStyle name="Měna 2 2 3 8" xfId="2270"/>
    <cellStyle name="normální 12 4 2 7" xfId="2271"/>
    <cellStyle name="Měna 2 6 7" xfId="2272"/>
    <cellStyle name="Normální 16 5 7" xfId="2273"/>
    <cellStyle name="Normální 17 5 7" xfId="2274"/>
    <cellStyle name="Normální 18 5 7" xfId="2275"/>
    <cellStyle name="Normální 21 5 7" xfId="2276"/>
    <cellStyle name="Normální 16 2 3 2 7" xfId="2277"/>
    <cellStyle name="Normální 17 2 3 2 7" xfId="2278"/>
    <cellStyle name="Normální 18 2 3 2 7" xfId="2279"/>
    <cellStyle name="Normální 21 2 3 2 7" xfId="2280"/>
    <cellStyle name="Měna 2 8 5" xfId="2281"/>
    <cellStyle name="Normální 16 7 5" xfId="2282"/>
    <cellStyle name="Normální 17 7 5" xfId="2283"/>
    <cellStyle name="Normální 18 7 5" xfId="2284"/>
    <cellStyle name="Normální 21 7 5" xfId="2285"/>
    <cellStyle name="normální 12 2 5 5" xfId="2286"/>
    <cellStyle name="Normální 18 2 2 3 5" xfId="2287"/>
    <cellStyle name="Normální 17 2 2 3 5" xfId="2288"/>
    <cellStyle name="Normální 16 2 2 3 5" xfId="2289"/>
    <cellStyle name="Měna 2 2 5 5" xfId="2290"/>
    <cellStyle name="Měna 2 3 4 5" xfId="2291"/>
    <cellStyle name="Normální 21 2 2 3 5" xfId="2292"/>
    <cellStyle name="Měna 2 4 3 5" xfId="2293"/>
    <cellStyle name="normální 12 3 3 5" xfId="2294"/>
    <cellStyle name="Normální 16 3 3 5" xfId="2295"/>
    <cellStyle name="Normální 17 3 3 5" xfId="2296"/>
    <cellStyle name="Normální 18 3 3 5" xfId="2297"/>
    <cellStyle name="Normální 21 3 3 5" xfId="2298"/>
    <cellStyle name="Měna 2 2 2 3 5" xfId="2299"/>
    <cellStyle name="normální 12 4 3 5" xfId="2300"/>
    <cellStyle name="Normální 16 2 3 3 5" xfId="2301"/>
    <cellStyle name="Normální 17 2 3 3 5" xfId="2302"/>
    <cellStyle name="Normální 18 2 3 3 5" xfId="2303"/>
    <cellStyle name="Normální 21 2 3 3 5" xfId="2304"/>
    <cellStyle name="Měna 2 7 2 5" xfId="2305"/>
    <cellStyle name="Normální 16 6 2 5" xfId="2306"/>
    <cellStyle name="Normální 17 6 2 5" xfId="2307"/>
    <cellStyle name="Normální 18 6 2 5" xfId="2308"/>
    <cellStyle name="Normální 21 6 2 5" xfId="2309"/>
    <cellStyle name="normální 12 2 4 2 5" xfId="2310"/>
    <cellStyle name="Normální 18 2 2 2 2 5" xfId="2311"/>
    <cellStyle name="Normální 17 2 2 2 2 5" xfId="2312"/>
    <cellStyle name="Normální 16 2 2 2 2 5" xfId="2313"/>
    <cellStyle name="Měna 2 2 4 2 5" xfId="2314"/>
    <cellStyle name="Měna 2 3 3 2 5" xfId="2315"/>
    <cellStyle name="Normální 21 2 2 2 2 5" xfId="2316"/>
    <cellStyle name="Měna 2 4 2 2 5" xfId="2317"/>
    <cellStyle name="normální 12 3 2 2 5" xfId="2318"/>
    <cellStyle name="Normální 16 3 2 2 5" xfId="2319"/>
    <cellStyle name="Normální 17 3 2 2 5" xfId="2320"/>
    <cellStyle name="Normální 18 3 2 2 5" xfId="2321"/>
    <cellStyle name="Normální 21 3 2 2 5" xfId="2322"/>
    <cellStyle name="Měna 2 5 2 5" xfId="2323"/>
    <cellStyle name="Normální 16 4 2 2 5" xfId="2324"/>
    <cellStyle name="Normální 17 4 2 2 5" xfId="2325"/>
    <cellStyle name="Normální 18 4 2 2 5" xfId="2326"/>
    <cellStyle name="Normální 21 4 2 2 5" xfId="2327"/>
    <cellStyle name="Měna 2 3 2 2 5" xfId="2328"/>
    <cellStyle name="Měna 2 2 2 2 2 5" xfId="2329"/>
    <cellStyle name="Měna 2 2 3 2 5" xfId="2330"/>
    <cellStyle name="normální 12 4 2 2 5" xfId="2331"/>
    <cellStyle name="Měna 2 6 2 5" xfId="2332"/>
    <cellStyle name="Normální 16 5 2 5" xfId="2333"/>
    <cellStyle name="Normální 17 5 2 5" xfId="2334"/>
    <cellStyle name="Normální 18 5 2 5" xfId="2335"/>
    <cellStyle name="Normální 21 5 2 5" xfId="2336"/>
    <cellStyle name="Normální 16 2 3 2 2 5" xfId="2337"/>
    <cellStyle name="Normální 17 2 3 2 2 5" xfId="2338"/>
    <cellStyle name="Normální 18 2 3 2 2 5" xfId="2339"/>
    <cellStyle name="Normální 21 2 3 2 2 5" xfId="2340"/>
    <cellStyle name="Měna 2 9 5" xfId="2341"/>
    <cellStyle name="Normální 16 8 5" xfId="2342"/>
    <cellStyle name="Normální 17 8 5" xfId="2343"/>
    <cellStyle name="Normální 18 8 5" xfId="2344"/>
    <cellStyle name="Normální 21 8 5" xfId="2345"/>
    <cellStyle name="normální 12 2 6 5" xfId="2346"/>
    <cellStyle name="Normální 18 2 2 4 5" xfId="2347"/>
    <cellStyle name="Normální 17 2 2 4 5" xfId="2348"/>
    <cellStyle name="Normální 16 2 2 4 5" xfId="2349"/>
    <cellStyle name="Měna 2 2 6 5" xfId="2350"/>
    <cellStyle name="Měna 2 3 5 5" xfId="2351"/>
    <cellStyle name="Normální 21 2 2 4 5" xfId="2352"/>
    <cellStyle name="Měna 2 4 4 5" xfId="2353"/>
    <cellStyle name="normální 12 3 4 5" xfId="2354"/>
    <cellStyle name="Normální 16 3 4 5" xfId="2355"/>
    <cellStyle name="Normální 17 3 4 5" xfId="2356"/>
    <cellStyle name="Normální 18 3 4 5" xfId="2357"/>
    <cellStyle name="Normální 21 3 4 5" xfId="2358"/>
    <cellStyle name="Měna 2 2 2 4 5" xfId="2359"/>
    <cellStyle name="normální 12 4 4 5" xfId="2360"/>
    <cellStyle name="Normální 16 2 3 4 5" xfId="2361"/>
    <cellStyle name="Normální 17 2 3 4 5" xfId="2362"/>
    <cellStyle name="Normální 18 2 3 4 5" xfId="2363"/>
    <cellStyle name="Normální 21 2 3 4 5" xfId="2364"/>
    <cellStyle name="Měna 2 7 3 5" xfId="2365"/>
    <cellStyle name="Normální 16 6 3 5" xfId="2366"/>
    <cellStyle name="Normální 17 6 3 5" xfId="2367"/>
    <cellStyle name="Normální 18 6 3 5" xfId="2368"/>
    <cellStyle name="Normální 21 6 3 5" xfId="2369"/>
    <cellStyle name="normální 12 2 4 3 5" xfId="2370"/>
    <cellStyle name="Normální 18 2 2 2 3 5" xfId="2371"/>
    <cellStyle name="Normální 17 2 2 2 3 5" xfId="2372"/>
    <cellStyle name="Normální 16 2 2 2 3 5" xfId="2373"/>
    <cellStyle name="Měna 2 2 4 3 5" xfId="2374"/>
    <cellStyle name="Měna 2 3 3 3 5" xfId="2375"/>
    <cellStyle name="Normální 21 2 2 2 3 5" xfId="2376"/>
    <cellStyle name="Měna 2 4 2 3 5" xfId="2377"/>
    <cellStyle name="normální 12 3 2 3 5" xfId="2378"/>
    <cellStyle name="Normální 16 3 2 3 5" xfId="2379"/>
    <cellStyle name="Normální 17 3 2 3 5" xfId="2380"/>
    <cellStyle name="Normální 18 3 2 3 5" xfId="2381"/>
    <cellStyle name="Normální 21 3 2 3 5" xfId="2382"/>
    <cellStyle name="Měna 2 5 3 5" xfId="2383"/>
    <cellStyle name="Normální 16 4 2 3 5" xfId="2384"/>
    <cellStyle name="Normální 17 4 2 3 5" xfId="2385"/>
    <cellStyle name="Normální 18 4 2 3 5" xfId="2386"/>
    <cellStyle name="Normální 21 4 2 3 5" xfId="2387"/>
    <cellStyle name="Měna 2 3 2 3 5" xfId="2388"/>
    <cellStyle name="Měna 2 2 2 2 3 5" xfId="2389"/>
    <cellStyle name="Měna 2 2 3 3 5" xfId="2390"/>
    <cellStyle name="normální 12 4 2 3 5" xfId="2391"/>
    <cellStyle name="Měna 2 6 3 5" xfId="2392"/>
    <cellStyle name="Normální 16 5 3 5" xfId="2393"/>
    <cellStyle name="Normální 17 5 3 5" xfId="2394"/>
    <cellStyle name="Normální 18 5 3 5" xfId="2395"/>
    <cellStyle name="Normální 21 5 3 5" xfId="2396"/>
    <cellStyle name="Normální 16 2 3 2 3 5" xfId="2397"/>
    <cellStyle name="Normální 17 2 3 2 3 5" xfId="2398"/>
    <cellStyle name="Normální 18 2 3 2 3 5" xfId="2399"/>
    <cellStyle name="Normální 21 2 3 2 3 5" xfId="2400"/>
    <cellStyle name="Normální 92 5" xfId="2401"/>
    <cellStyle name="Měna 2 10 5" xfId="2402"/>
    <cellStyle name="Měna 2 2 7 5" xfId="2403"/>
    <cellStyle name="Měna 2 2 2 5 5" xfId="2404"/>
    <cellStyle name="Měna 2 3 6 5" xfId="2405"/>
    <cellStyle name="normální 12 5 5" xfId="2406"/>
    <cellStyle name="Normální 16 2 4 5" xfId="2407"/>
    <cellStyle name="Normální 17 2 4 5" xfId="2408"/>
    <cellStyle name="Normální 18 2 4 5" xfId="2409"/>
    <cellStyle name="Normální 21 2 4 5" xfId="2410"/>
    <cellStyle name="Normální 93 5" xfId="2411"/>
    <cellStyle name="Měna 2 4 5 5" xfId="2412"/>
    <cellStyle name="Měna 2 2 3 4 5" xfId="2413"/>
    <cellStyle name="Normální 94 5" xfId="2414"/>
    <cellStyle name="Měna 2 11 4" xfId="2415"/>
    <cellStyle name="Normální 16 9 4" xfId="2416"/>
    <cellStyle name="Normální 17 9 4" xfId="2417"/>
    <cellStyle name="Normální 18 9 4" xfId="2418"/>
    <cellStyle name="Normální 21 9 4" xfId="2419"/>
    <cellStyle name="normální 12 2 7 4" xfId="2420"/>
    <cellStyle name="Normální 18 2 2 5 4" xfId="2421"/>
    <cellStyle name="Normální 17 2 2 5 4" xfId="2422"/>
    <cellStyle name="Normální 16 2 2 5 4" xfId="2423"/>
    <cellStyle name="Měna 2 2 8 4" xfId="2424"/>
    <cellStyle name="Měna 2 3 7 4" xfId="2425"/>
    <cellStyle name="Normální 21 2 2 5 4" xfId="2426"/>
    <cellStyle name="Měna 2 4 6 4" xfId="2427"/>
    <cellStyle name="normální 12 3 5 4" xfId="2428"/>
    <cellStyle name="Normální 16 3 5 4" xfId="2429"/>
    <cellStyle name="Normální 17 3 5 4" xfId="2430"/>
    <cellStyle name="Normální 18 3 5 4" xfId="2431"/>
    <cellStyle name="Normální 21 3 5 4" xfId="2432"/>
    <cellStyle name="Měna 2 2 2 6 4" xfId="2433"/>
    <cellStyle name="normální 12 4 5 4" xfId="2434"/>
    <cellStyle name="Normální 16 2 3 5 4" xfId="2435"/>
    <cellStyle name="Normální 17 2 3 5 4" xfId="2436"/>
    <cellStyle name="Normální 18 2 3 5 4" xfId="2437"/>
    <cellStyle name="Normální 21 2 3 5 4" xfId="2438"/>
    <cellStyle name="Měna 2 7 4 4" xfId="2439"/>
    <cellStyle name="Normální 16 6 4 4" xfId="2440"/>
    <cellStyle name="Normální 17 6 4 4" xfId="2441"/>
    <cellStyle name="Normální 18 6 4 4" xfId="2442"/>
    <cellStyle name="Normální 21 6 4 4" xfId="2443"/>
    <cellStyle name="normální 12 2 4 4 4" xfId="2444"/>
    <cellStyle name="Normální 18 2 2 2 4 4" xfId="2445"/>
    <cellStyle name="Normální 17 2 2 2 4 4" xfId="2446"/>
    <cellStyle name="Normální 16 2 2 2 4 4" xfId="2447"/>
    <cellStyle name="Měna 2 2 4 4 4" xfId="2448"/>
    <cellStyle name="Měna 2 3 3 4 4" xfId="2449"/>
    <cellStyle name="Normální 21 2 2 2 4 4" xfId="2450"/>
    <cellStyle name="Měna 2 4 2 4 4" xfId="2451"/>
    <cellStyle name="normální 12 3 2 4 4" xfId="2452"/>
    <cellStyle name="Normální 16 3 2 4 4" xfId="2453"/>
    <cellStyle name="Normální 17 3 2 4 4" xfId="2454"/>
    <cellStyle name="Normální 18 3 2 4 4" xfId="2455"/>
    <cellStyle name="Normální 21 3 2 4 4" xfId="2456"/>
    <cellStyle name="Měna 2 5 4 4" xfId="2457"/>
    <cellStyle name="Normální 16 4 2 4 4" xfId="2458"/>
    <cellStyle name="Normální 17 4 2 4 4" xfId="2459"/>
    <cellStyle name="Normální 18 4 2 4 4" xfId="2460"/>
    <cellStyle name="Normální 21 4 2 4 4" xfId="2461"/>
    <cellStyle name="Měna 2 3 2 4 4" xfId="2462"/>
    <cellStyle name="Měna 2 2 2 2 4 4" xfId="2463"/>
    <cellStyle name="Měna 2 2 3 5 4" xfId="2464"/>
    <cellStyle name="normální 12 4 2 4 4" xfId="2465"/>
    <cellStyle name="Měna 2 6 4 4" xfId="2466"/>
    <cellStyle name="Normální 16 5 4 4" xfId="2467"/>
    <cellStyle name="Normální 17 5 4 4" xfId="2468"/>
    <cellStyle name="Normální 18 5 4 4" xfId="2469"/>
    <cellStyle name="Normální 21 5 4 4" xfId="2470"/>
    <cellStyle name="Normální 16 2 3 2 4 4" xfId="2471"/>
    <cellStyle name="Normální 17 2 3 2 4 4" xfId="2472"/>
    <cellStyle name="Normální 18 2 3 2 4 4" xfId="2473"/>
    <cellStyle name="Normální 21 2 3 2 4 4" xfId="2474"/>
    <cellStyle name="Měna 2 8 2 4" xfId="2475"/>
    <cellStyle name="Normální 16 7 2 4" xfId="2476"/>
    <cellStyle name="Normální 17 7 2 4" xfId="2477"/>
    <cellStyle name="Normální 18 7 2 4" xfId="2478"/>
    <cellStyle name="Normální 21 7 2 4" xfId="2479"/>
    <cellStyle name="normální 12 2 5 2 4" xfId="2480"/>
    <cellStyle name="Normální 18 2 2 3 2 4" xfId="2481"/>
    <cellStyle name="Normální 17 2 2 3 2 4" xfId="2482"/>
    <cellStyle name="Normální 16 2 2 3 2 4" xfId="2483"/>
    <cellStyle name="Měna 2 2 5 2 4" xfId="2484"/>
    <cellStyle name="Měna 2 3 4 2 4" xfId="2485"/>
    <cellStyle name="Normální 21 2 2 3 2 4" xfId="2486"/>
    <cellStyle name="Měna 2 4 3 2 4" xfId="2487"/>
    <cellStyle name="normální 12 3 3 2 4" xfId="2488"/>
    <cellStyle name="Normální 16 3 3 2 4" xfId="2489"/>
    <cellStyle name="Normální 17 3 3 2 4" xfId="2490"/>
    <cellStyle name="Normální 18 3 3 2 4" xfId="2491"/>
    <cellStyle name="Normální 21 3 3 2 4" xfId="2492"/>
    <cellStyle name="Měna 2 2 2 3 2 4" xfId="2493"/>
    <cellStyle name="normální 12 4 3 2 4" xfId="2494"/>
    <cellStyle name="Normální 16 2 3 3 2 4" xfId="2495"/>
    <cellStyle name="Normální 17 2 3 3 2 4" xfId="2496"/>
    <cellStyle name="Normální 18 2 3 3 2 4" xfId="2497"/>
    <cellStyle name="Normální 21 2 3 3 2 4" xfId="2498"/>
    <cellStyle name="Měna 2 7 2 2 4" xfId="2499"/>
    <cellStyle name="Normální 16 6 2 2 4" xfId="2500"/>
    <cellStyle name="Normální 17 6 2 2 4" xfId="2501"/>
    <cellStyle name="Normální 18 6 2 2 4" xfId="2502"/>
    <cellStyle name="Normální 21 6 2 2 4" xfId="2503"/>
    <cellStyle name="normální 12 2 4 2 2 4" xfId="2504"/>
    <cellStyle name="Normální 18 2 2 2 2 2 4" xfId="2505"/>
    <cellStyle name="Normální 17 2 2 2 2 2 4" xfId="2506"/>
    <cellStyle name="Normální 16 2 2 2 2 2 4" xfId="2507"/>
    <cellStyle name="Měna 2 2 4 2 2 4" xfId="2508"/>
    <cellStyle name="Měna 2 3 3 2 2 4" xfId="2509"/>
    <cellStyle name="Normální 21 2 2 2 2 2 4" xfId="2510"/>
    <cellStyle name="Měna 2 4 2 2 2 4" xfId="2511"/>
    <cellStyle name="normální 12 3 2 2 2 4" xfId="2512"/>
    <cellStyle name="Normální 16 3 2 2 2 4" xfId="2513"/>
    <cellStyle name="Normální 17 3 2 2 2 4" xfId="2514"/>
    <cellStyle name="Normální 18 3 2 2 2 4" xfId="2515"/>
    <cellStyle name="Normální 21 3 2 2 2 4" xfId="2516"/>
    <cellStyle name="Měna 2 5 2 2 4" xfId="2517"/>
    <cellStyle name="Normální 16 4 2 2 2 4" xfId="2518"/>
    <cellStyle name="Normální 17 4 2 2 2 4" xfId="2519"/>
    <cellStyle name="Normální 18 4 2 2 2 4" xfId="2520"/>
    <cellStyle name="Normální 21 4 2 2 2 4" xfId="2521"/>
    <cellStyle name="Měna 2 3 2 2 2 4" xfId="2522"/>
    <cellStyle name="Měna 2 2 2 2 2 2 4" xfId="2523"/>
    <cellStyle name="Měna 2 2 3 2 2 4" xfId="2524"/>
    <cellStyle name="normální 12 4 2 2 2 4" xfId="2525"/>
    <cellStyle name="Měna 2 6 2 2 4" xfId="2526"/>
    <cellStyle name="Normální 16 5 2 2 4" xfId="2527"/>
    <cellStyle name="Normální 17 5 2 2 4" xfId="2528"/>
    <cellStyle name="Normální 18 5 2 2 4" xfId="2529"/>
    <cellStyle name="Normální 21 5 2 2 4" xfId="2530"/>
    <cellStyle name="Normální 16 2 3 2 2 2 4" xfId="2531"/>
    <cellStyle name="Normální 17 2 3 2 2 2 4" xfId="2532"/>
    <cellStyle name="Normální 18 2 3 2 2 2 4" xfId="2533"/>
    <cellStyle name="Normální 21 2 3 2 2 2 4" xfId="2534"/>
    <cellStyle name="Měna 2 9 2 4" xfId="2535"/>
    <cellStyle name="Normální 16 8 2 4" xfId="2536"/>
    <cellStyle name="Normální 17 8 2 4" xfId="2537"/>
    <cellStyle name="Normální 18 8 2 4" xfId="2538"/>
    <cellStyle name="Normální 21 8 2 4" xfId="2539"/>
    <cellStyle name="normální 12 2 6 2 4" xfId="2540"/>
    <cellStyle name="Normální 18 2 2 4 2 4" xfId="2541"/>
    <cellStyle name="Normální 17 2 2 4 2 4" xfId="2542"/>
    <cellStyle name="Normální 16 2 2 4 2 4" xfId="2543"/>
    <cellStyle name="Měna 2 2 6 2 4" xfId="2544"/>
    <cellStyle name="Měna 2 3 5 2 4" xfId="2545"/>
    <cellStyle name="Normální 21 2 2 4 2 4" xfId="2546"/>
    <cellStyle name="Měna 2 4 4 2 4" xfId="2547"/>
    <cellStyle name="normální 12 3 4 2 4" xfId="2548"/>
    <cellStyle name="Normální 16 3 4 2 4" xfId="2549"/>
    <cellStyle name="Normální 17 3 4 2 4" xfId="2550"/>
    <cellStyle name="Normální 18 3 4 2 4" xfId="2551"/>
    <cellStyle name="Normální 21 3 4 2 4" xfId="2552"/>
    <cellStyle name="Měna 2 2 2 4 2 4" xfId="2553"/>
    <cellStyle name="normální 12 4 4 2 4" xfId="2554"/>
    <cellStyle name="Normální 16 2 3 4 2 4" xfId="2555"/>
    <cellStyle name="Normální 17 2 3 4 2 4" xfId="2556"/>
    <cellStyle name="Normální 18 2 3 4 2 4" xfId="2557"/>
    <cellStyle name="Normální 21 2 3 4 2 4" xfId="2558"/>
    <cellStyle name="Měna 2 7 3 2 4" xfId="2559"/>
    <cellStyle name="Normální 16 6 3 2 4" xfId="2560"/>
    <cellStyle name="Normální 17 6 3 2 4" xfId="2561"/>
    <cellStyle name="Normální 18 6 3 2 4" xfId="2562"/>
    <cellStyle name="Normální 21 6 3 2 4" xfId="2563"/>
    <cellStyle name="normální 12 2 4 3 2 4" xfId="2564"/>
    <cellStyle name="Normální 18 2 2 2 3 2 4" xfId="2565"/>
    <cellStyle name="Normální 17 2 2 2 3 2 4" xfId="2566"/>
    <cellStyle name="Normální 16 2 2 2 3 2 4" xfId="2567"/>
    <cellStyle name="Měna 2 2 4 3 2 4" xfId="2568"/>
    <cellStyle name="Měna 2 3 3 3 2 4" xfId="2569"/>
    <cellStyle name="Normální 21 2 2 2 3 2 4" xfId="2570"/>
    <cellStyle name="Měna 2 4 2 3 2 4" xfId="2571"/>
    <cellStyle name="normální 12 3 2 3 2 4" xfId="2572"/>
    <cellStyle name="Normální 16 3 2 3 2 4" xfId="2573"/>
    <cellStyle name="Normální 17 3 2 3 2 4" xfId="2574"/>
    <cellStyle name="Normální 18 3 2 3 2 4" xfId="2575"/>
    <cellStyle name="Normální 21 3 2 3 2 4" xfId="2576"/>
    <cellStyle name="Měna 2 5 3 2 4" xfId="2577"/>
    <cellStyle name="Normální 16 4 2 3 2 4" xfId="2578"/>
    <cellStyle name="Normální 17 4 2 3 2 4" xfId="2579"/>
    <cellStyle name="Normální 18 4 2 3 2 4" xfId="2580"/>
    <cellStyle name="Normální 21 4 2 3 2 4" xfId="2581"/>
    <cellStyle name="Měna 2 3 2 3 2 4" xfId="2582"/>
    <cellStyle name="Měna 2 2 2 2 3 2 4" xfId="2583"/>
    <cellStyle name="Měna 2 2 3 3 2 4" xfId="2584"/>
    <cellStyle name="normální 12 4 2 3 2 4" xfId="2585"/>
    <cellStyle name="Měna 2 6 3 2 4" xfId="2586"/>
    <cellStyle name="Normální 16 5 3 2 4" xfId="2587"/>
    <cellStyle name="Normální 17 5 3 2 4" xfId="2588"/>
    <cellStyle name="Normální 18 5 3 2 4" xfId="2589"/>
    <cellStyle name="Normální 21 5 3 2 4" xfId="2590"/>
    <cellStyle name="Normální 16 2 3 2 3 2 4" xfId="2591"/>
    <cellStyle name="Normální 17 2 3 2 3 2 4" xfId="2592"/>
    <cellStyle name="Normální 18 2 3 2 3 2 4" xfId="2593"/>
    <cellStyle name="Normální 21 2 3 2 3 2 4" xfId="2594"/>
    <cellStyle name="Normální 92 2 4" xfId="2595"/>
    <cellStyle name="Měna 2 10 2 4" xfId="2596"/>
    <cellStyle name="Měna 2 2 7 2 4" xfId="2597"/>
    <cellStyle name="Měna 2 2 2 5 2 4" xfId="2598"/>
    <cellStyle name="Měna 2 3 6 2 4" xfId="2599"/>
    <cellStyle name="normální 12 5 2 4" xfId="2600"/>
    <cellStyle name="Normální 16 2 4 2 4" xfId="2601"/>
    <cellStyle name="Normální 17 2 4 2 4" xfId="2602"/>
    <cellStyle name="Normální 18 2 4 2 4" xfId="2603"/>
    <cellStyle name="Normální 21 2 4 2 4" xfId="2604"/>
    <cellStyle name="Normální 93 2 4" xfId="2605"/>
    <cellStyle name="Měna 2 4 5 2 4" xfId="2606"/>
    <cellStyle name="Měna 2 2 3 4 2 4" xfId="2607"/>
    <cellStyle name="Normální 94 2 4" xfId="2608"/>
    <cellStyle name="Měna 2 12 3" xfId="2609"/>
    <cellStyle name="Normální 16 10 3" xfId="2610"/>
    <cellStyle name="Normální 17 10 3" xfId="2611"/>
    <cellStyle name="Normální 18 10 3" xfId="2612"/>
    <cellStyle name="Normální 21 10 3" xfId="2613"/>
    <cellStyle name="normální 12 2 8 3" xfId="2614"/>
    <cellStyle name="Normální 18 2 2 6 3" xfId="2615"/>
    <cellStyle name="Normální 17 2 2 6 3" xfId="2616"/>
    <cellStyle name="Normální 16 2 2 6 3" xfId="2617"/>
    <cellStyle name="Měna 2 2 9 3" xfId="2618"/>
    <cellStyle name="Měna 2 3 8 3" xfId="2619"/>
    <cellStyle name="Normální 21 2 2 6 3" xfId="2620"/>
    <cellStyle name="Měna 2 4 7 3" xfId="2621"/>
    <cellStyle name="normální 12 3 6 3" xfId="2622"/>
    <cellStyle name="Normální 16 3 6 3" xfId="2623"/>
    <cellStyle name="Normální 17 3 6 3" xfId="2624"/>
    <cellStyle name="Normální 18 3 6 3" xfId="2625"/>
    <cellStyle name="Normální 21 3 6 3" xfId="2626"/>
    <cellStyle name="Měna 2 2 2 7 3" xfId="2627"/>
    <cellStyle name="normální 12 4 6 3" xfId="2628"/>
    <cellStyle name="Normální 16 2 3 6 3" xfId="2629"/>
    <cellStyle name="Normální 17 2 3 6 3" xfId="2630"/>
    <cellStyle name="Normální 18 2 3 6 3" xfId="2631"/>
    <cellStyle name="Normální 21 2 3 6 3" xfId="2632"/>
    <cellStyle name="Měna 2 7 5 3" xfId="2633"/>
    <cellStyle name="Normální 16 6 5 3" xfId="2634"/>
    <cellStyle name="Normální 17 6 5 3" xfId="2635"/>
    <cellStyle name="Normální 18 6 5 3" xfId="2636"/>
    <cellStyle name="Normální 21 6 5 3" xfId="2637"/>
    <cellStyle name="normální 12 2 4 5 3" xfId="2638"/>
    <cellStyle name="Normální 18 2 2 2 5 3" xfId="2639"/>
    <cellStyle name="Normální 17 2 2 2 5 3" xfId="2640"/>
    <cellStyle name="Normální 16 2 2 2 5 3" xfId="2641"/>
    <cellStyle name="Měna 2 2 4 5 3" xfId="2642"/>
    <cellStyle name="Měna 2 3 3 5 3" xfId="2643"/>
    <cellStyle name="Normální 21 2 2 2 5 3" xfId="2644"/>
    <cellStyle name="Měna 2 4 2 5 3" xfId="2645"/>
    <cellStyle name="normální 12 3 2 5 3" xfId="2646"/>
    <cellStyle name="Normální 16 3 2 5 3" xfId="2647"/>
    <cellStyle name="Normální 17 3 2 5 3" xfId="2648"/>
    <cellStyle name="Normální 18 3 2 5 3" xfId="2649"/>
    <cellStyle name="Normální 21 3 2 5 3" xfId="2650"/>
    <cellStyle name="Měna 2 5 5 3" xfId="2651"/>
    <cellStyle name="Normální 16 4 2 5 3" xfId="2652"/>
    <cellStyle name="Normální 17 4 2 5 3" xfId="2653"/>
    <cellStyle name="Normální 18 4 2 5 3" xfId="2654"/>
    <cellStyle name="Normální 21 4 2 5 3" xfId="2655"/>
    <cellStyle name="Měna 2 3 2 5 3" xfId="2656"/>
    <cellStyle name="Měna 2 2 2 2 5 3" xfId="2657"/>
    <cellStyle name="Měna 2 2 3 6 3" xfId="2658"/>
    <cellStyle name="normální 12 4 2 5 3" xfId="2659"/>
    <cellStyle name="Měna 2 6 5 3" xfId="2660"/>
    <cellStyle name="Normální 16 5 5 3" xfId="2661"/>
    <cellStyle name="Normální 17 5 5 3" xfId="2662"/>
    <cellStyle name="Normální 18 5 5 3" xfId="2663"/>
    <cellStyle name="Normální 21 5 5 3" xfId="2664"/>
    <cellStyle name="Normální 16 2 3 2 5 3" xfId="2665"/>
    <cellStyle name="Normální 17 2 3 2 5 3" xfId="2666"/>
    <cellStyle name="Normální 18 2 3 2 5 3" xfId="2667"/>
    <cellStyle name="Normální 21 2 3 2 5 3" xfId="2668"/>
    <cellStyle name="Měna 2 8 3 3" xfId="2669"/>
    <cellStyle name="Normální 16 7 3 3" xfId="2670"/>
    <cellStyle name="Normální 17 7 3 3" xfId="2671"/>
    <cellStyle name="Normální 18 7 3 3" xfId="2672"/>
    <cellStyle name="Normální 21 7 3 3" xfId="2673"/>
    <cellStyle name="normální 12 2 5 3 3" xfId="2674"/>
    <cellStyle name="Normální 18 2 2 3 3 3" xfId="2675"/>
    <cellStyle name="Normální 17 2 2 3 3 3" xfId="2676"/>
    <cellStyle name="Normální 16 2 2 3 3 3" xfId="2677"/>
    <cellStyle name="Měna 2 2 5 3 3" xfId="2678"/>
    <cellStyle name="Měna 2 3 4 3 3" xfId="2679"/>
    <cellStyle name="Normální 21 2 2 3 3 3" xfId="2680"/>
    <cellStyle name="Měna 2 4 3 3 3" xfId="2681"/>
    <cellStyle name="normální 12 3 3 3 3" xfId="2682"/>
    <cellStyle name="Normální 16 3 3 3 3" xfId="2683"/>
    <cellStyle name="Normální 17 3 3 3 3" xfId="2684"/>
    <cellStyle name="Normální 18 3 3 3 3" xfId="2685"/>
    <cellStyle name="Normální 21 3 3 3 3" xfId="2686"/>
    <cellStyle name="Měna 2 2 2 3 3 3" xfId="2687"/>
    <cellStyle name="normální 12 4 3 3 3" xfId="2688"/>
    <cellStyle name="Normální 16 2 3 3 3 3" xfId="2689"/>
    <cellStyle name="Normální 17 2 3 3 3 3" xfId="2690"/>
    <cellStyle name="Normální 18 2 3 3 3 3" xfId="2691"/>
    <cellStyle name="Normální 21 2 3 3 3 3" xfId="2692"/>
    <cellStyle name="Měna 2 7 2 3 3" xfId="2693"/>
    <cellStyle name="Normální 16 6 2 3 3" xfId="2694"/>
    <cellStyle name="Normální 17 6 2 3 3" xfId="2695"/>
    <cellStyle name="Normální 18 6 2 3 3" xfId="2696"/>
    <cellStyle name="Normální 21 6 2 3 3" xfId="2697"/>
    <cellStyle name="normální 12 2 4 2 3 3" xfId="2698"/>
    <cellStyle name="Normální 18 2 2 2 2 3 3" xfId="2699"/>
    <cellStyle name="Normální 17 2 2 2 2 3 3" xfId="2700"/>
    <cellStyle name="Normální 16 2 2 2 2 3 3" xfId="2701"/>
    <cellStyle name="Měna 2 2 4 2 3 3" xfId="2702"/>
    <cellStyle name="Měna 2 3 3 2 3 3" xfId="2703"/>
    <cellStyle name="Normální 21 2 2 2 2 3 3" xfId="2704"/>
    <cellStyle name="Měna 2 4 2 2 3 3" xfId="2705"/>
    <cellStyle name="normální 12 3 2 2 3 3" xfId="2706"/>
    <cellStyle name="Normální 16 3 2 2 3 3" xfId="2707"/>
    <cellStyle name="Normální 17 3 2 2 3 3" xfId="2708"/>
    <cellStyle name="Normální 18 3 2 2 3 3" xfId="2709"/>
    <cellStyle name="Normální 21 3 2 2 3 3" xfId="2710"/>
    <cellStyle name="Měna 2 5 2 3 3" xfId="2711"/>
    <cellStyle name="Normální 16 4 2 2 3 3" xfId="2712"/>
    <cellStyle name="Normální 17 4 2 2 3 3" xfId="2713"/>
    <cellStyle name="Normální 18 4 2 2 3 3" xfId="2714"/>
    <cellStyle name="Normální 21 4 2 2 3 3" xfId="2715"/>
    <cellStyle name="Měna 2 3 2 2 3 3" xfId="2716"/>
    <cellStyle name="Měna 2 2 2 2 2 3 3" xfId="2717"/>
    <cellStyle name="Měna 2 2 3 2 3 3" xfId="2718"/>
    <cellStyle name="normální 12 4 2 2 3 3" xfId="2719"/>
    <cellStyle name="Měna 2 6 2 3 3" xfId="2720"/>
    <cellStyle name="Normální 16 5 2 3 3" xfId="2721"/>
    <cellStyle name="Normální 17 5 2 3 3" xfId="2722"/>
    <cellStyle name="Normální 18 5 2 3 3" xfId="2723"/>
    <cellStyle name="Normální 21 5 2 3 3" xfId="2724"/>
    <cellStyle name="Normální 16 2 3 2 2 3 3" xfId="2725"/>
    <cellStyle name="Normální 17 2 3 2 2 3 3" xfId="2726"/>
    <cellStyle name="Normální 18 2 3 2 2 3 3" xfId="2727"/>
    <cellStyle name="Normální 21 2 3 2 2 3 3" xfId="2728"/>
    <cellStyle name="Měna 2 9 3 3" xfId="2729"/>
    <cellStyle name="Normální 16 8 3 3" xfId="2730"/>
    <cellStyle name="Normální 17 8 3 3" xfId="2731"/>
    <cellStyle name="Normální 18 8 3 3" xfId="2732"/>
    <cellStyle name="Normální 21 8 3 3" xfId="2733"/>
    <cellStyle name="normální 12 2 6 3 3" xfId="2734"/>
    <cellStyle name="Normální 18 2 2 4 3 3" xfId="2735"/>
    <cellStyle name="Normální 17 2 2 4 3 3" xfId="2736"/>
    <cellStyle name="Normální 16 2 2 4 3 3" xfId="2737"/>
    <cellStyle name="Měna 2 2 6 3 3" xfId="2738"/>
    <cellStyle name="Měna 2 3 5 3 3" xfId="2739"/>
    <cellStyle name="Normální 21 2 2 4 3 3" xfId="2740"/>
    <cellStyle name="Měna 2 4 4 3 3" xfId="2741"/>
    <cellStyle name="normální 12 3 4 3 3" xfId="2742"/>
    <cellStyle name="Normální 16 3 4 3 3" xfId="2743"/>
    <cellStyle name="Normální 17 3 4 3 3" xfId="2744"/>
    <cellStyle name="Normální 18 3 4 3 3" xfId="2745"/>
    <cellStyle name="Normální 21 3 4 3 3" xfId="2746"/>
    <cellStyle name="Měna 2 2 2 4 3 3" xfId="2747"/>
    <cellStyle name="normální 12 4 4 3 3" xfId="2748"/>
    <cellStyle name="Normální 16 2 3 4 3 3" xfId="2749"/>
    <cellStyle name="Normální 17 2 3 4 3 3" xfId="2750"/>
    <cellStyle name="Normální 18 2 3 4 3 3" xfId="2751"/>
    <cellStyle name="Normální 21 2 3 4 3 3" xfId="2752"/>
    <cellStyle name="Měna 2 7 3 3 3" xfId="2753"/>
    <cellStyle name="Normální 16 6 3 3 3" xfId="2754"/>
    <cellStyle name="Normální 17 6 3 3 3" xfId="2755"/>
    <cellStyle name="Normální 18 6 3 3 3" xfId="2756"/>
    <cellStyle name="Normální 21 6 3 3 3" xfId="2757"/>
    <cellStyle name="normální 12 2 4 3 3 3" xfId="2758"/>
    <cellStyle name="Normální 18 2 2 2 3 3 3" xfId="2759"/>
    <cellStyle name="Normální 17 2 2 2 3 3 3" xfId="2760"/>
    <cellStyle name="Normální 16 2 2 2 3 3 3" xfId="2761"/>
    <cellStyle name="Měna 2 2 4 3 3 3" xfId="2762"/>
    <cellStyle name="Měna 2 3 3 3 3 3" xfId="2763"/>
    <cellStyle name="Normální 21 2 2 2 3 3 3" xfId="2764"/>
    <cellStyle name="Měna 2 4 2 3 3 3" xfId="2765"/>
    <cellStyle name="normální 12 3 2 3 3 3" xfId="2766"/>
    <cellStyle name="Normální 16 3 2 3 3 3" xfId="2767"/>
    <cellStyle name="Normální 17 3 2 3 3 3" xfId="2768"/>
    <cellStyle name="Normální 18 3 2 3 3 3" xfId="2769"/>
    <cellStyle name="Normální 21 3 2 3 3 3" xfId="2770"/>
    <cellStyle name="Měna 2 5 3 3 3" xfId="2771"/>
    <cellStyle name="Normální 16 4 2 3 3 3" xfId="2772"/>
    <cellStyle name="Normální 17 4 2 3 3 3" xfId="2773"/>
    <cellStyle name="Normální 18 4 2 3 3 3" xfId="2774"/>
    <cellStyle name="Normální 21 4 2 3 3 3" xfId="2775"/>
    <cellStyle name="Měna 2 3 2 3 3 3" xfId="2776"/>
    <cellStyle name="Měna 2 2 2 2 3 3 3" xfId="2777"/>
    <cellStyle name="Měna 2 2 3 3 3 3" xfId="2778"/>
    <cellStyle name="normální 12 4 2 3 3 3" xfId="2779"/>
    <cellStyle name="Měna 2 6 3 3 3" xfId="2780"/>
    <cellStyle name="Normální 16 5 3 3 3" xfId="2781"/>
    <cellStyle name="Normální 17 5 3 3 3" xfId="2782"/>
    <cellStyle name="Normální 18 5 3 3 3" xfId="2783"/>
    <cellStyle name="Normální 21 5 3 3 3" xfId="2784"/>
    <cellStyle name="Normální 16 2 3 2 3 3 3" xfId="2785"/>
    <cellStyle name="Normální 17 2 3 2 3 3 3" xfId="2786"/>
    <cellStyle name="Normální 18 2 3 2 3 3 3" xfId="2787"/>
    <cellStyle name="Normální 21 2 3 2 3 3 3" xfId="2788"/>
    <cellStyle name="Normální 92 3 3" xfId="2789"/>
    <cellStyle name="Měna 2 10 3 3" xfId="2790"/>
    <cellStyle name="Měna 2 2 7 3 3" xfId="2791"/>
    <cellStyle name="Měna 2 2 2 5 3 3" xfId="2792"/>
    <cellStyle name="Měna 2 3 6 3 3" xfId="2793"/>
    <cellStyle name="normální 12 5 3 3" xfId="2794"/>
    <cellStyle name="Normální 16 2 4 3 3" xfId="2795"/>
    <cellStyle name="Normální 17 2 4 3 3" xfId="2796"/>
    <cellStyle name="Normální 18 2 4 3 3" xfId="2797"/>
    <cellStyle name="Normální 21 2 4 3 3" xfId="2798"/>
    <cellStyle name="Normální 93 3 3" xfId="2799"/>
    <cellStyle name="Měna 2 4 5 3 3" xfId="2800"/>
    <cellStyle name="Měna 2 2 3 4 3 3" xfId="2801"/>
    <cellStyle name="Normální 94 3 3" xfId="2802"/>
    <cellStyle name="Měna 2 11 2 3" xfId="2803"/>
    <cellStyle name="Normální 16 9 2 3" xfId="2804"/>
    <cellStyle name="Normální 17 9 2 3" xfId="2805"/>
    <cellStyle name="Normální 18 9 2 3" xfId="2806"/>
    <cellStyle name="Normální 21 9 2 3" xfId="2807"/>
    <cellStyle name="normální 12 2 7 2 3" xfId="2808"/>
    <cellStyle name="Normální 18 2 2 5 2 3" xfId="2809"/>
    <cellStyle name="Normální 17 2 2 5 2 3" xfId="2810"/>
    <cellStyle name="Normální 16 2 2 5 2 3" xfId="2811"/>
    <cellStyle name="Měna 2 2 8 2 3" xfId="2812"/>
    <cellStyle name="Měna 2 3 7 2 3" xfId="2813"/>
    <cellStyle name="Normální 21 2 2 5 2 3" xfId="2814"/>
    <cellStyle name="Měna 2 4 6 2 3" xfId="2815"/>
    <cellStyle name="normální 12 3 5 2 3" xfId="2816"/>
    <cellStyle name="Normální 16 3 5 2 3" xfId="2817"/>
    <cellStyle name="Normální 17 3 5 2 3" xfId="2818"/>
    <cellStyle name="Normální 18 3 5 2 3" xfId="2819"/>
    <cellStyle name="Normální 21 3 5 2 3" xfId="2820"/>
    <cellStyle name="Měna 2 2 2 6 2 3" xfId="2821"/>
    <cellStyle name="normální 12 4 5 2 3" xfId="2822"/>
    <cellStyle name="Normální 16 2 3 5 2 3" xfId="2823"/>
    <cellStyle name="Normální 17 2 3 5 2 3" xfId="2824"/>
    <cellStyle name="Normální 18 2 3 5 2 3" xfId="2825"/>
    <cellStyle name="Normální 21 2 3 5 2 3" xfId="2826"/>
    <cellStyle name="Měna 2 7 4 2 3" xfId="2827"/>
    <cellStyle name="Normální 16 6 4 2 3" xfId="2828"/>
    <cellStyle name="Normální 17 6 4 2 3" xfId="2829"/>
    <cellStyle name="Normální 18 6 4 2 3" xfId="2830"/>
    <cellStyle name="Normální 21 6 4 2 3" xfId="2831"/>
    <cellStyle name="normální 12 2 4 4 2 3" xfId="2832"/>
    <cellStyle name="Normální 18 2 2 2 4 2 3" xfId="2833"/>
    <cellStyle name="Normální 17 2 2 2 4 2 3" xfId="2834"/>
    <cellStyle name="Normální 16 2 2 2 4 2 3" xfId="2835"/>
    <cellStyle name="Měna 2 2 4 4 2 3" xfId="2836"/>
    <cellStyle name="Měna 2 3 3 4 2 3" xfId="2837"/>
    <cellStyle name="Normální 21 2 2 2 4 2 3" xfId="2838"/>
    <cellStyle name="Měna 2 4 2 4 2 3" xfId="2839"/>
    <cellStyle name="normální 12 3 2 4 2 3" xfId="2840"/>
    <cellStyle name="Normální 16 3 2 4 2 3" xfId="2841"/>
    <cellStyle name="Normální 17 3 2 4 2 3" xfId="2842"/>
    <cellStyle name="Normální 18 3 2 4 2 3" xfId="2843"/>
    <cellStyle name="Normální 21 3 2 4 2 3" xfId="2844"/>
    <cellStyle name="Měna 2 5 4 2 3" xfId="2845"/>
    <cellStyle name="Normální 16 4 2 4 2 3" xfId="2846"/>
    <cellStyle name="Normální 17 4 2 4 2 3" xfId="2847"/>
    <cellStyle name="Normální 18 4 2 4 2 3" xfId="2848"/>
    <cellStyle name="Normální 21 4 2 4 2 3" xfId="2849"/>
    <cellStyle name="Měna 2 3 2 4 2 3" xfId="2850"/>
    <cellStyle name="Měna 2 2 2 2 4 2 3" xfId="2851"/>
    <cellStyle name="Měna 2 2 3 5 2 3" xfId="2852"/>
    <cellStyle name="normální 12 4 2 4 2 3" xfId="2853"/>
    <cellStyle name="Měna 2 6 4 2 3" xfId="2854"/>
    <cellStyle name="Normální 16 5 4 2 3" xfId="2855"/>
    <cellStyle name="Normální 17 5 4 2 3" xfId="2856"/>
    <cellStyle name="Normální 18 5 4 2 3" xfId="2857"/>
    <cellStyle name="Normální 21 5 4 2 3" xfId="2858"/>
    <cellStyle name="Normální 16 2 3 2 4 2 3" xfId="2859"/>
    <cellStyle name="Normální 17 2 3 2 4 2 3" xfId="2860"/>
    <cellStyle name="Normální 18 2 3 2 4 2 3" xfId="2861"/>
    <cellStyle name="Normální 21 2 3 2 4 2 3" xfId="2862"/>
    <cellStyle name="Měna 2 8 2 2 3" xfId="2863"/>
    <cellStyle name="Normální 16 7 2 2 3" xfId="2864"/>
    <cellStyle name="Normální 17 7 2 2 3" xfId="2865"/>
    <cellStyle name="Normální 18 7 2 2 3" xfId="2866"/>
    <cellStyle name="Normální 21 7 2 2 3" xfId="2867"/>
    <cellStyle name="normální 12 2 5 2 2 3" xfId="2868"/>
    <cellStyle name="Normální 18 2 2 3 2 2 3" xfId="2869"/>
    <cellStyle name="Normální 17 2 2 3 2 2 3" xfId="2870"/>
    <cellStyle name="Normální 16 2 2 3 2 2 3" xfId="2871"/>
    <cellStyle name="Měna 2 2 5 2 2 3" xfId="2872"/>
    <cellStyle name="Měna 2 3 4 2 2 3" xfId="2873"/>
    <cellStyle name="Normální 21 2 2 3 2 2 3" xfId="2874"/>
    <cellStyle name="Měna 2 4 3 2 2 3" xfId="2875"/>
    <cellStyle name="normální 12 3 3 2 2 3" xfId="2876"/>
    <cellStyle name="Normální 16 3 3 2 2 3" xfId="2877"/>
    <cellStyle name="Normální 17 3 3 2 2 3" xfId="2878"/>
    <cellStyle name="Normální 18 3 3 2 2 3" xfId="2879"/>
    <cellStyle name="Normální 21 3 3 2 2 3" xfId="2880"/>
    <cellStyle name="Měna 2 2 2 3 2 2 3" xfId="2881"/>
    <cellStyle name="normální 12 4 3 2 2 3" xfId="2882"/>
    <cellStyle name="Normální 16 2 3 3 2 2 3" xfId="2883"/>
    <cellStyle name="Normální 17 2 3 3 2 2 3" xfId="2884"/>
    <cellStyle name="Normální 18 2 3 3 2 2 3" xfId="2885"/>
    <cellStyle name="Normální 21 2 3 3 2 2 3" xfId="2886"/>
    <cellStyle name="Měna 2 7 2 2 2 3" xfId="2887"/>
    <cellStyle name="Normální 16 6 2 2 2 3" xfId="2888"/>
    <cellStyle name="Normální 17 6 2 2 2 3" xfId="2889"/>
    <cellStyle name="Normální 18 6 2 2 2 3" xfId="2890"/>
    <cellStyle name="Normální 21 6 2 2 2 3" xfId="2891"/>
    <cellStyle name="normální 12 2 4 2 2 2 3" xfId="2892"/>
    <cellStyle name="Normální 18 2 2 2 2 2 2 3" xfId="2893"/>
    <cellStyle name="Normální 17 2 2 2 2 2 2 3" xfId="2894"/>
    <cellStyle name="Normální 16 2 2 2 2 2 2 3" xfId="2895"/>
    <cellStyle name="Měna 2 2 4 2 2 2 3" xfId="2896"/>
    <cellStyle name="Měna 2 3 3 2 2 2 3" xfId="2897"/>
    <cellStyle name="Normální 21 2 2 2 2 2 2 3" xfId="2898"/>
    <cellStyle name="Měna 2 4 2 2 2 2 3" xfId="2899"/>
    <cellStyle name="normální 12 3 2 2 2 2 3" xfId="2900"/>
    <cellStyle name="Normální 16 3 2 2 2 2 3" xfId="2901"/>
    <cellStyle name="Normální 17 3 2 2 2 2 3" xfId="2902"/>
    <cellStyle name="Normální 18 3 2 2 2 2 3" xfId="2903"/>
    <cellStyle name="Normální 21 3 2 2 2 2 3" xfId="2904"/>
    <cellStyle name="Měna 2 5 2 2 2 3" xfId="2905"/>
    <cellStyle name="Normální 16 4 2 2 2 2 3" xfId="2906"/>
    <cellStyle name="Normální 17 4 2 2 2 2 3" xfId="2907"/>
    <cellStyle name="Normální 18 4 2 2 2 2 3" xfId="2908"/>
    <cellStyle name="Normální 21 4 2 2 2 2 3" xfId="2909"/>
    <cellStyle name="Měna 2 3 2 2 2 2 3" xfId="2910"/>
    <cellStyle name="Měna 2 2 2 2 2 2 2 3" xfId="2911"/>
    <cellStyle name="Měna 2 2 3 2 2 2 3" xfId="2912"/>
    <cellStyle name="normální 12 4 2 2 2 2 3" xfId="2913"/>
    <cellStyle name="Měna 2 6 2 2 2 3" xfId="2914"/>
    <cellStyle name="Normální 16 5 2 2 2 3" xfId="2915"/>
    <cellStyle name="Normální 17 5 2 2 2 3" xfId="2916"/>
    <cellStyle name="Normální 18 5 2 2 2 3" xfId="2917"/>
    <cellStyle name="Normální 21 5 2 2 2 3" xfId="2918"/>
    <cellStyle name="Normální 16 2 3 2 2 2 2 3" xfId="2919"/>
    <cellStyle name="Normální 17 2 3 2 2 2 2 3" xfId="2920"/>
    <cellStyle name="Normální 18 2 3 2 2 2 2 3" xfId="2921"/>
    <cellStyle name="Normální 21 2 3 2 2 2 2 3" xfId="2922"/>
    <cellStyle name="Měna 2 9 2 2 3" xfId="2923"/>
    <cellStyle name="Normální 16 8 2 2 3" xfId="2924"/>
    <cellStyle name="Normální 17 8 2 2 3" xfId="2925"/>
    <cellStyle name="Normální 18 8 2 2 3" xfId="2926"/>
    <cellStyle name="Normální 21 8 2 2 3" xfId="2927"/>
    <cellStyle name="normální 12 2 6 2 2 3" xfId="2928"/>
    <cellStyle name="Normální 18 2 2 4 2 2 3" xfId="2929"/>
    <cellStyle name="Normální 17 2 2 4 2 2 3" xfId="2930"/>
    <cellStyle name="Normální 16 2 2 4 2 2 3" xfId="2931"/>
    <cellStyle name="Měna 2 2 6 2 2 3" xfId="2932"/>
    <cellStyle name="Měna 2 3 5 2 2 3" xfId="2933"/>
    <cellStyle name="Normální 21 2 2 4 2 2 3" xfId="2934"/>
    <cellStyle name="Měna 2 4 4 2 2 3" xfId="2935"/>
    <cellStyle name="normální 12 3 4 2 2 3" xfId="2936"/>
    <cellStyle name="Normální 16 3 4 2 2 3" xfId="2937"/>
    <cellStyle name="Normální 17 3 4 2 2 3" xfId="2938"/>
    <cellStyle name="Normální 18 3 4 2 2 3" xfId="2939"/>
    <cellStyle name="Normální 21 3 4 2 2 3" xfId="2940"/>
    <cellStyle name="Měna 2 2 2 4 2 2 3" xfId="2941"/>
    <cellStyle name="normální 12 4 4 2 2 3" xfId="2942"/>
    <cellStyle name="Normální 16 2 3 4 2 2 3" xfId="2943"/>
    <cellStyle name="Normální 17 2 3 4 2 2 3" xfId="2944"/>
    <cellStyle name="Normální 18 2 3 4 2 2 3" xfId="2945"/>
    <cellStyle name="Normální 21 2 3 4 2 2 3" xfId="2946"/>
    <cellStyle name="Měna 2 7 3 2 2 3" xfId="2947"/>
    <cellStyle name="Normální 16 6 3 2 2 3" xfId="2948"/>
    <cellStyle name="Normální 17 6 3 2 2 3" xfId="2949"/>
    <cellStyle name="Normální 18 6 3 2 2 3" xfId="2950"/>
    <cellStyle name="Normální 21 6 3 2 2 3" xfId="2951"/>
    <cellStyle name="normální 12 2 4 3 2 2 3" xfId="2952"/>
    <cellStyle name="Normální 18 2 2 2 3 2 2 3" xfId="2953"/>
    <cellStyle name="Normální 17 2 2 2 3 2 2 3" xfId="2954"/>
    <cellStyle name="Normální 16 2 2 2 3 2 2 3" xfId="2955"/>
    <cellStyle name="Měna 2 2 4 3 2 2 3" xfId="2956"/>
    <cellStyle name="Měna 2 3 3 3 2 2 3" xfId="2957"/>
    <cellStyle name="Normální 21 2 2 2 3 2 2 3" xfId="2958"/>
    <cellStyle name="Měna 2 4 2 3 2 2 3" xfId="2959"/>
    <cellStyle name="normální 12 3 2 3 2 2 3" xfId="2960"/>
    <cellStyle name="Normální 16 3 2 3 2 2 3" xfId="2961"/>
    <cellStyle name="Normální 17 3 2 3 2 2 3" xfId="2962"/>
    <cellStyle name="Normální 18 3 2 3 2 2 3" xfId="2963"/>
    <cellStyle name="Normální 21 3 2 3 2 2 3" xfId="2964"/>
    <cellStyle name="Měna 2 5 3 2 2 3" xfId="2965"/>
    <cellStyle name="Normální 16 4 2 3 2 2 3" xfId="2966"/>
    <cellStyle name="Normální 17 4 2 3 2 2 3" xfId="2967"/>
    <cellStyle name="Normální 18 4 2 3 2 2 3" xfId="2968"/>
    <cellStyle name="Normální 21 4 2 3 2 2 3" xfId="2969"/>
    <cellStyle name="Měna 2 3 2 3 2 2 3" xfId="2970"/>
    <cellStyle name="Měna 2 2 2 2 3 2 2 3" xfId="2971"/>
    <cellStyle name="Měna 2 2 3 3 2 2 3" xfId="2972"/>
    <cellStyle name="normální 12 4 2 3 2 2 3" xfId="2973"/>
    <cellStyle name="Měna 2 6 3 2 2 3" xfId="2974"/>
    <cellStyle name="Normální 16 5 3 2 2 3" xfId="2975"/>
    <cellStyle name="Normální 17 5 3 2 2 3" xfId="2976"/>
    <cellStyle name="Normální 18 5 3 2 2 3" xfId="2977"/>
    <cellStyle name="Normální 21 5 3 2 2 3" xfId="2978"/>
    <cellStyle name="Normální 16 2 3 2 3 2 2 3" xfId="2979"/>
    <cellStyle name="Normální 17 2 3 2 3 2 2 3" xfId="2980"/>
    <cellStyle name="Normální 18 2 3 2 3 2 2 3" xfId="2981"/>
    <cellStyle name="Normální 21 2 3 2 3 2 2 3" xfId="2982"/>
    <cellStyle name="Normální 92 2 2 3" xfId="2983"/>
    <cellStyle name="Měna 2 10 2 2 3" xfId="2984"/>
    <cellStyle name="Měna 2 2 7 2 2 3" xfId="2985"/>
    <cellStyle name="Měna 2 2 2 5 2 2 3" xfId="2986"/>
    <cellStyle name="Měna 2 3 6 2 2 3" xfId="2987"/>
    <cellStyle name="normální 12 5 2 2 3" xfId="2988"/>
    <cellStyle name="Normální 16 2 4 2 2 3" xfId="2989"/>
    <cellStyle name="Normální 17 2 4 2 2 3" xfId="2990"/>
    <cellStyle name="Normální 18 2 4 2 2 3" xfId="2991"/>
    <cellStyle name="Normální 21 2 4 2 2 3" xfId="2992"/>
    <cellStyle name="Normální 93 2 2 3" xfId="2993"/>
    <cellStyle name="Měna 2 4 5 2 2 3" xfId="2994"/>
    <cellStyle name="Měna 2 2 3 4 2 2 3" xfId="2995"/>
    <cellStyle name="Normální 94 2 2 3" xfId="2996"/>
    <cellStyle name="Měna 2 13 2" xfId="2997"/>
    <cellStyle name="Normální 16 11 2" xfId="2998"/>
    <cellStyle name="Normální 17 11 2" xfId="2999"/>
    <cellStyle name="Normální 18 11 2" xfId="3000"/>
    <cellStyle name="Normální 21 11 2" xfId="3001"/>
    <cellStyle name="normální 12 2 9 2" xfId="3002"/>
    <cellStyle name="Normální 18 2 2 7 2" xfId="3003"/>
    <cellStyle name="Normální 17 2 2 7 2" xfId="3004"/>
    <cellStyle name="Normální 16 2 2 7 2" xfId="3005"/>
    <cellStyle name="Měna 2 2 10 2" xfId="3006"/>
    <cellStyle name="Měna 2 3 9 2" xfId="3007"/>
    <cellStyle name="Normální 21 2 2 7 2" xfId="3008"/>
    <cellStyle name="Měna 2 4 8 2" xfId="3009"/>
    <cellStyle name="normální 12 3 7 2" xfId="3010"/>
    <cellStyle name="Normální 16 3 7 2" xfId="3011"/>
    <cellStyle name="Normální 17 3 7 2" xfId="3012"/>
    <cellStyle name="Normální 18 3 7 2" xfId="3013"/>
    <cellStyle name="Normální 21 3 7 2" xfId="3014"/>
    <cellStyle name="Měna 2 2 2 8 2" xfId="3015"/>
    <cellStyle name="normální 12 4 7 2" xfId="3016"/>
    <cellStyle name="Normální 16 2 3 7 2" xfId="3017"/>
    <cellStyle name="Normální 17 2 3 7 2" xfId="3018"/>
    <cellStyle name="Normální 18 2 3 7 2" xfId="3019"/>
    <cellStyle name="Normální 21 2 3 7 2" xfId="3020"/>
    <cellStyle name="Měna 2 7 6 2" xfId="3021"/>
    <cellStyle name="Normální 16 6 6 2" xfId="3022"/>
    <cellStyle name="Normální 17 6 6 2" xfId="3023"/>
    <cellStyle name="Normální 18 6 6 2" xfId="3024"/>
    <cellStyle name="Normální 21 6 6 2" xfId="3025"/>
    <cellStyle name="normální 12 2 4 6 2" xfId="3026"/>
    <cellStyle name="Normální 18 2 2 2 6 2" xfId="3027"/>
    <cellStyle name="Normální 17 2 2 2 6 2" xfId="3028"/>
    <cellStyle name="Normální 16 2 2 2 6 2" xfId="3029"/>
    <cellStyle name="Měna 2 2 4 6 2" xfId="3030"/>
    <cellStyle name="Měna 2 3 3 6 2" xfId="3031"/>
    <cellStyle name="Normální 21 2 2 2 6 2" xfId="3032"/>
    <cellStyle name="Měna 2 4 2 6 2" xfId="3033"/>
    <cellStyle name="normální 12 3 2 6 2" xfId="3034"/>
    <cellStyle name="Normální 16 3 2 6 2" xfId="3035"/>
    <cellStyle name="Normální 17 3 2 6 2" xfId="3036"/>
    <cellStyle name="Normální 18 3 2 6 2" xfId="3037"/>
    <cellStyle name="Normální 21 3 2 6 2" xfId="3038"/>
    <cellStyle name="Měna 2 5 6 2" xfId="3039"/>
    <cellStyle name="Normální 16 4 2 6 2" xfId="3040"/>
    <cellStyle name="Normální 17 4 2 6 2" xfId="3041"/>
    <cellStyle name="Normální 18 4 2 6 2" xfId="3042"/>
    <cellStyle name="Normální 21 4 2 6 2" xfId="3043"/>
    <cellStyle name="Měna 2 3 2 6 2" xfId="3044"/>
    <cellStyle name="Měna 2 2 2 2 6 2" xfId="3045"/>
    <cellStyle name="Měna 2 2 3 7 2" xfId="3046"/>
    <cellStyle name="normální 12 4 2 6 2" xfId="3047"/>
    <cellStyle name="Měna 2 6 6 2" xfId="3048"/>
    <cellStyle name="Normální 16 5 6 2" xfId="3049"/>
    <cellStyle name="Normální 17 5 6 2" xfId="3050"/>
    <cellStyle name="Normální 18 5 6 2" xfId="3051"/>
    <cellStyle name="Normální 21 5 6 2" xfId="3052"/>
    <cellStyle name="Normální 16 2 3 2 6 2" xfId="3053"/>
    <cellStyle name="Normální 17 2 3 2 6 2" xfId="3054"/>
    <cellStyle name="Normální 18 2 3 2 6 2" xfId="3055"/>
    <cellStyle name="Normální 21 2 3 2 6 2" xfId="3056"/>
    <cellStyle name="Měna 2 8 4 2" xfId="3057"/>
    <cellStyle name="Normální 16 7 4 2" xfId="3058"/>
    <cellStyle name="Normální 17 7 4 2" xfId="3059"/>
    <cellStyle name="Normální 18 7 4 2" xfId="3060"/>
    <cellStyle name="Normální 21 7 4 2" xfId="3061"/>
    <cellStyle name="normální 12 2 5 4 2" xfId="3062"/>
    <cellStyle name="Normální 18 2 2 3 4 2" xfId="3063"/>
    <cellStyle name="Normální 17 2 2 3 4 2" xfId="3064"/>
    <cellStyle name="Normální 16 2 2 3 4 2" xfId="3065"/>
    <cellStyle name="Měna 2 2 5 4 2" xfId="3066"/>
    <cellStyle name="Měna 2 3 4 4 2" xfId="3067"/>
    <cellStyle name="Normální 21 2 2 3 4 2" xfId="3068"/>
    <cellStyle name="Měna 2 4 3 4 2" xfId="3069"/>
    <cellStyle name="normální 12 3 3 4 2" xfId="3070"/>
    <cellStyle name="Normální 16 3 3 4 2" xfId="3071"/>
    <cellStyle name="Normální 17 3 3 4 2" xfId="3072"/>
    <cellStyle name="Normální 18 3 3 4 2" xfId="3073"/>
    <cellStyle name="Normální 21 3 3 4 2" xfId="3074"/>
    <cellStyle name="Měna 2 2 2 3 4 2" xfId="3075"/>
    <cellStyle name="normální 12 4 3 4 2" xfId="3076"/>
    <cellStyle name="Normální 16 2 3 3 4 2" xfId="3077"/>
    <cellStyle name="Normální 17 2 3 3 4 2" xfId="3078"/>
    <cellStyle name="Normální 18 2 3 3 4 2" xfId="3079"/>
    <cellStyle name="Normální 21 2 3 3 4 2" xfId="3080"/>
    <cellStyle name="Měna 2 7 2 4 2" xfId="3081"/>
    <cellStyle name="Normální 16 6 2 4 2" xfId="3082"/>
    <cellStyle name="Normální 17 6 2 4 2" xfId="3083"/>
    <cellStyle name="Normální 18 6 2 4 2" xfId="3084"/>
    <cellStyle name="Normální 21 6 2 4 2" xfId="3085"/>
    <cellStyle name="normální 12 2 4 2 4 2" xfId="3086"/>
    <cellStyle name="Normální 18 2 2 2 2 4 2" xfId="3087"/>
    <cellStyle name="Normální 17 2 2 2 2 4 2" xfId="3088"/>
    <cellStyle name="Normální 16 2 2 2 2 4 2" xfId="3089"/>
    <cellStyle name="Měna 2 2 4 2 4 2" xfId="3090"/>
    <cellStyle name="Měna 2 3 3 2 4 2" xfId="3091"/>
    <cellStyle name="Normální 21 2 2 2 2 4 2" xfId="3092"/>
    <cellStyle name="Měna 2 4 2 2 4 2" xfId="3093"/>
    <cellStyle name="normální 12 3 2 2 4 2" xfId="3094"/>
    <cellStyle name="Normální 16 3 2 2 4 2" xfId="3095"/>
    <cellStyle name="Normální 17 3 2 2 4 2" xfId="3096"/>
    <cellStyle name="Normální 18 3 2 2 4 2" xfId="3097"/>
    <cellStyle name="Normální 21 3 2 2 4 2" xfId="3098"/>
    <cellStyle name="Měna 2 5 2 4 2" xfId="3099"/>
    <cellStyle name="Normální 16 4 2 2 4 2" xfId="3100"/>
    <cellStyle name="Normální 17 4 2 2 4 2" xfId="3101"/>
    <cellStyle name="Normální 18 4 2 2 4 2" xfId="3102"/>
    <cellStyle name="Normální 21 4 2 2 4 2" xfId="3103"/>
    <cellStyle name="Měna 2 3 2 2 4 2" xfId="3104"/>
    <cellStyle name="Měna 2 2 2 2 2 4 2" xfId="3105"/>
    <cellStyle name="Měna 2 2 3 2 4 2" xfId="3106"/>
    <cellStyle name="normální 12 4 2 2 4 2" xfId="3107"/>
    <cellStyle name="Měna 2 6 2 4 2" xfId="3108"/>
    <cellStyle name="Normální 16 5 2 4 2" xfId="3109"/>
    <cellStyle name="Normální 17 5 2 4 2" xfId="3110"/>
    <cellStyle name="Normální 18 5 2 4 2" xfId="3111"/>
    <cellStyle name="Normální 21 5 2 4 2" xfId="3112"/>
    <cellStyle name="Normální 16 2 3 2 2 4 2" xfId="3113"/>
    <cellStyle name="Normální 17 2 3 2 2 4 2" xfId="3114"/>
    <cellStyle name="Normální 18 2 3 2 2 4 2" xfId="3115"/>
    <cellStyle name="Normální 21 2 3 2 2 4 2" xfId="3116"/>
    <cellStyle name="Měna 2 9 4 2" xfId="3117"/>
    <cellStyle name="Normální 16 8 4 2" xfId="3118"/>
    <cellStyle name="Normální 17 8 4 2" xfId="3119"/>
    <cellStyle name="Normální 18 8 4 2" xfId="3120"/>
    <cellStyle name="Normální 21 8 4 2" xfId="3121"/>
    <cellStyle name="normální 12 2 6 4 2" xfId="3122"/>
    <cellStyle name="Normální 18 2 2 4 4 2" xfId="3123"/>
    <cellStyle name="Normální 17 2 2 4 4 2" xfId="3124"/>
    <cellStyle name="Normální 16 2 2 4 4 2" xfId="3125"/>
    <cellStyle name="Měna 2 2 6 4 2" xfId="3126"/>
    <cellStyle name="Měna 2 3 5 4 2" xfId="3127"/>
    <cellStyle name="Normální 21 2 2 4 4 2" xfId="3128"/>
    <cellStyle name="Měna 2 4 4 4 2" xfId="3129"/>
    <cellStyle name="normální 12 3 4 4 2" xfId="3130"/>
    <cellStyle name="Normální 16 3 4 4 2" xfId="3131"/>
    <cellStyle name="Normální 17 3 4 4 2" xfId="3132"/>
    <cellStyle name="Normální 18 3 4 4 2" xfId="3133"/>
    <cellStyle name="Normální 21 3 4 4 2" xfId="3134"/>
    <cellStyle name="Měna 2 2 2 4 4 2" xfId="3135"/>
    <cellStyle name="normální 12 4 4 4 2" xfId="3136"/>
    <cellStyle name="Normální 16 2 3 4 4 2" xfId="3137"/>
    <cellStyle name="Normální 17 2 3 4 4 2" xfId="3138"/>
    <cellStyle name="Normální 18 2 3 4 4 2" xfId="3139"/>
    <cellStyle name="Normální 21 2 3 4 4 2" xfId="3140"/>
    <cellStyle name="Měna 2 7 3 4 2" xfId="3141"/>
    <cellStyle name="Normální 16 6 3 4 2" xfId="3142"/>
    <cellStyle name="Normální 17 6 3 4 2" xfId="3143"/>
    <cellStyle name="Normální 18 6 3 4 2" xfId="3144"/>
    <cellStyle name="Normální 21 6 3 4 2" xfId="3145"/>
    <cellStyle name="normální 12 2 4 3 4 2" xfId="3146"/>
    <cellStyle name="Normální 18 2 2 2 3 4 2" xfId="3147"/>
    <cellStyle name="Normální 17 2 2 2 3 4 2" xfId="3148"/>
    <cellStyle name="Normální 16 2 2 2 3 4 2" xfId="3149"/>
    <cellStyle name="Měna 2 2 4 3 4 2" xfId="3150"/>
    <cellStyle name="Měna 2 3 3 3 4 2" xfId="3151"/>
    <cellStyle name="Normální 21 2 2 2 3 4 2" xfId="3152"/>
    <cellStyle name="Měna 2 4 2 3 4 2" xfId="3153"/>
    <cellStyle name="normální 12 3 2 3 4 2" xfId="3154"/>
    <cellStyle name="Normální 16 3 2 3 4 2" xfId="3155"/>
    <cellStyle name="Normální 17 3 2 3 4 2" xfId="3156"/>
    <cellStyle name="Normální 18 3 2 3 4 2" xfId="3157"/>
    <cellStyle name="Normální 21 3 2 3 4 2" xfId="3158"/>
    <cellStyle name="Měna 2 5 3 4 2" xfId="3159"/>
    <cellStyle name="Normální 16 4 2 3 4 2" xfId="3160"/>
    <cellStyle name="Normální 17 4 2 3 4 2" xfId="3161"/>
    <cellStyle name="Normální 18 4 2 3 4 2" xfId="3162"/>
    <cellStyle name="Normální 21 4 2 3 4 2" xfId="3163"/>
    <cellStyle name="Měna 2 3 2 3 4 2" xfId="3164"/>
    <cellStyle name="Měna 2 2 2 2 3 4 2" xfId="3165"/>
    <cellStyle name="Měna 2 2 3 3 4 2" xfId="3166"/>
    <cellStyle name="normální 12 4 2 3 4 2" xfId="3167"/>
    <cellStyle name="Měna 2 6 3 4 2" xfId="3168"/>
    <cellStyle name="Normální 16 5 3 4 2" xfId="3169"/>
    <cellStyle name="Normální 17 5 3 4 2" xfId="3170"/>
    <cellStyle name="Normální 18 5 3 4 2" xfId="3171"/>
    <cellStyle name="Normální 21 5 3 4 2" xfId="3172"/>
    <cellStyle name="Normální 16 2 3 2 3 4 2" xfId="3173"/>
    <cellStyle name="Normální 17 2 3 2 3 4 2" xfId="3174"/>
    <cellStyle name="Normální 18 2 3 2 3 4 2" xfId="3175"/>
    <cellStyle name="Normální 21 2 3 2 3 4 2" xfId="3176"/>
    <cellStyle name="Normální 92 4 2" xfId="3177"/>
    <cellStyle name="Měna 2 10 4 2" xfId="3178"/>
    <cellStyle name="Měna 2 2 7 4 2" xfId="3179"/>
    <cellStyle name="Měna 2 2 2 5 4 2" xfId="3180"/>
    <cellStyle name="Měna 2 3 6 4 2" xfId="3181"/>
    <cellStyle name="normální 12 5 4 2" xfId="3182"/>
    <cellStyle name="Normální 16 2 4 4 2" xfId="3183"/>
    <cellStyle name="Normální 17 2 4 4 2" xfId="3184"/>
    <cellStyle name="Normální 18 2 4 4 2" xfId="3185"/>
    <cellStyle name="Normální 21 2 4 4 2" xfId="3186"/>
    <cellStyle name="Normální 93 4 2" xfId="3187"/>
    <cellStyle name="Měna 2 4 5 4 2" xfId="3188"/>
    <cellStyle name="Měna 2 2 3 4 4 2" xfId="3189"/>
    <cellStyle name="Normální 94 4 2" xfId="3190"/>
    <cellStyle name="Měna 2 11 3 2" xfId="3191"/>
    <cellStyle name="Normální 16 9 3 2" xfId="3192"/>
    <cellStyle name="Normální 17 9 3 2" xfId="3193"/>
    <cellStyle name="Normální 18 9 3 2" xfId="3194"/>
    <cellStyle name="Normální 21 9 3 2" xfId="3195"/>
    <cellStyle name="normální 12 2 7 3 2" xfId="3196"/>
    <cellStyle name="Normální 18 2 2 5 3 2" xfId="3197"/>
    <cellStyle name="Normální 17 2 2 5 3 2" xfId="3198"/>
    <cellStyle name="Normální 16 2 2 5 3 2" xfId="3199"/>
    <cellStyle name="Měna 2 2 8 3 2" xfId="3200"/>
    <cellStyle name="Měna 2 3 7 3 2" xfId="3201"/>
    <cellStyle name="Normální 21 2 2 5 3 2" xfId="3202"/>
    <cellStyle name="Měna 2 4 6 3 2" xfId="3203"/>
    <cellStyle name="normální 12 3 5 3 2" xfId="3204"/>
    <cellStyle name="Normální 16 3 5 3 2" xfId="3205"/>
    <cellStyle name="Normální 17 3 5 3 2" xfId="3206"/>
    <cellStyle name="Normální 18 3 5 3 2" xfId="3207"/>
    <cellStyle name="Normální 21 3 5 3 2" xfId="3208"/>
    <cellStyle name="Měna 2 2 2 6 3 2" xfId="3209"/>
    <cellStyle name="normální 12 4 5 3 2" xfId="3210"/>
    <cellStyle name="Normální 16 2 3 5 3 2" xfId="3211"/>
    <cellStyle name="Normální 17 2 3 5 3 2" xfId="3212"/>
    <cellStyle name="Normální 18 2 3 5 3 2" xfId="3213"/>
    <cellStyle name="Normální 21 2 3 5 3 2" xfId="3214"/>
    <cellStyle name="Měna 2 7 4 3 2" xfId="3215"/>
    <cellStyle name="Normální 16 6 4 3 2" xfId="3216"/>
    <cellStyle name="Normální 17 6 4 3 2" xfId="3217"/>
    <cellStyle name="Normální 18 6 4 3 2" xfId="3218"/>
    <cellStyle name="Normální 21 6 4 3 2" xfId="3219"/>
    <cellStyle name="normální 12 2 4 4 3 2" xfId="3220"/>
    <cellStyle name="Normální 18 2 2 2 4 3 2" xfId="3221"/>
    <cellStyle name="Normální 17 2 2 2 4 3 2" xfId="3222"/>
    <cellStyle name="Normální 16 2 2 2 4 3 2" xfId="3223"/>
    <cellStyle name="Měna 2 2 4 4 3 2" xfId="3224"/>
    <cellStyle name="Měna 2 3 3 4 3 2" xfId="3225"/>
    <cellStyle name="Normální 21 2 2 2 4 3 2" xfId="3226"/>
    <cellStyle name="Měna 2 4 2 4 3 2" xfId="3227"/>
    <cellStyle name="normální 12 3 2 4 3 2" xfId="3228"/>
    <cellStyle name="Normální 16 3 2 4 3 2" xfId="3229"/>
    <cellStyle name="Normální 17 3 2 4 3 2" xfId="3230"/>
    <cellStyle name="Normální 18 3 2 4 3 2" xfId="3231"/>
    <cellStyle name="Normální 21 3 2 4 3 2" xfId="3232"/>
    <cellStyle name="Měna 2 5 4 3 2" xfId="3233"/>
    <cellStyle name="Normální 16 4 2 4 3 2" xfId="3234"/>
    <cellStyle name="Normální 17 4 2 4 3 2" xfId="3235"/>
    <cellStyle name="Normální 18 4 2 4 3 2" xfId="3236"/>
    <cellStyle name="Normální 21 4 2 4 3 2" xfId="3237"/>
    <cellStyle name="Měna 2 3 2 4 3 2" xfId="3238"/>
    <cellStyle name="Měna 2 2 2 2 4 3 2" xfId="3239"/>
    <cellStyle name="Měna 2 2 3 5 3 2" xfId="3240"/>
    <cellStyle name="normální 12 4 2 4 3 2" xfId="3241"/>
    <cellStyle name="Měna 2 6 4 3 2" xfId="3242"/>
    <cellStyle name="Normální 16 5 4 3 2" xfId="3243"/>
    <cellStyle name="Normální 17 5 4 3 2" xfId="3244"/>
    <cellStyle name="Normální 18 5 4 3 2" xfId="3245"/>
    <cellStyle name="Normální 21 5 4 3 2" xfId="3246"/>
    <cellStyle name="Normální 16 2 3 2 4 3 2" xfId="3247"/>
    <cellStyle name="Normální 17 2 3 2 4 3 2" xfId="3248"/>
    <cellStyle name="Normální 18 2 3 2 4 3 2" xfId="3249"/>
    <cellStyle name="Normální 21 2 3 2 4 3 2" xfId="3250"/>
    <cellStyle name="Měna 2 8 2 3 2" xfId="3251"/>
    <cellStyle name="Normální 16 7 2 3 2" xfId="3252"/>
    <cellStyle name="Normální 17 7 2 3 2" xfId="3253"/>
    <cellStyle name="Normální 18 7 2 3 2" xfId="3254"/>
    <cellStyle name="Normální 21 7 2 3 2" xfId="3255"/>
    <cellStyle name="normální 12 2 5 2 3 2" xfId="3256"/>
    <cellStyle name="Normální 18 2 2 3 2 3 2" xfId="3257"/>
    <cellStyle name="Normální 17 2 2 3 2 3 2" xfId="3258"/>
    <cellStyle name="Normální 16 2 2 3 2 3 2" xfId="3259"/>
    <cellStyle name="Měna 2 2 5 2 3 2" xfId="3260"/>
    <cellStyle name="Měna 2 3 4 2 3 2" xfId="3261"/>
    <cellStyle name="Normální 21 2 2 3 2 3 2" xfId="3262"/>
    <cellStyle name="Měna 2 4 3 2 3 2" xfId="3263"/>
    <cellStyle name="normální 12 3 3 2 3 2" xfId="3264"/>
    <cellStyle name="Normální 16 3 3 2 3 2" xfId="3265"/>
    <cellStyle name="Normální 17 3 3 2 3 2" xfId="3266"/>
    <cellStyle name="Normální 18 3 3 2 3 2" xfId="3267"/>
    <cellStyle name="Normální 21 3 3 2 3 2" xfId="3268"/>
    <cellStyle name="Měna 2 2 2 3 2 3 2" xfId="3269"/>
    <cellStyle name="normální 12 4 3 2 3 2" xfId="3270"/>
    <cellStyle name="Normální 16 2 3 3 2 3 2" xfId="3271"/>
    <cellStyle name="Normální 17 2 3 3 2 3 2" xfId="3272"/>
    <cellStyle name="Normální 18 2 3 3 2 3 2" xfId="3273"/>
    <cellStyle name="Normální 21 2 3 3 2 3 2" xfId="3274"/>
    <cellStyle name="Měna 2 7 2 2 3 2" xfId="3275"/>
    <cellStyle name="Normální 16 6 2 2 3 2" xfId="3276"/>
    <cellStyle name="Normální 17 6 2 2 3 2" xfId="3277"/>
    <cellStyle name="Normální 18 6 2 2 3 2" xfId="3278"/>
    <cellStyle name="Normální 21 6 2 2 3 2" xfId="3279"/>
    <cellStyle name="normální 12 2 4 2 2 3 2" xfId="3280"/>
    <cellStyle name="Normální 18 2 2 2 2 2 3 2" xfId="3281"/>
    <cellStyle name="Normální 17 2 2 2 2 2 3 2" xfId="3282"/>
    <cellStyle name="Normální 16 2 2 2 2 2 3 2" xfId="3283"/>
    <cellStyle name="Měna 2 2 4 2 2 3 2" xfId="3284"/>
    <cellStyle name="Měna 2 3 3 2 2 3 2" xfId="3285"/>
    <cellStyle name="Normální 21 2 2 2 2 2 3 2" xfId="3286"/>
    <cellStyle name="Měna 2 4 2 2 2 3 2" xfId="3287"/>
    <cellStyle name="normální 12 3 2 2 2 3 2" xfId="3288"/>
    <cellStyle name="Normální 16 3 2 2 2 3 2" xfId="3289"/>
    <cellStyle name="Normální 17 3 2 2 2 3 2" xfId="3290"/>
    <cellStyle name="Normální 18 3 2 2 2 3 2" xfId="3291"/>
    <cellStyle name="Normální 21 3 2 2 2 3 2" xfId="3292"/>
    <cellStyle name="Měna 2 5 2 2 3 2" xfId="3293"/>
    <cellStyle name="Normální 16 4 2 2 2 3 2" xfId="3294"/>
    <cellStyle name="Normální 17 4 2 2 2 3 2" xfId="3295"/>
    <cellStyle name="Normální 18 4 2 2 2 3 2" xfId="3296"/>
    <cellStyle name="Normální 21 4 2 2 2 3 2" xfId="3297"/>
    <cellStyle name="Měna 2 3 2 2 2 3 2" xfId="3298"/>
    <cellStyle name="Měna 2 2 2 2 2 2 3 2" xfId="3299"/>
    <cellStyle name="Měna 2 2 3 2 2 3 2" xfId="3300"/>
    <cellStyle name="normální 12 4 2 2 2 3 2" xfId="3301"/>
    <cellStyle name="Měna 2 6 2 2 3 2" xfId="3302"/>
    <cellStyle name="Normální 16 5 2 2 3 2" xfId="3303"/>
    <cellStyle name="Normální 17 5 2 2 3 2" xfId="3304"/>
    <cellStyle name="Normální 18 5 2 2 3 2" xfId="3305"/>
    <cellStyle name="Normální 21 5 2 2 3 2" xfId="3306"/>
    <cellStyle name="Normální 16 2 3 2 2 2 3 2" xfId="3307"/>
    <cellStyle name="Normální 17 2 3 2 2 2 3 2" xfId="3308"/>
    <cellStyle name="Normální 18 2 3 2 2 2 3 2" xfId="3309"/>
    <cellStyle name="Normální 21 2 3 2 2 2 3 2" xfId="3310"/>
    <cellStyle name="Měna 2 9 2 3 2" xfId="3311"/>
    <cellStyle name="Normální 16 8 2 3 2" xfId="3312"/>
    <cellStyle name="Normální 17 8 2 3 2" xfId="3313"/>
    <cellStyle name="Normální 18 8 2 3 2" xfId="3314"/>
    <cellStyle name="Normální 21 8 2 3 2" xfId="3315"/>
    <cellStyle name="normální 12 2 6 2 3 2" xfId="3316"/>
    <cellStyle name="Normální 18 2 2 4 2 3 2" xfId="3317"/>
    <cellStyle name="Normální 17 2 2 4 2 3 2" xfId="3318"/>
    <cellStyle name="Normální 16 2 2 4 2 3 2" xfId="3319"/>
    <cellStyle name="Měna 2 2 6 2 3 2" xfId="3320"/>
    <cellStyle name="Měna 2 3 5 2 3 2" xfId="3321"/>
    <cellStyle name="Normální 21 2 2 4 2 3 2" xfId="3322"/>
    <cellStyle name="Měna 2 4 4 2 3 2" xfId="3323"/>
    <cellStyle name="normální 12 3 4 2 3 2" xfId="3324"/>
    <cellStyle name="Normální 16 3 4 2 3 2" xfId="3325"/>
    <cellStyle name="Normální 17 3 4 2 3 2" xfId="3326"/>
    <cellStyle name="Normální 18 3 4 2 3 2" xfId="3327"/>
    <cellStyle name="Normální 21 3 4 2 3 2" xfId="3328"/>
    <cellStyle name="Měna 2 2 2 4 2 3 2" xfId="3329"/>
    <cellStyle name="normální 12 4 4 2 3 2" xfId="3330"/>
    <cellStyle name="Normální 16 2 3 4 2 3 2" xfId="3331"/>
    <cellStyle name="Normální 17 2 3 4 2 3 2" xfId="3332"/>
    <cellStyle name="Normální 18 2 3 4 2 3 2" xfId="3333"/>
    <cellStyle name="Normální 21 2 3 4 2 3 2" xfId="3334"/>
    <cellStyle name="Měna 2 7 3 2 3 2" xfId="3335"/>
    <cellStyle name="Normální 16 6 3 2 3 2" xfId="3336"/>
    <cellStyle name="Normální 17 6 3 2 3 2" xfId="3337"/>
    <cellStyle name="Normální 18 6 3 2 3 2" xfId="3338"/>
    <cellStyle name="Normální 21 6 3 2 3 2" xfId="3339"/>
    <cellStyle name="normální 12 2 4 3 2 3 2" xfId="3340"/>
    <cellStyle name="Normální 18 2 2 2 3 2 3 2" xfId="3341"/>
    <cellStyle name="Normální 17 2 2 2 3 2 3 2" xfId="3342"/>
    <cellStyle name="Normální 16 2 2 2 3 2 3 2" xfId="3343"/>
    <cellStyle name="Měna 2 2 4 3 2 3 2" xfId="3344"/>
    <cellStyle name="Měna 2 3 3 3 2 3 2" xfId="3345"/>
    <cellStyle name="Normální 21 2 2 2 3 2 3 2" xfId="3346"/>
    <cellStyle name="Měna 2 4 2 3 2 3 2" xfId="3347"/>
    <cellStyle name="normální 12 3 2 3 2 3 2" xfId="3348"/>
    <cellStyle name="Normální 16 3 2 3 2 3 2" xfId="3349"/>
    <cellStyle name="Normální 17 3 2 3 2 3 2" xfId="3350"/>
    <cellStyle name="Normální 18 3 2 3 2 3 2" xfId="3351"/>
    <cellStyle name="Normální 21 3 2 3 2 3 2" xfId="3352"/>
    <cellStyle name="Měna 2 5 3 2 3 2" xfId="3353"/>
    <cellStyle name="Normální 16 4 2 3 2 3 2" xfId="3354"/>
    <cellStyle name="Normální 17 4 2 3 2 3 2" xfId="3355"/>
    <cellStyle name="Normální 18 4 2 3 2 3 2" xfId="3356"/>
    <cellStyle name="Normální 21 4 2 3 2 3 2" xfId="3357"/>
    <cellStyle name="Měna 2 3 2 3 2 3 2" xfId="3358"/>
    <cellStyle name="Měna 2 2 2 2 3 2 3 2" xfId="3359"/>
    <cellStyle name="Měna 2 2 3 3 2 3 2" xfId="3360"/>
    <cellStyle name="normální 12 4 2 3 2 3 2" xfId="3361"/>
    <cellStyle name="Měna 2 6 3 2 3 2" xfId="3362"/>
    <cellStyle name="Normální 16 5 3 2 3 2" xfId="3363"/>
    <cellStyle name="Normální 17 5 3 2 3 2" xfId="3364"/>
    <cellStyle name="Normální 18 5 3 2 3 2" xfId="3365"/>
    <cellStyle name="Normální 21 5 3 2 3 2" xfId="3366"/>
    <cellStyle name="Normální 16 2 3 2 3 2 3 2" xfId="3367"/>
    <cellStyle name="Normální 17 2 3 2 3 2 3 2" xfId="3368"/>
    <cellStyle name="Normální 18 2 3 2 3 2 3 2" xfId="3369"/>
    <cellStyle name="Normální 21 2 3 2 3 2 3 2" xfId="3370"/>
    <cellStyle name="Normální 92 2 3 2" xfId="3371"/>
    <cellStyle name="Měna 2 10 2 3 2" xfId="3372"/>
    <cellStyle name="Měna 2 2 7 2 3 2" xfId="3373"/>
    <cellStyle name="Měna 2 2 2 5 2 3 2" xfId="3374"/>
    <cellStyle name="Měna 2 3 6 2 3 2" xfId="3375"/>
    <cellStyle name="normální 12 5 2 3 2" xfId="3376"/>
    <cellStyle name="Normální 16 2 4 2 3 2" xfId="3377"/>
    <cellStyle name="Normální 17 2 4 2 3 2" xfId="3378"/>
    <cellStyle name="Normální 18 2 4 2 3 2" xfId="3379"/>
    <cellStyle name="Normální 21 2 4 2 3 2" xfId="3380"/>
    <cellStyle name="Normální 93 2 3 2" xfId="3381"/>
    <cellStyle name="Měna 2 4 5 2 3 2" xfId="3382"/>
    <cellStyle name="Měna 2 2 3 4 2 3 2" xfId="3383"/>
    <cellStyle name="Normální 94 2 3 2" xfId="3384"/>
    <cellStyle name="Měna 2 12 2 2" xfId="3385"/>
    <cellStyle name="Normální 16 10 2 2" xfId="3386"/>
    <cellStyle name="Normální 17 10 2 2" xfId="3387"/>
    <cellStyle name="Normální 18 10 2 2" xfId="3388"/>
    <cellStyle name="Normální 21 10 2 2" xfId="3389"/>
    <cellStyle name="normální 12 2 8 2 2" xfId="3390"/>
    <cellStyle name="Normální 18 2 2 6 2 2" xfId="3391"/>
    <cellStyle name="Normální 17 2 2 6 2 2" xfId="3392"/>
    <cellStyle name="Normální 16 2 2 6 2 2" xfId="3393"/>
    <cellStyle name="Měna 2 2 9 2 2" xfId="3394"/>
    <cellStyle name="Měna 2 3 8 2 2" xfId="3395"/>
    <cellStyle name="Normální 21 2 2 6 2 2" xfId="3396"/>
    <cellStyle name="Měna 2 4 7 2 2" xfId="3397"/>
    <cellStyle name="normální 12 3 6 2 2" xfId="3398"/>
    <cellStyle name="Normální 16 3 6 2 2" xfId="3399"/>
    <cellStyle name="Normální 17 3 6 2 2" xfId="3400"/>
    <cellStyle name="Normální 18 3 6 2 2" xfId="3401"/>
    <cellStyle name="Normální 21 3 6 2 2" xfId="3402"/>
    <cellStyle name="Měna 2 2 2 7 2 2" xfId="3403"/>
    <cellStyle name="normální 12 4 6 2 2" xfId="3404"/>
    <cellStyle name="Normální 16 2 3 6 2 2" xfId="3405"/>
    <cellStyle name="Normální 17 2 3 6 2 2" xfId="3406"/>
    <cellStyle name="Normální 18 2 3 6 2 2" xfId="3407"/>
    <cellStyle name="Normální 21 2 3 6 2 2" xfId="3408"/>
    <cellStyle name="Měna 2 7 5 2 2" xfId="3409"/>
    <cellStyle name="Normální 16 6 5 2 2" xfId="3410"/>
    <cellStyle name="Normální 17 6 5 2 2" xfId="3411"/>
    <cellStyle name="Normální 18 6 5 2 2" xfId="3412"/>
    <cellStyle name="Normální 21 6 5 2 2" xfId="3413"/>
    <cellStyle name="normální 12 2 4 5 2 2" xfId="3414"/>
    <cellStyle name="Normální 18 2 2 2 5 2 2" xfId="3415"/>
    <cellStyle name="Normální 17 2 2 2 5 2 2" xfId="3416"/>
    <cellStyle name="Normální 16 2 2 2 5 2 2" xfId="3417"/>
    <cellStyle name="Měna 2 2 4 5 2 2" xfId="3418"/>
    <cellStyle name="Měna 2 3 3 5 2 2" xfId="3419"/>
    <cellStyle name="Normální 21 2 2 2 5 2 2" xfId="3420"/>
    <cellStyle name="Měna 2 4 2 5 2 2" xfId="3421"/>
    <cellStyle name="normální 12 3 2 5 2 2" xfId="3422"/>
    <cellStyle name="Normální 16 3 2 5 2 2" xfId="3423"/>
    <cellStyle name="Normální 17 3 2 5 2 2" xfId="3424"/>
    <cellStyle name="Normální 18 3 2 5 2 2" xfId="3425"/>
    <cellStyle name="Normální 21 3 2 5 2 2" xfId="3426"/>
    <cellStyle name="Měna 2 5 5 2 2" xfId="3427"/>
    <cellStyle name="Normální 16 4 2 5 2 2" xfId="3428"/>
    <cellStyle name="Normální 17 4 2 5 2 2" xfId="3429"/>
    <cellStyle name="Normální 18 4 2 5 2 2" xfId="3430"/>
    <cellStyle name="Normální 21 4 2 5 2 2" xfId="3431"/>
    <cellStyle name="Měna 2 3 2 5 2 2" xfId="3432"/>
    <cellStyle name="Měna 2 2 2 2 5 2 2" xfId="3433"/>
    <cellStyle name="Měna 2 2 3 6 2 2" xfId="3434"/>
    <cellStyle name="normální 12 4 2 5 2 2" xfId="3435"/>
    <cellStyle name="Měna 2 6 5 2 2" xfId="3436"/>
    <cellStyle name="Normální 16 5 5 2 2" xfId="3437"/>
    <cellStyle name="Normální 17 5 5 2 2" xfId="3438"/>
    <cellStyle name="Normální 18 5 5 2 2" xfId="3439"/>
    <cellStyle name="Normální 21 5 5 2 2" xfId="3440"/>
    <cellStyle name="Normální 16 2 3 2 5 2 2" xfId="3441"/>
    <cellStyle name="Normální 17 2 3 2 5 2 2" xfId="3442"/>
    <cellStyle name="Normální 18 2 3 2 5 2 2" xfId="3443"/>
    <cellStyle name="Normální 21 2 3 2 5 2 2" xfId="3444"/>
    <cellStyle name="Měna 2 8 3 2 2" xfId="3445"/>
    <cellStyle name="Normální 16 7 3 2 2" xfId="3446"/>
    <cellStyle name="Normální 17 7 3 2 2" xfId="3447"/>
    <cellStyle name="Normální 18 7 3 2 2" xfId="3448"/>
    <cellStyle name="Normální 21 7 3 2 2" xfId="3449"/>
    <cellStyle name="normální 12 2 5 3 2 2" xfId="3450"/>
    <cellStyle name="Normální 18 2 2 3 3 2 2" xfId="3451"/>
    <cellStyle name="Normální 17 2 2 3 3 2 2" xfId="3452"/>
    <cellStyle name="Normální 16 2 2 3 3 2 2" xfId="3453"/>
    <cellStyle name="Měna 2 2 5 3 2 2" xfId="3454"/>
    <cellStyle name="Měna 2 3 4 3 2 2" xfId="3455"/>
    <cellStyle name="Normální 21 2 2 3 3 2 2" xfId="3456"/>
    <cellStyle name="Měna 2 4 3 3 2 2" xfId="3457"/>
    <cellStyle name="normální 12 3 3 3 2 2" xfId="3458"/>
    <cellStyle name="Normální 16 3 3 3 2 2" xfId="3459"/>
    <cellStyle name="Normální 17 3 3 3 2 2" xfId="3460"/>
    <cellStyle name="Normální 18 3 3 3 2 2" xfId="3461"/>
    <cellStyle name="Normální 21 3 3 3 2 2" xfId="3462"/>
    <cellStyle name="Měna 2 2 2 3 3 2 2" xfId="3463"/>
    <cellStyle name="normální 12 4 3 3 2 2" xfId="3464"/>
    <cellStyle name="Normální 16 2 3 3 3 2 2" xfId="3465"/>
    <cellStyle name="Normální 17 2 3 3 3 2 2" xfId="3466"/>
    <cellStyle name="Normální 18 2 3 3 3 2 2" xfId="3467"/>
    <cellStyle name="Normální 21 2 3 3 3 2 2" xfId="3468"/>
    <cellStyle name="Měna 2 7 2 3 2 2" xfId="3469"/>
    <cellStyle name="Normální 16 6 2 3 2 2" xfId="3470"/>
    <cellStyle name="Normální 17 6 2 3 2 2" xfId="3471"/>
    <cellStyle name="Normální 18 6 2 3 2 2" xfId="3472"/>
    <cellStyle name="Normální 21 6 2 3 2 2" xfId="3473"/>
    <cellStyle name="normální 12 2 4 2 3 2 2" xfId="3474"/>
    <cellStyle name="Normální 18 2 2 2 2 3 2 2" xfId="3475"/>
    <cellStyle name="Normální 17 2 2 2 2 3 2 2" xfId="3476"/>
    <cellStyle name="Normální 16 2 2 2 2 3 2 2" xfId="3477"/>
    <cellStyle name="Měna 2 2 4 2 3 2 2" xfId="3478"/>
    <cellStyle name="Měna 2 3 3 2 3 2 2" xfId="3479"/>
    <cellStyle name="Normální 21 2 2 2 2 3 2 2" xfId="3480"/>
    <cellStyle name="Měna 2 4 2 2 3 2 2" xfId="3481"/>
    <cellStyle name="normální 12 3 2 2 3 2 2" xfId="3482"/>
    <cellStyle name="Normální 16 3 2 2 3 2 2" xfId="3483"/>
    <cellStyle name="Normální 17 3 2 2 3 2 2" xfId="3484"/>
    <cellStyle name="Normální 18 3 2 2 3 2 2" xfId="3485"/>
    <cellStyle name="Normální 21 3 2 2 3 2 2" xfId="3486"/>
    <cellStyle name="Měna 2 5 2 3 2 2" xfId="3487"/>
    <cellStyle name="Normální 16 4 2 2 3 2 2" xfId="3488"/>
    <cellStyle name="Normální 17 4 2 2 3 2 2" xfId="3489"/>
    <cellStyle name="Normální 18 4 2 2 3 2 2" xfId="3490"/>
    <cellStyle name="Normální 21 4 2 2 3 2 2" xfId="3491"/>
    <cellStyle name="Měna 2 3 2 2 3 2 2" xfId="3492"/>
    <cellStyle name="Měna 2 2 2 2 2 3 2 2" xfId="3493"/>
    <cellStyle name="Měna 2 2 3 2 3 2 2" xfId="3494"/>
    <cellStyle name="normální 12 4 2 2 3 2 2" xfId="3495"/>
    <cellStyle name="Měna 2 6 2 3 2 2" xfId="3496"/>
    <cellStyle name="Normální 16 5 2 3 2 2" xfId="3497"/>
    <cellStyle name="Normální 17 5 2 3 2 2" xfId="3498"/>
    <cellStyle name="Normální 18 5 2 3 2 2" xfId="3499"/>
    <cellStyle name="Normální 21 5 2 3 2 2" xfId="3500"/>
    <cellStyle name="Normální 16 2 3 2 2 3 2 2" xfId="3501"/>
    <cellStyle name="Normální 17 2 3 2 2 3 2 2" xfId="3502"/>
    <cellStyle name="Normální 18 2 3 2 2 3 2 2" xfId="3503"/>
    <cellStyle name="Normální 21 2 3 2 2 3 2 2" xfId="3504"/>
    <cellStyle name="Měna 2 9 3 2 2" xfId="3505"/>
    <cellStyle name="Normální 16 8 3 2 2" xfId="3506"/>
    <cellStyle name="Normální 17 8 3 2 2" xfId="3507"/>
    <cellStyle name="Normální 18 8 3 2 2" xfId="3508"/>
    <cellStyle name="Normální 21 8 3 2 2" xfId="3509"/>
    <cellStyle name="normální 12 2 6 3 2 2" xfId="3510"/>
    <cellStyle name="Normální 18 2 2 4 3 2 2" xfId="3511"/>
    <cellStyle name="Normální 17 2 2 4 3 2 2" xfId="3512"/>
    <cellStyle name="Normální 16 2 2 4 3 2 2" xfId="3513"/>
    <cellStyle name="Měna 2 2 6 3 2 2" xfId="3514"/>
    <cellStyle name="Měna 2 3 5 3 2 2" xfId="3515"/>
    <cellStyle name="Normální 21 2 2 4 3 2 2" xfId="3516"/>
    <cellStyle name="Měna 2 4 4 3 2 2" xfId="3517"/>
    <cellStyle name="normální 12 3 4 3 2 2" xfId="3518"/>
    <cellStyle name="Normální 16 3 4 3 2 2" xfId="3519"/>
    <cellStyle name="Normální 17 3 4 3 2 2" xfId="3520"/>
    <cellStyle name="Normální 18 3 4 3 2 2" xfId="3521"/>
    <cellStyle name="Normální 21 3 4 3 2 2" xfId="3522"/>
    <cellStyle name="Měna 2 2 2 4 3 2 2" xfId="3523"/>
    <cellStyle name="normální 12 4 4 3 2 2" xfId="3524"/>
    <cellStyle name="Normální 16 2 3 4 3 2 2" xfId="3525"/>
    <cellStyle name="Normální 17 2 3 4 3 2 2" xfId="3526"/>
    <cellStyle name="Normální 18 2 3 4 3 2 2" xfId="3527"/>
    <cellStyle name="Normální 21 2 3 4 3 2 2" xfId="3528"/>
    <cellStyle name="Měna 2 7 3 3 2 2" xfId="3529"/>
    <cellStyle name="Normální 16 6 3 3 2 2" xfId="3530"/>
    <cellStyle name="Normální 17 6 3 3 2 2" xfId="3531"/>
    <cellStyle name="Normální 18 6 3 3 2 2" xfId="3532"/>
    <cellStyle name="Normální 21 6 3 3 2 2" xfId="3533"/>
    <cellStyle name="normální 12 2 4 3 3 2 2" xfId="3534"/>
    <cellStyle name="Normální 18 2 2 2 3 3 2 2" xfId="3535"/>
    <cellStyle name="Normální 17 2 2 2 3 3 2 2" xfId="3536"/>
    <cellStyle name="Normální 16 2 2 2 3 3 2 2" xfId="3537"/>
    <cellStyle name="Měna 2 2 4 3 3 2 2" xfId="3538"/>
    <cellStyle name="Měna 2 3 3 3 3 2 2" xfId="3539"/>
    <cellStyle name="Normální 21 2 2 2 3 3 2 2" xfId="3540"/>
    <cellStyle name="Měna 2 4 2 3 3 2 2" xfId="3541"/>
    <cellStyle name="normální 12 3 2 3 3 2 2" xfId="3542"/>
    <cellStyle name="Normální 16 3 2 3 3 2 2" xfId="3543"/>
    <cellStyle name="Normální 17 3 2 3 3 2 2" xfId="3544"/>
    <cellStyle name="Normální 18 3 2 3 3 2 2" xfId="3545"/>
    <cellStyle name="Normální 21 3 2 3 3 2 2" xfId="3546"/>
    <cellStyle name="Měna 2 5 3 3 2 2" xfId="3547"/>
    <cellStyle name="Normální 16 4 2 3 3 2 2" xfId="3548"/>
    <cellStyle name="Normální 17 4 2 3 3 2 2" xfId="3549"/>
    <cellStyle name="Normální 18 4 2 3 3 2 2" xfId="3550"/>
    <cellStyle name="Normální 21 4 2 3 3 2 2" xfId="3551"/>
    <cellStyle name="Měna 2 3 2 3 3 2 2" xfId="3552"/>
    <cellStyle name="Měna 2 2 2 2 3 3 2 2" xfId="3553"/>
    <cellStyle name="Měna 2 2 3 3 3 2 2" xfId="3554"/>
    <cellStyle name="normální 12 4 2 3 3 2 2" xfId="3555"/>
    <cellStyle name="Měna 2 6 3 3 2 2" xfId="3556"/>
    <cellStyle name="Normální 16 5 3 3 2 2" xfId="3557"/>
    <cellStyle name="Normální 17 5 3 3 2 2" xfId="3558"/>
    <cellStyle name="Normální 18 5 3 3 2 2" xfId="3559"/>
    <cellStyle name="Normální 21 5 3 3 2 2" xfId="3560"/>
    <cellStyle name="Normální 16 2 3 2 3 3 2 2" xfId="3561"/>
    <cellStyle name="Normální 17 2 3 2 3 3 2 2" xfId="3562"/>
    <cellStyle name="Normální 18 2 3 2 3 3 2 2" xfId="3563"/>
    <cellStyle name="Normální 21 2 3 2 3 3 2 2" xfId="3564"/>
    <cellStyle name="Normální 92 3 2 2" xfId="3565"/>
    <cellStyle name="Měna 2 10 3 2 2" xfId="3566"/>
    <cellStyle name="Měna 2 2 7 3 2 2" xfId="3567"/>
    <cellStyle name="Měna 2 2 2 5 3 2 2" xfId="3568"/>
    <cellStyle name="Měna 2 3 6 3 2 2" xfId="3569"/>
    <cellStyle name="normální 12 5 3 2 2" xfId="3570"/>
    <cellStyle name="Normální 16 2 4 3 2 2" xfId="3571"/>
    <cellStyle name="Normální 17 2 4 3 2 2" xfId="3572"/>
    <cellStyle name="Normální 18 2 4 3 2 2" xfId="3573"/>
    <cellStyle name="Normální 21 2 4 3 2 2" xfId="3574"/>
    <cellStyle name="Normální 93 3 2 2" xfId="3575"/>
    <cellStyle name="Měna 2 4 5 3 2 2" xfId="3576"/>
    <cellStyle name="Měna 2 2 3 4 3 2 2" xfId="3577"/>
    <cellStyle name="Normální 94 3 2 2" xfId="3578"/>
    <cellStyle name="Měna 2 11 2 2 2" xfId="3579"/>
    <cellStyle name="Normální 16 9 2 2 2" xfId="3580"/>
    <cellStyle name="Normální 17 9 2 2 2" xfId="3581"/>
    <cellStyle name="Normální 18 9 2 2 2" xfId="3582"/>
    <cellStyle name="Normální 21 9 2 2 2" xfId="3583"/>
    <cellStyle name="normální 12 2 7 2 2 2" xfId="3584"/>
    <cellStyle name="Normální 18 2 2 5 2 2 2" xfId="3585"/>
    <cellStyle name="Normální 17 2 2 5 2 2 2" xfId="3586"/>
    <cellStyle name="Normální 16 2 2 5 2 2 2" xfId="3587"/>
    <cellStyle name="Měna 2 2 8 2 2 2" xfId="3588"/>
    <cellStyle name="Měna 2 3 7 2 2 2" xfId="3589"/>
    <cellStyle name="Normální 21 2 2 5 2 2 2" xfId="3590"/>
    <cellStyle name="Měna 2 4 6 2 2 2" xfId="3591"/>
    <cellStyle name="normální 12 3 5 2 2 2" xfId="3592"/>
    <cellStyle name="Normální 16 3 5 2 2 2" xfId="3593"/>
    <cellStyle name="Normální 17 3 5 2 2 2" xfId="3594"/>
    <cellStyle name="Normální 18 3 5 2 2 2" xfId="3595"/>
    <cellStyle name="Normální 21 3 5 2 2 2" xfId="3596"/>
    <cellStyle name="Měna 2 2 2 6 2 2 2" xfId="3597"/>
    <cellStyle name="normální 12 4 5 2 2 2" xfId="3598"/>
    <cellStyle name="Normální 16 2 3 5 2 2 2" xfId="3599"/>
    <cellStyle name="Normální 17 2 3 5 2 2 2" xfId="3600"/>
    <cellStyle name="Normální 18 2 3 5 2 2 2" xfId="3601"/>
    <cellStyle name="Normální 21 2 3 5 2 2 2" xfId="3602"/>
    <cellStyle name="Měna 2 7 4 2 2 2" xfId="3603"/>
    <cellStyle name="Normální 16 6 4 2 2 2" xfId="3604"/>
    <cellStyle name="Normální 17 6 4 2 2 2" xfId="3605"/>
    <cellStyle name="Normální 18 6 4 2 2 2" xfId="3606"/>
    <cellStyle name="Normální 21 6 4 2 2 2" xfId="3607"/>
    <cellStyle name="normální 12 2 4 4 2 2 2" xfId="3608"/>
    <cellStyle name="Normální 18 2 2 2 4 2 2 2" xfId="3609"/>
    <cellStyle name="Normální 17 2 2 2 4 2 2 2" xfId="3610"/>
    <cellStyle name="Normální 16 2 2 2 4 2 2 2" xfId="3611"/>
    <cellStyle name="Měna 2 2 4 4 2 2 2" xfId="3612"/>
    <cellStyle name="Měna 2 3 3 4 2 2 2" xfId="3613"/>
    <cellStyle name="Normální 21 2 2 2 4 2 2 2" xfId="3614"/>
    <cellStyle name="Měna 2 4 2 4 2 2 2" xfId="3615"/>
    <cellStyle name="normální 12 3 2 4 2 2 2" xfId="3616"/>
    <cellStyle name="Normální 16 3 2 4 2 2 2" xfId="3617"/>
    <cellStyle name="Normální 17 3 2 4 2 2 2" xfId="3618"/>
    <cellStyle name="Normální 18 3 2 4 2 2 2" xfId="3619"/>
    <cellStyle name="Normální 21 3 2 4 2 2 2" xfId="3620"/>
    <cellStyle name="Měna 2 5 4 2 2 2" xfId="3621"/>
    <cellStyle name="Normální 16 4 2 4 2 2 2" xfId="3622"/>
    <cellStyle name="Normální 17 4 2 4 2 2 2" xfId="3623"/>
    <cellStyle name="Normální 18 4 2 4 2 2 2" xfId="3624"/>
    <cellStyle name="Normální 21 4 2 4 2 2 2" xfId="3625"/>
    <cellStyle name="Měna 2 3 2 4 2 2 2" xfId="3626"/>
    <cellStyle name="Měna 2 2 2 2 4 2 2 2" xfId="3627"/>
    <cellStyle name="Měna 2 2 3 5 2 2 2" xfId="3628"/>
    <cellStyle name="normální 12 4 2 4 2 2 2" xfId="3629"/>
    <cellStyle name="Měna 2 6 4 2 2 2" xfId="3630"/>
    <cellStyle name="Normální 16 5 4 2 2 2" xfId="3631"/>
    <cellStyle name="Normální 17 5 4 2 2 2" xfId="3632"/>
    <cellStyle name="Normální 18 5 4 2 2 2" xfId="3633"/>
    <cellStyle name="Normální 21 5 4 2 2 2" xfId="3634"/>
    <cellStyle name="Normální 16 2 3 2 4 2 2 2" xfId="3635"/>
    <cellStyle name="Normální 17 2 3 2 4 2 2 2" xfId="3636"/>
    <cellStyle name="Normální 18 2 3 2 4 2 2 2" xfId="3637"/>
    <cellStyle name="Normální 21 2 3 2 4 2 2 2" xfId="3638"/>
    <cellStyle name="Měna 2 8 2 2 2 2" xfId="3639"/>
    <cellStyle name="Normální 16 7 2 2 2 2" xfId="3640"/>
    <cellStyle name="Normální 17 7 2 2 2 2" xfId="3641"/>
    <cellStyle name="Normální 18 7 2 2 2 2" xfId="3642"/>
    <cellStyle name="Normální 21 7 2 2 2 2" xfId="3643"/>
    <cellStyle name="normální 12 2 5 2 2 2 2" xfId="3644"/>
    <cellStyle name="Normální 18 2 2 3 2 2 2 2" xfId="3645"/>
    <cellStyle name="Normální 17 2 2 3 2 2 2 2" xfId="3646"/>
    <cellStyle name="Normální 16 2 2 3 2 2 2 2" xfId="3647"/>
    <cellStyle name="Měna 2 2 5 2 2 2 2" xfId="3648"/>
    <cellStyle name="Měna 2 3 4 2 2 2 2" xfId="3649"/>
    <cellStyle name="Normální 21 2 2 3 2 2 2 2" xfId="3650"/>
    <cellStyle name="Měna 2 4 3 2 2 2 2" xfId="3651"/>
    <cellStyle name="normální 12 3 3 2 2 2 2" xfId="3652"/>
    <cellStyle name="Normální 16 3 3 2 2 2 2" xfId="3653"/>
    <cellStyle name="Normální 17 3 3 2 2 2 2" xfId="3654"/>
    <cellStyle name="Normální 18 3 3 2 2 2 2" xfId="3655"/>
    <cellStyle name="Normální 21 3 3 2 2 2 2" xfId="3656"/>
    <cellStyle name="Měna 2 2 2 3 2 2 2 2" xfId="3657"/>
    <cellStyle name="normální 12 4 3 2 2 2 2" xfId="3658"/>
    <cellStyle name="Normální 16 2 3 3 2 2 2 2" xfId="3659"/>
    <cellStyle name="Normální 17 2 3 3 2 2 2 2" xfId="3660"/>
    <cellStyle name="Normální 18 2 3 3 2 2 2 2" xfId="3661"/>
    <cellStyle name="Normální 21 2 3 3 2 2 2 2" xfId="3662"/>
    <cellStyle name="Měna 2 7 2 2 2 2 2" xfId="3663"/>
    <cellStyle name="Normální 16 6 2 2 2 2 2" xfId="3664"/>
    <cellStyle name="Normální 17 6 2 2 2 2 2" xfId="3665"/>
    <cellStyle name="Normální 18 6 2 2 2 2 2" xfId="3666"/>
    <cellStyle name="Normální 21 6 2 2 2 2 2" xfId="3667"/>
    <cellStyle name="normální 12 2 4 2 2 2 2 2" xfId="3668"/>
    <cellStyle name="Normální 18 2 2 2 2 2 2 2 2" xfId="3669"/>
    <cellStyle name="Normální 17 2 2 2 2 2 2 2 2" xfId="3670"/>
    <cellStyle name="Normální 16 2 2 2 2 2 2 2 2" xfId="3671"/>
    <cellStyle name="Měna 2 2 4 2 2 2 2 2" xfId="3672"/>
    <cellStyle name="Měna 2 3 3 2 2 2 2 2" xfId="3673"/>
    <cellStyle name="Normální 21 2 2 2 2 2 2 2 2" xfId="3674"/>
    <cellStyle name="Měna 2 4 2 2 2 2 2 2" xfId="3675"/>
    <cellStyle name="normální 12 3 2 2 2 2 2 2" xfId="3676"/>
    <cellStyle name="Normální 16 3 2 2 2 2 2 2" xfId="3677"/>
    <cellStyle name="Normální 17 3 2 2 2 2 2 2" xfId="3678"/>
    <cellStyle name="Normální 18 3 2 2 2 2 2 2" xfId="3679"/>
    <cellStyle name="Normální 21 3 2 2 2 2 2 2" xfId="3680"/>
    <cellStyle name="Měna 2 5 2 2 2 2 2" xfId="3681"/>
    <cellStyle name="Normální 16 4 2 2 2 2 2 2" xfId="3682"/>
    <cellStyle name="Normální 17 4 2 2 2 2 2 2" xfId="3683"/>
    <cellStyle name="Normální 18 4 2 2 2 2 2 2" xfId="3684"/>
    <cellStyle name="Normální 21 4 2 2 2 2 2 2" xfId="3685"/>
    <cellStyle name="Měna 2 3 2 2 2 2 2 2" xfId="3686"/>
    <cellStyle name="Měna 2 2 2 2 2 2 2 2 2" xfId="3687"/>
    <cellStyle name="Měna 2 2 3 2 2 2 2 2" xfId="3688"/>
    <cellStyle name="normální 12 4 2 2 2 2 2 2" xfId="3689"/>
    <cellStyle name="Měna 2 6 2 2 2 2 2" xfId="3690"/>
    <cellStyle name="Normální 16 5 2 2 2 2 2" xfId="3691"/>
    <cellStyle name="Normální 17 5 2 2 2 2 2" xfId="3692"/>
    <cellStyle name="Normální 18 5 2 2 2 2 2" xfId="3693"/>
    <cellStyle name="Normální 21 5 2 2 2 2 2" xfId="3694"/>
    <cellStyle name="Normální 16 2 3 2 2 2 2 2 2" xfId="3695"/>
    <cellStyle name="Normální 17 2 3 2 2 2 2 2 2" xfId="3696"/>
    <cellStyle name="Normální 18 2 3 2 2 2 2 2 2" xfId="3697"/>
    <cellStyle name="Normální 21 2 3 2 2 2 2 2 2" xfId="3698"/>
    <cellStyle name="Měna 2 9 2 2 2 2" xfId="3699"/>
    <cellStyle name="Normální 16 8 2 2 2 2" xfId="3700"/>
    <cellStyle name="Normální 17 8 2 2 2 2" xfId="3701"/>
    <cellStyle name="Normální 18 8 2 2 2 2" xfId="3702"/>
    <cellStyle name="Normální 21 8 2 2 2 2" xfId="3703"/>
    <cellStyle name="normální 12 2 6 2 2 2 2" xfId="3704"/>
    <cellStyle name="Normální 18 2 2 4 2 2 2 2" xfId="3705"/>
    <cellStyle name="Normální 17 2 2 4 2 2 2 2" xfId="3706"/>
    <cellStyle name="Normální 16 2 2 4 2 2 2 2" xfId="3707"/>
    <cellStyle name="Měna 2 2 6 2 2 2 2" xfId="3708"/>
    <cellStyle name="Měna 2 3 5 2 2 2 2" xfId="3709"/>
    <cellStyle name="Normální 21 2 2 4 2 2 2 2" xfId="3710"/>
    <cellStyle name="Měna 2 4 4 2 2 2 2" xfId="3711"/>
    <cellStyle name="normální 12 3 4 2 2 2 2" xfId="3712"/>
    <cellStyle name="Normální 16 3 4 2 2 2 2" xfId="3713"/>
    <cellStyle name="Normální 17 3 4 2 2 2 2" xfId="3714"/>
    <cellStyle name="Normální 18 3 4 2 2 2 2" xfId="3715"/>
    <cellStyle name="Normální 21 3 4 2 2 2 2" xfId="3716"/>
    <cellStyle name="Měna 2 2 2 4 2 2 2 2" xfId="3717"/>
    <cellStyle name="normální 12 4 4 2 2 2 2" xfId="3718"/>
    <cellStyle name="Normální 16 2 3 4 2 2 2 2" xfId="3719"/>
    <cellStyle name="Normální 17 2 3 4 2 2 2 2" xfId="3720"/>
    <cellStyle name="Normální 18 2 3 4 2 2 2 2" xfId="3721"/>
    <cellStyle name="Normální 21 2 3 4 2 2 2 2" xfId="3722"/>
    <cellStyle name="Měna 2 7 3 2 2 2 2" xfId="3723"/>
    <cellStyle name="Normální 16 6 3 2 2 2 2" xfId="3724"/>
    <cellStyle name="Normální 17 6 3 2 2 2 2" xfId="3725"/>
    <cellStyle name="Normální 18 6 3 2 2 2 2" xfId="3726"/>
    <cellStyle name="Normální 21 6 3 2 2 2 2" xfId="3727"/>
    <cellStyle name="normální 12 2 4 3 2 2 2 2" xfId="3728"/>
    <cellStyle name="Normální 18 2 2 2 3 2 2 2 2" xfId="3729"/>
    <cellStyle name="Normální 17 2 2 2 3 2 2 2 2" xfId="3730"/>
    <cellStyle name="Normální 16 2 2 2 3 2 2 2 2" xfId="3731"/>
    <cellStyle name="Měna 2 2 4 3 2 2 2 2" xfId="3732"/>
    <cellStyle name="Měna 2 3 3 3 2 2 2 2" xfId="3733"/>
    <cellStyle name="Normální 21 2 2 2 3 2 2 2 2" xfId="3734"/>
    <cellStyle name="Měna 2 4 2 3 2 2 2 2" xfId="3735"/>
    <cellStyle name="normální 12 3 2 3 2 2 2 2" xfId="3736"/>
    <cellStyle name="Normální 16 3 2 3 2 2 2 2" xfId="3737"/>
    <cellStyle name="Normální 17 3 2 3 2 2 2 2" xfId="3738"/>
    <cellStyle name="Normální 18 3 2 3 2 2 2 2" xfId="3739"/>
    <cellStyle name="Normální 21 3 2 3 2 2 2 2" xfId="3740"/>
    <cellStyle name="Měna 2 5 3 2 2 2 2" xfId="3741"/>
    <cellStyle name="Normální 16 4 2 3 2 2 2 2" xfId="3742"/>
    <cellStyle name="Normální 17 4 2 3 2 2 2 2" xfId="3743"/>
    <cellStyle name="Normální 18 4 2 3 2 2 2 2" xfId="3744"/>
    <cellStyle name="Normální 21 4 2 3 2 2 2 2" xfId="3745"/>
    <cellStyle name="Měna 2 3 2 3 2 2 2 2" xfId="3746"/>
    <cellStyle name="Měna 2 2 2 2 3 2 2 2 2" xfId="3747"/>
    <cellStyle name="Měna 2 2 3 3 2 2 2 2" xfId="3748"/>
    <cellStyle name="normální 12 4 2 3 2 2 2 2" xfId="3749"/>
    <cellStyle name="Měna 2 6 3 2 2 2 2" xfId="3750"/>
    <cellStyle name="Normální 16 5 3 2 2 2 2" xfId="3751"/>
    <cellStyle name="Normální 17 5 3 2 2 2 2" xfId="3752"/>
    <cellStyle name="Normální 18 5 3 2 2 2 2" xfId="3753"/>
    <cellStyle name="Normální 21 5 3 2 2 2 2" xfId="3754"/>
    <cellStyle name="Normální 16 2 3 2 3 2 2 2 2" xfId="3755"/>
    <cellStyle name="Normální 17 2 3 2 3 2 2 2 2" xfId="3756"/>
    <cellStyle name="Normální 18 2 3 2 3 2 2 2 2" xfId="3757"/>
    <cellStyle name="Normální 21 2 3 2 3 2 2 2 2" xfId="3758"/>
    <cellStyle name="Normální 92 2 2 2 2" xfId="3759"/>
    <cellStyle name="Měna 2 10 2 2 2 2" xfId="3760"/>
    <cellStyle name="Měna 2 2 7 2 2 2 2" xfId="3761"/>
    <cellStyle name="Měna 2 2 2 5 2 2 2 2" xfId="3762"/>
    <cellStyle name="Měna 2 3 6 2 2 2 2" xfId="3763"/>
    <cellStyle name="normální 12 5 2 2 2 2" xfId="3764"/>
    <cellStyle name="Normální 16 2 4 2 2 2 2" xfId="3765"/>
    <cellStyle name="Normální 17 2 4 2 2 2 2" xfId="3766"/>
    <cellStyle name="Normální 18 2 4 2 2 2 2" xfId="3767"/>
    <cellStyle name="Normální 21 2 4 2 2 2 2" xfId="3768"/>
    <cellStyle name="Normální 93 2 2 2 2" xfId="3769"/>
    <cellStyle name="Měna 2 4 5 2 2 2 2" xfId="3770"/>
    <cellStyle name="Měna 2 2 3 4 2 2 2 2" xfId="3771"/>
    <cellStyle name="Normální 94 2 2 2 2" xfId="3772"/>
    <cellStyle name="Měna 2 15" xfId="3773"/>
    <cellStyle name="Normální 16 13" xfId="3774"/>
    <cellStyle name="Normální 17 13" xfId="3775"/>
    <cellStyle name="Normální 18 13" xfId="3776"/>
    <cellStyle name="Normální 21 13" xfId="3777"/>
    <cellStyle name="normální 12 2 11" xfId="3778"/>
    <cellStyle name="Normální 18 2 2 9" xfId="3779"/>
    <cellStyle name="Normální 17 2 2 9" xfId="3780"/>
    <cellStyle name="Normální 16 2 2 9" xfId="3781"/>
    <cellStyle name="Měna 2 2 12" xfId="3782"/>
    <cellStyle name="Měna 2 3 11" xfId="3783"/>
    <cellStyle name="Normální 21 2 2 9" xfId="3784"/>
    <cellStyle name="Měna 2 4 10" xfId="3785"/>
    <cellStyle name="normální 12 3 9" xfId="3786"/>
    <cellStyle name="Normální 16 3 9" xfId="3787"/>
    <cellStyle name="Normální 17 3 9" xfId="3788"/>
    <cellStyle name="Normální 18 3 9" xfId="3789"/>
    <cellStyle name="Normální 21 3 9" xfId="3790"/>
    <cellStyle name="Měna 2 2 2 10" xfId="3791"/>
    <cellStyle name="normální 12 4 9" xfId="3792"/>
    <cellStyle name="Normální 16 2 3 9" xfId="3793"/>
    <cellStyle name="Normální 17 2 3 9" xfId="3794"/>
    <cellStyle name="Normální 18 2 3 9" xfId="3795"/>
    <cellStyle name="Normální 21 2 3 9" xfId="3796"/>
    <cellStyle name="Měna 2 7 8" xfId="3797"/>
    <cellStyle name="Normální 16 6 8" xfId="3798"/>
    <cellStyle name="Normální 17 6 8" xfId="3799"/>
    <cellStyle name="Normální 18 6 8" xfId="3800"/>
    <cellStyle name="Normální 21 6 8" xfId="3801"/>
    <cellStyle name="normální 12 2 4 8" xfId="3802"/>
    <cellStyle name="Normální 18 2 2 2 8" xfId="3803"/>
    <cellStyle name="Normální 17 2 2 2 8" xfId="3804"/>
    <cellStyle name="Normální 16 2 2 2 8" xfId="3805"/>
    <cellStyle name="Měna 2 2 4 8" xfId="3806"/>
    <cellStyle name="Měna 2 3 3 8" xfId="3807"/>
    <cellStyle name="Normální 21 2 2 2 8" xfId="3808"/>
    <cellStyle name="Měna 2 4 2 8" xfId="3809"/>
    <cellStyle name="normální 12 3 2 8" xfId="3810"/>
    <cellStyle name="Normální 16 3 2 8" xfId="3811"/>
    <cellStyle name="Normální 17 3 2 8" xfId="3812"/>
    <cellStyle name="Normální 18 3 2 8" xfId="3813"/>
    <cellStyle name="Normální 21 3 2 8" xfId="3814"/>
    <cellStyle name="Měna 2 5 8" xfId="3815"/>
    <cellStyle name="Normální 16 4 2 8" xfId="3816"/>
    <cellStyle name="Normální 17 4 2 8" xfId="3817"/>
    <cellStyle name="Normální 18 4 2 8" xfId="3818"/>
    <cellStyle name="Normální 21 4 2 8" xfId="3819"/>
    <cellStyle name="Měna 2 3 2 8" xfId="3820"/>
    <cellStyle name="Měna 2 2 2 2 8" xfId="3821"/>
    <cellStyle name="Měna 2 2 3 9" xfId="3822"/>
    <cellStyle name="normální 12 4 2 8" xfId="3823"/>
    <cellStyle name="Měna 2 6 8" xfId="3824"/>
    <cellStyle name="Normální 16 5 8" xfId="3825"/>
    <cellStyle name="Normální 17 5 8" xfId="3826"/>
    <cellStyle name="Normální 18 5 8" xfId="3827"/>
    <cellStyle name="Normální 21 5 8" xfId="3828"/>
    <cellStyle name="Normální 16 2 3 2 8" xfId="3829"/>
    <cellStyle name="Normální 17 2 3 2 8" xfId="3830"/>
    <cellStyle name="Normální 18 2 3 2 8" xfId="3831"/>
    <cellStyle name="Normální 21 2 3 2 8" xfId="3832"/>
    <cellStyle name="Měna 2 8 6" xfId="3833"/>
    <cellStyle name="Normální 16 7 6" xfId="3834"/>
    <cellStyle name="Normální 17 7 6" xfId="3835"/>
    <cellStyle name="Normální 18 7 6" xfId="3836"/>
    <cellStyle name="Normální 21 7 6" xfId="3837"/>
    <cellStyle name="normální 12 2 5 6" xfId="3838"/>
    <cellStyle name="Normální 18 2 2 3 6" xfId="3839"/>
    <cellStyle name="Normální 17 2 2 3 6" xfId="3840"/>
    <cellStyle name="Normální 16 2 2 3 6" xfId="3841"/>
    <cellStyle name="Měna 2 2 5 6" xfId="3842"/>
    <cellStyle name="Měna 2 3 4 6" xfId="3843"/>
    <cellStyle name="Normální 21 2 2 3 6" xfId="3844"/>
    <cellStyle name="Měna 2 4 3 6" xfId="3845"/>
    <cellStyle name="normální 12 3 3 6" xfId="3846"/>
    <cellStyle name="Normální 16 3 3 6" xfId="3847"/>
    <cellStyle name="Normální 17 3 3 6" xfId="3848"/>
    <cellStyle name="Normální 18 3 3 6" xfId="3849"/>
    <cellStyle name="Normální 21 3 3 6" xfId="3850"/>
    <cellStyle name="Měna 2 2 2 3 6" xfId="3851"/>
    <cellStyle name="normální 12 4 3 6" xfId="3852"/>
    <cellStyle name="Normální 16 2 3 3 6" xfId="3853"/>
    <cellStyle name="Normální 17 2 3 3 6" xfId="3854"/>
    <cellStyle name="Normální 18 2 3 3 6" xfId="3855"/>
    <cellStyle name="Normální 21 2 3 3 6" xfId="3856"/>
    <cellStyle name="Měna 2 7 2 6" xfId="3857"/>
    <cellStyle name="Normální 16 6 2 6" xfId="3858"/>
    <cellStyle name="Normální 17 6 2 6" xfId="3859"/>
    <cellStyle name="Normální 18 6 2 6" xfId="3860"/>
    <cellStyle name="Normální 21 6 2 6" xfId="3861"/>
    <cellStyle name="normální 12 2 4 2 6" xfId="3862"/>
    <cellStyle name="Normální 18 2 2 2 2 6" xfId="3863"/>
    <cellStyle name="Normální 17 2 2 2 2 6" xfId="3864"/>
    <cellStyle name="Normální 16 2 2 2 2 6" xfId="3865"/>
    <cellStyle name="Měna 2 2 4 2 6" xfId="3866"/>
    <cellStyle name="Měna 2 3 3 2 6" xfId="3867"/>
    <cellStyle name="Normální 21 2 2 2 2 6" xfId="3868"/>
    <cellStyle name="Měna 2 4 2 2 6" xfId="3869"/>
    <cellStyle name="normální 12 3 2 2 6" xfId="3870"/>
    <cellStyle name="Normální 16 3 2 2 6" xfId="3871"/>
    <cellStyle name="Normální 17 3 2 2 6" xfId="3872"/>
    <cellStyle name="Normální 18 3 2 2 6" xfId="3873"/>
    <cellStyle name="Normální 21 3 2 2 6" xfId="3874"/>
    <cellStyle name="Měna 2 5 2 6" xfId="3875"/>
    <cellStyle name="Normální 16 4 2 2 6" xfId="3876"/>
    <cellStyle name="Normální 17 4 2 2 6" xfId="3877"/>
    <cellStyle name="Normální 18 4 2 2 6" xfId="3878"/>
    <cellStyle name="Normální 21 4 2 2 6" xfId="3879"/>
    <cellStyle name="Měna 2 3 2 2 6" xfId="3880"/>
    <cellStyle name="Měna 2 2 2 2 2 6" xfId="3881"/>
    <cellStyle name="Měna 2 2 3 2 6" xfId="3882"/>
    <cellStyle name="normální 12 4 2 2 6" xfId="3883"/>
    <cellStyle name="Měna 2 6 2 6" xfId="3884"/>
    <cellStyle name="Normální 16 5 2 6" xfId="3885"/>
    <cellStyle name="Normální 17 5 2 6" xfId="3886"/>
    <cellStyle name="Normální 18 5 2 6" xfId="3887"/>
    <cellStyle name="Normální 21 5 2 6" xfId="3888"/>
    <cellStyle name="Normální 16 2 3 2 2 6" xfId="3889"/>
    <cellStyle name="Normální 17 2 3 2 2 6" xfId="3890"/>
    <cellStyle name="Normální 18 2 3 2 2 6" xfId="3891"/>
    <cellStyle name="Normální 21 2 3 2 2 6" xfId="3892"/>
    <cellStyle name="Měna 2 9 6" xfId="3893"/>
    <cellStyle name="Normální 16 8 6" xfId="3894"/>
    <cellStyle name="Normální 17 8 6" xfId="3895"/>
    <cellStyle name="Normální 18 8 6" xfId="3896"/>
    <cellStyle name="Normální 21 8 6" xfId="3897"/>
    <cellStyle name="normální 12 2 6 6" xfId="3898"/>
    <cellStyle name="Normální 18 2 2 4 6" xfId="3899"/>
    <cellStyle name="Normální 17 2 2 4 6" xfId="3900"/>
    <cellStyle name="Normální 16 2 2 4 6" xfId="3901"/>
    <cellStyle name="Měna 2 2 6 6" xfId="3902"/>
    <cellStyle name="Měna 2 3 5 6" xfId="3903"/>
    <cellStyle name="Normální 21 2 2 4 6" xfId="3904"/>
    <cellStyle name="Měna 2 4 4 6" xfId="3905"/>
    <cellStyle name="normální 12 3 4 6" xfId="3906"/>
    <cellStyle name="Normální 16 3 4 6" xfId="3907"/>
    <cellStyle name="Normální 17 3 4 6" xfId="3908"/>
    <cellStyle name="Normální 18 3 4 6" xfId="3909"/>
    <cellStyle name="Normální 21 3 4 6" xfId="3910"/>
    <cellStyle name="Měna 2 2 2 4 6" xfId="3911"/>
    <cellStyle name="normální 12 4 4 6" xfId="3912"/>
    <cellStyle name="Normální 16 2 3 4 6" xfId="3913"/>
    <cellStyle name="Normální 17 2 3 4 6" xfId="3914"/>
    <cellStyle name="Normální 18 2 3 4 6" xfId="3915"/>
    <cellStyle name="Normální 21 2 3 4 6" xfId="3916"/>
    <cellStyle name="Měna 2 7 3 6" xfId="3917"/>
    <cellStyle name="Normální 16 6 3 6" xfId="3918"/>
    <cellStyle name="Normální 17 6 3 6" xfId="3919"/>
    <cellStyle name="Normální 18 6 3 6" xfId="3920"/>
    <cellStyle name="Normální 21 6 3 6" xfId="3921"/>
    <cellStyle name="normální 12 2 4 3 6" xfId="3922"/>
    <cellStyle name="Normální 18 2 2 2 3 6" xfId="3923"/>
    <cellStyle name="Normální 17 2 2 2 3 6" xfId="3924"/>
    <cellStyle name="Normální 16 2 2 2 3 6" xfId="3925"/>
    <cellStyle name="Měna 2 2 4 3 6" xfId="3926"/>
    <cellStyle name="Měna 2 3 3 3 6" xfId="3927"/>
    <cellStyle name="Normální 21 2 2 2 3 6" xfId="3928"/>
    <cellStyle name="Měna 2 4 2 3 6" xfId="3929"/>
    <cellStyle name="normální 12 3 2 3 6" xfId="3930"/>
    <cellStyle name="Normální 16 3 2 3 6" xfId="3931"/>
    <cellStyle name="Normální 17 3 2 3 6" xfId="3932"/>
    <cellStyle name="Normální 18 3 2 3 6" xfId="3933"/>
    <cellStyle name="Normální 21 3 2 3 6" xfId="3934"/>
    <cellStyle name="Měna 2 5 3 6" xfId="3935"/>
    <cellStyle name="Normální 16 4 2 3 6" xfId="3936"/>
    <cellStyle name="Normální 17 4 2 3 6" xfId="3937"/>
    <cellStyle name="Normální 18 4 2 3 6" xfId="3938"/>
    <cellStyle name="Normální 21 4 2 3 6" xfId="3939"/>
    <cellStyle name="Měna 2 3 2 3 6" xfId="3940"/>
    <cellStyle name="Měna 2 2 2 2 3 6" xfId="3941"/>
    <cellStyle name="Měna 2 2 3 3 6" xfId="3942"/>
    <cellStyle name="normální 12 4 2 3 6" xfId="3943"/>
    <cellStyle name="Měna 2 6 3 6" xfId="3944"/>
    <cellStyle name="Normální 16 5 3 6" xfId="3945"/>
    <cellStyle name="Normální 17 5 3 6" xfId="3946"/>
    <cellStyle name="Normální 18 5 3 6" xfId="3947"/>
    <cellStyle name="Normální 21 5 3 6" xfId="3948"/>
    <cellStyle name="Normální 16 2 3 2 3 6" xfId="3949"/>
    <cellStyle name="Normální 17 2 3 2 3 6" xfId="3950"/>
    <cellStyle name="Normální 18 2 3 2 3 6" xfId="3951"/>
    <cellStyle name="Normální 21 2 3 2 3 6" xfId="3952"/>
    <cellStyle name="Normální 92 6" xfId="3953"/>
    <cellStyle name="Měna 2 10 6" xfId="3954"/>
    <cellStyle name="Měna 2 2 7 6" xfId="3955"/>
    <cellStyle name="Měna 2 2 2 5 6" xfId="3956"/>
    <cellStyle name="Měna 2 3 6 6" xfId="3957"/>
    <cellStyle name="normální 12 5 6" xfId="3958"/>
    <cellStyle name="Normální 16 2 4 6" xfId="3959"/>
    <cellStyle name="Normální 17 2 4 6" xfId="3960"/>
    <cellStyle name="Normální 18 2 4 6" xfId="3961"/>
    <cellStyle name="Normální 21 2 4 6" xfId="3962"/>
    <cellStyle name="Normální 93 6" xfId="3963"/>
    <cellStyle name="Měna 2 4 5 6" xfId="3964"/>
    <cellStyle name="Měna 2 2 3 4 6" xfId="3965"/>
    <cellStyle name="Normální 94 6" xfId="3966"/>
    <cellStyle name="Měna 2 11 5" xfId="3967"/>
    <cellStyle name="Normální 16 9 5" xfId="3968"/>
    <cellStyle name="Normální 17 9 5" xfId="3969"/>
    <cellStyle name="Normální 18 9 5" xfId="3970"/>
    <cellStyle name="Normální 21 9 5" xfId="3971"/>
    <cellStyle name="normální 12 2 7 5" xfId="3972"/>
    <cellStyle name="Normální 18 2 2 5 5" xfId="3973"/>
    <cellStyle name="Normální 17 2 2 5 5" xfId="3974"/>
    <cellStyle name="Normální 16 2 2 5 5" xfId="3975"/>
    <cellStyle name="Měna 2 2 8 5" xfId="3976"/>
    <cellStyle name="Měna 2 3 7 5" xfId="3977"/>
    <cellStyle name="Normální 21 2 2 5 5" xfId="3978"/>
    <cellStyle name="Měna 2 4 6 5" xfId="3979"/>
    <cellStyle name="normální 12 3 5 5" xfId="3980"/>
    <cellStyle name="Normální 16 3 5 5" xfId="3981"/>
    <cellStyle name="Normální 17 3 5 5" xfId="3982"/>
    <cellStyle name="Normální 18 3 5 5" xfId="3983"/>
    <cellStyle name="Normální 21 3 5 5" xfId="3984"/>
    <cellStyle name="Měna 2 2 2 6 5" xfId="3985"/>
    <cellStyle name="normální 12 4 5 5" xfId="3986"/>
    <cellStyle name="Normální 16 2 3 5 5" xfId="3987"/>
    <cellStyle name="Normální 17 2 3 5 5" xfId="3988"/>
    <cellStyle name="Normální 18 2 3 5 5" xfId="3989"/>
    <cellStyle name="Normální 21 2 3 5 5" xfId="3990"/>
    <cellStyle name="Měna 2 7 4 5" xfId="3991"/>
    <cellStyle name="Normální 16 6 4 5" xfId="3992"/>
    <cellStyle name="Normální 17 6 4 5" xfId="3993"/>
    <cellStyle name="Normální 18 6 4 5" xfId="3994"/>
    <cellStyle name="Normální 21 6 4 5" xfId="3995"/>
    <cellStyle name="normální 12 2 4 4 5" xfId="3996"/>
    <cellStyle name="Normální 18 2 2 2 4 5" xfId="3997"/>
    <cellStyle name="Normální 17 2 2 2 4 5" xfId="3998"/>
    <cellStyle name="Normální 16 2 2 2 4 5" xfId="3999"/>
    <cellStyle name="Měna 2 2 4 4 5" xfId="4000"/>
    <cellStyle name="Měna 2 3 3 4 5" xfId="4001"/>
    <cellStyle name="Normální 21 2 2 2 4 5" xfId="4002"/>
    <cellStyle name="Měna 2 4 2 4 5" xfId="4003"/>
    <cellStyle name="normální 12 3 2 4 5" xfId="4004"/>
    <cellStyle name="Normální 16 3 2 4 5" xfId="4005"/>
    <cellStyle name="Normální 17 3 2 4 5" xfId="4006"/>
    <cellStyle name="Normální 18 3 2 4 5" xfId="4007"/>
    <cellStyle name="Normální 21 3 2 4 5" xfId="4008"/>
    <cellStyle name="Měna 2 5 4 5" xfId="4009"/>
    <cellStyle name="Normální 16 4 2 4 5" xfId="4010"/>
    <cellStyle name="Normální 17 4 2 4 5" xfId="4011"/>
    <cellStyle name="Normální 18 4 2 4 5" xfId="4012"/>
    <cellStyle name="Normální 21 4 2 4 5" xfId="4013"/>
    <cellStyle name="Měna 2 3 2 4 5" xfId="4014"/>
    <cellStyle name="Měna 2 2 2 2 4 5" xfId="4015"/>
    <cellStyle name="Měna 2 2 3 5 5" xfId="4016"/>
    <cellStyle name="normální 12 4 2 4 5" xfId="4017"/>
    <cellStyle name="Měna 2 6 4 5" xfId="4018"/>
    <cellStyle name="Normální 16 5 4 5" xfId="4019"/>
    <cellStyle name="Normální 17 5 4 5" xfId="4020"/>
    <cellStyle name="Normální 18 5 4 5" xfId="4021"/>
    <cellStyle name="Normální 21 5 4 5" xfId="4022"/>
    <cellStyle name="Normální 16 2 3 2 4 5" xfId="4023"/>
    <cellStyle name="Normální 17 2 3 2 4 5" xfId="4024"/>
    <cellStyle name="Normální 18 2 3 2 4 5" xfId="4025"/>
    <cellStyle name="Normální 21 2 3 2 4 5" xfId="4026"/>
    <cellStyle name="Měna 2 8 2 5" xfId="4027"/>
    <cellStyle name="Normální 16 7 2 5" xfId="4028"/>
    <cellStyle name="Normální 17 7 2 5" xfId="4029"/>
    <cellStyle name="Normální 18 7 2 5" xfId="4030"/>
    <cellStyle name="Normální 21 7 2 5" xfId="4031"/>
    <cellStyle name="normální 12 2 5 2 5" xfId="4032"/>
    <cellStyle name="Normální 18 2 2 3 2 5" xfId="4033"/>
    <cellStyle name="Normální 17 2 2 3 2 5" xfId="4034"/>
    <cellStyle name="Normální 16 2 2 3 2 5" xfId="4035"/>
    <cellStyle name="Měna 2 2 5 2 5" xfId="4036"/>
    <cellStyle name="Měna 2 3 4 2 5" xfId="4037"/>
    <cellStyle name="Normální 21 2 2 3 2 5" xfId="4038"/>
    <cellStyle name="Měna 2 4 3 2 5" xfId="4039"/>
    <cellStyle name="normální 12 3 3 2 5" xfId="4040"/>
    <cellStyle name="Normální 16 3 3 2 5" xfId="4041"/>
    <cellStyle name="Normální 17 3 3 2 5" xfId="4042"/>
    <cellStyle name="Normální 18 3 3 2 5" xfId="4043"/>
    <cellStyle name="Normální 21 3 3 2 5" xfId="4044"/>
    <cellStyle name="Měna 2 2 2 3 2 5" xfId="4045"/>
    <cellStyle name="normální 12 4 3 2 5" xfId="4046"/>
    <cellStyle name="Normální 16 2 3 3 2 5" xfId="4047"/>
    <cellStyle name="Normální 17 2 3 3 2 5" xfId="4048"/>
    <cellStyle name="Normální 18 2 3 3 2 5" xfId="4049"/>
    <cellStyle name="Normální 21 2 3 3 2 5" xfId="4050"/>
    <cellStyle name="Měna 2 7 2 2 5" xfId="4051"/>
    <cellStyle name="Normální 16 6 2 2 5" xfId="4052"/>
    <cellStyle name="Normální 17 6 2 2 5" xfId="4053"/>
    <cellStyle name="Normální 18 6 2 2 5" xfId="4054"/>
    <cellStyle name="Normální 21 6 2 2 5" xfId="4055"/>
    <cellStyle name="normální 12 2 4 2 2 5" xfId="4056"/>
    <cellStyle name="Normální 18 2 2 2 2 2 5" xfId="4057"/>
    <cellStyle name="Normální 17 2 2 2 2 2 5" xfId="4058"/>
    <cellStyle name="Normální 16 2 2 2 2 2 5" xfId="4059"/>
    <cellStyle name="Měna 2 2 4 2 2 5" xfId="4060"/>
    <cellStyle name="Měna 2 3 3 2 2 5" xfId="4061"/>
    <cellStyle name="Normální 21 2 2 2 2 2 5" xfId="4062"/>
    <cellStyle name="Měna 2 4 2 2 2 5" xfId="4063"/>
    <cellStyle name="normální 12 3 2 2 2 5" xfId="4064"/>
    <cellStyle name="Normální 16 3 2 2 2 5" xfId="4065"/>
    <cellStyle name="Normální 17 3 2 2 2 5" xfId="4066"/>
    <cellStyle name="Normální 18 3 2 2 2 5" xfId="4067"/>
    <cellStyle name="Normální 21 3 2 2 2 5" xfId="4068"/>
    <cellStyle name="Měna 2 5 2 2 5" xfId="4069"/>
    <cellStyle name="Normální 16 4 2 2 2 5" xfId="4070"/>
    <cellStyle name="Normální 17 4 2 2 2 5" xfId="4071"/>
    <cellStyle name="Normální 18 4 2 2 2 5" xfId="4072"/>
    <cellStyle name="Normální 21 4 2 2 2 5" xfId="4073"/>
    <cellStyle name="Měna 2 3 2 2 2 5" xfId="4074"/>
    <cellStyle name="Měna 2 2 2 2 2 2 5" xfId="4075"/>
    <cellStyle name="Měna 2 2 3 2 2 5" xfId="4076"/>
    <cellStyle name="normální 12 4 2 2 2 5" xfId="4077"/>
    <cellStyle name="Měna 2 6 2 2 5" xfId="4078"/>
    <cellStyle name="Normální 16 5 2 2 5" xfId="4079"/>
    <cellStyle name="Normální 17 5 2 2 5" xfId="4080"/>
    <cellStyle name="Normální 18 5 2 2 5" xfId="4081"/>
    <cellStyle name="Normální 21 5 2 2 5" xfId="4082"/>
    <cellStyle name="Normální 16 2 3 2 2 2 5" xfId="4083"/>
    <cellStyle name="Normální 17 2 3 2 2 2 5" xfId="4084"/>
    <cellStyle name="Normální 18 2 3 2 2 2 5" xfId="4085"/>
    <cellStyle name="Normální 21 2 3 2 2 2 5" xfId="4086"/>
    <cellStyle name="Měna 2 9 2 5" xfId="4087"/>
    <cellStyle name="Normální 16 8 2 5" xfId="4088"/>
    <cellStyle name="Normální 17 8 2 5" xfId="4089"/>
    <cellStyle name="Normální 18 8 2 5" xfId="4090"/>
    <cellStyle name="Normální 21 8 2 5" xfId="4091"/>
    <cellStyle name="normální 12 2 6 2 5" xfId="4092"/>
    <cellStyle name="Normální 18 2 2 4 2 5" xfId="4093"/>
    <cellStyle name="Normální 17 2 2 4 2 5" xfId="4094"/>
    <cellStyle name="Normální 16 2 2 4 2 5" xfId="4095"/>
    <cellStyle name="Měna 2 2 6 2 5" xfId="4096"/>
    <cellStyle name="Měna 2 3 5 2 5" xfId="4097"/>
    <cellStyle name="Normální 21 2 2 4 2 5" xfId="4098"/>
    <cellStyle name="Měna 2 4 4 2 5" xfId="4099"/>
    <cellStyle name="normální 12 3 4 2 5" xfId="4100"/>
    <cellStyle name="Normální 16 3 4 2 5" xfId="4101"/>
    <cellStyle name="Normální 17 3 4 2 5" xfId="4102"/>
    <cellStyle name="Normální 18 3 4 2 5" xfId="4103"/>
    <cellStyle name="Normální 21 3 4 2 5" xfId="4104"/>
    <cellStyle name="Měna 2 2 2 4 2 5" xfId="4105"/>
    <cellStyle name="normální 12 4 4 2 5" xfId="4106"/>
    <cellStyle name="Normální 16 2 3 4 2 5" xfId="4107"/>
    <cellStyle name="Normální 17 2 3 4 2 5" xfId="4108"/>
    <cellStyle name="Normální 18 2 3 4 2 5" xfId="4109"/>
    <cellStyle name="Normální 21 2 3 4 2 5" xfId="4110"/>
    <cellStyle name="Měna 2 7 3 2 5" xfId="4111"/>
    <cellStyle name="Normální 16 6 3 2 5" xfId="4112"/>
    <cellStyle name="Normální 17 6 3 2 5" xfId="4113"/>
    <cellStyle name="Normální 18 6 3 2 5" xfId="4114"/>
    <cellStyle name="Normální 21 6 3 2 5" xfId="4115"/>
    <cellStyle name="normální 12 2 4 3 2 5" xfId="4116"/>
    <cellStyle name="Normální 18 2 2 2 3 2 5" xfId="4117"/>
    <cellStyle name="Normální 17 2 2 2 3 2 5" xfId="4118"/>
    <cellStyle name="Normální 16 2 2 2 3 2 5" xfId="4119"/>
    <cellStyle name="Měna 2 2 4 3 2 5" xfId="4120"/>
    <cellStyle name="Měna 2 3 3 3 2 5" xfId="4121"/>
    <cellStyle name="Normální 21 2 2 2 3 2 5" xfId="4122"/>
    <cellStyle name="Měna 2 4 2 3 2 5" xfId="4123"/>
    <cellStyle name="normální 12 3 2 3 2 5" xfId="4124"/>
    <cellStyle name="Normální 16 3 2 3 2 5" xfId="4125"/>
    <cellStyle name="Normální 17 3 2 3 2 5" xfId="4126"/>
    <cellStyle name="Normální 18 3 2 3 2 5" xfId="4127"/>
    <cellStyle name="Normální 21 3 2 3 2 5" xfId="4128"/>
    <cellStyle name="Měna 2 5 3 2 5" xfId="4129"/>
    <cellStyle name="Normální 16 4 2 3 2 5" xfId="4130"/>
    <cellStyle name="Normální 17 4 2 3 2 5" xfId="4131"/>
    <cellStyle name="Normální 18 4 2 3 2 5" xfId="4132"/>
    <cellStyle name="Normální 21 4 2 3 2 5" xfId="4133"/>
    <cellStyle name="Měna 2 3 2 3 2 5" xfId="4134"/>
    <cellStyle name="Měna 2 2 2 2 3 2 5" xfId="4135"/>
    <cellStyle name="Měna 2 2 3 3 2 5" xfId="4136"/>
    <cellStyle name="normální 12 4 2 3 2 5" xfId="4137"/>
    <cellStyle name="Měna 2 6 3 2 5" xfId="4138"/>
    <cellStyle name="Normální 16 5 3 2 5" xfId="4139"/>
    <cellStyle name="Normální 17 5 3 2 5" xfId="4140"/>
    <cellStyle name="Normální 18 5 3 2 5" xfId="4141"/>
    <cellStyle name="Normální 21 5 3 2 5" xfId="4142"/>
    <cellStyle name="Normální 16 2 3 2 3 2 5" xfId="4143"/>
    <cellStyle name="Normální 17 2 3 2 3 2 5" xfId="4144"/>
    <cellStyle name="Normální 18 2 3 2 3 2 5" xfId="4145"/>
    <cellStyle name="Normální 21 2 3 2 3 2 5" xfId="4146"/>
    <cellStyle name="Normální 92 2 5" xfId="4147"/>
    <cellStyle name="Měna 2 10 2 5" xfId="4148"/>
    <cellStyle name="Měna 2 2 7 2 5" xfId="4149"/>
    <cellStyle name="Měna 2 2 2 5 2 5" xfId="4150"/>
    <cellStyle name="Měna 2 3 6 2 5" xfId="4151"/>
    <cellStyle name="normální 12 5 2 5" xfId="4152"/>
    <cellStyle name="Normální 16 2 4 2 5" xfId="4153"/>
    <cellStyle name="Normální 17 2 4 2 5" xfId="4154"/>
    <cellStyle name="Normální 18 2 4 2 5" xfId="4155"/>
    <cellStyle name="Normální 21 2 4 2 5" xfId="4156"/>
    <cellStyle name="Normální 93 2 5" xfId="4157"/>
    <cellStyle name="Měna 2 4 5 2 5" xfId="4158"/>
    <cellStyle name="Měna 2 2 3 4 2 5" xfId="4159"/>
    <cellStyle name="Normální 94 2 5" xfId="4160"/>
    <cellStyle name="Měna 2 12 4" xfId="4161"/>
    <cellStyle name="Normální 16 10 4" xfId="4162"/>
    <cellStyle name="Normální 17 10 4" xfId="4163"/>
    <cellStyle name="Normální 18 10 4" xfId="4164"/>
    <cellStyle name="Normální 21 10 4" xfId="4165"/>
    <cellStyle name="normální 12 2 8 4" xfId="4166"/>
    <cellStyle name="Normální 18 2 2 6 4" xfId="4167"/>
    <cellStyle name="Normální 17 2 2 6 4" xfId="4168"/>
    <cellStyle name="Normální 16 2 2 6 4" xfId="4169"/>
    <cellStyle name="Měna 2 2 9 4" xfId="4170"/>
    <cellStyle name="Měna 2 3 8 4" xfId="4171"/>
    <cellStyle name="Normální 21 2 2 6 4" xfId="4172"/>
    <cellStyle name="Měna 2 4 7 4" xfId="4173"/>
    <cellStyle name="normální 12 3 6 4" xfId="4174"/>
    <cellStyle name="Normální 16 3 6 4" xfId="4175"/>
    <cellStyle name="Normální 17 3 6 4" xfId="4176"/>
    <cellStyle name="Normální 18 3 6 4" xfId="4177"/>
    <cellStyle name="Normální 21 3 6 4" xfId="4178"/>
    <cellStyle name="Měna 2 2 2 7 4" xfId="4179"/>
    <cellStyle name="normální 12 4 6 4" xfId="4180"/>
    <cellStyle name="Normální 16 2 3 6 4" xfId="4181"/>
    <cellStyle name="Normální 17 2 3 6 4" xfId="4182"/>
    <cellStyle name="Normální 18 2 3 6 4" xfId="4183"/>
    <cellStyle name="Normální 21 2 3 6 4" xfId="4184"/>
    <cellStyle name="Měna 2 7 5 4" xfId="4185"/>
    <cellStyle name="Normální 16 6 5 4" xfId="4186"/>
    <cellStyle name="Normální 17 6 5 4" xfId="4187"/>
    <cellStyle name="Normální 18 6 5 4" xfId="4188"/>
    <cellStyle name="Normální 21 6 5 4" xfId="4189"/>
    <cellStyle name="normální 12 2 4 5 4" xfId="4190"/>
    <cellStyle name="Normální 18 2 2 2 5 4" xfId="4191"/>
    <cellStyle name="Normální 17 2 2 2 5 4" xfId="4192"/>
    <cellStyle name="Normální 16 2 2 2 5 4" xfId="4193"/>
    <cellStyle name="Měna 2 2 4 5 4" xfId="4194"/>
    <cellStyle name="Měna 2 3 3 5 4" xfId="4195"/>
    <cellStyle name="Normální 21 2 2 2 5 4" xfId="4196"/>
    <cellStyle name="Měna 2 4 2 5 4" xfId="4197"/>
    <cellStyle name="normální 12 3 2 5 4" xfId="4198"/>
    <cellStyle name="Normální 16 3 2 5 4" xfId="4199"/>
    <cellStyle name="Normální 17 3 2 5 4" xfId="4200"/>
    <cellStyle name="Normální 18 3 2 5 4" xfId="4201"/>
    <cellStyle name="Normální 21 3 2 5 4" xfId="4202"/>
    <cellStyle name="Měna 2 5 5 4" xfId="4203"/>
    <cellStyle name="Normální 16 4 2 5 4" xfId="4204"/>
    <cellStyle name="Normální 17 4 2 5 4" xfId="4205"/>
    <cellStyle name="Normální 18 4 2 5 4" xfId="4206"/>
    <cellStyle name="Normální 21 4 2 5 4" xfId="4207"/>
    <cellStyle name="Měna 2 3 2 5 4" xfId="4208"/>
    <cellStyle name="Měna 2 2 2 2 5 4" xfId="4209"/>
    <cellStyle name="Měna 2 2 3 6 4" xfId="4210"/>
    <cellStyle name="normální 12 4 2 5 4" xfId="4211"/>
    <cellStyle name="Měna 2 6 5 4" xfId="4212"/>
    <cellStyle name="Normální 16 5 5 4" xfId="4213"/>
    <cellStyle name="Normální 17 5 5 4" xfId="4214"/>
    <cellStyle name="Normální 18 5 5 4" xfId="4215"/>
    <cellStyle name="Normální 21 5 5 4" xfId="4216"/>
    <cellStyle name="Normální 16 2 3 2 5 4" xfId="4217"/>
    <cellStyle name="Normální 17 2 3 2 5 4" xfId="4218"/>
    <cellStyle name="Normální 18 2 3 2 5 4" xfId="4219"/>
    <cellStyle name="Normální 21 2 3 2 5 4" xfId="4220"/>
    <cellStyle name="Měna 2 8 3 4" xfId="4221"/>
    <cellStyle name="Normální 16 7 3 4" xfId="4222"/>
    <cellStyle name="Normální 17 7 3 4" xfId="4223"/>
    <cellStyle name="Normální 18 7 3 4" xfId="4224"/>
    <cellStyle name="Normální 21 7 3 4" xfId="4225"/>
    <cellStyle name="normální 12 2 5 3 4" xfId="4226"/>
    <cellStyle name="Normální 18 2 2 3 3 4" xfId="4227"/>
    <cellStyle name="Normální 17 2 2 3 3 4" xfId="4228"/>
    <cellStyle name="Normální 16 2 2 3 3 4" xfId="4229"/>
    <cellStyle name="Měna 2 2 5 3 4" xfId="4230"/>
    <cellStyle name="Měna 2 3 4 3 4" xfId="4231"/>
    <cellStyle name="Normální 21 2 2 3 3 4" xfId="4232"/>
    <cellStyle name="Měna 2 4 3 3 4" xfId="4233"/>
    <cellStyle name="normální 12 3 3 3 4" xfId="4234"/>
    <cellStyle name="Normální 16 3 3 3 4" xfId="4235"/>
    <cellStyle name="Normální 17 3 3 3 4" xfId="4236"/>
    <cellStyle name="Normální 18 3 3 3 4" xfId="4237"/>
    <cellStyle name="Normální 21 3 3 3 4" xfId="4238"/>
    <cellStyle name="Měna 2 2 2 3 3 4" xfId="4239"/>
    <cellStyle name="normální 12 4 3 3 4" xfId="4240"/>
    <cellStyle name="Normální 16 2 3 3 3 4" xfId="4241"/>
    <cellStyle name="Normální 17 2 3 3 3 4" xfId="4242"/>
    <cellStyle name="Normální 18 2 3 3 3 4" xfId="4243"/>
    <cellStyle name="Normální 21 2 3 3 3 4" xfId="4244"/>
    <cellStyle name="Měna 2 7 2 3 4" xfId="4245"/>
    <cellStyle name="Normální 16 6 2 3 4" xfId="4246"/>
    <cellStyle name="Normální 17 6 2 3 4" xfId="4247"/>
    <cellStyle name="Normální 18 6 2 3 4" xfId="4248"/>
    <cellStyle name="Normální 21 6 2 3 4" xfId="4249"/>
    <cellStyle name="normální 12 2 4 2 3 4" xfId="4250"/>
    <cellStyle name="Normální 18 2 2 2 2 3 4" xfId="4251"/>
    <cellStyle name="Normální 17 2 2 2 2 3 4" xfId="4252"/>
    <cellStyle name="Normální 16 2 2 2 2 3 4" xfId="4253"/>
    <cellStyle name="Měna 2 2 4 2 3 4" xfId="4254"/>
    <cellStyle name="Měna 2 3 3 2 3 4" xfId="4255"/>
    <cellStyle name="Normální 21 2 2 2 2 3 4" xfId="4256"/>
    <cellStyle name="Měna 2 4 2 2 3 4" xfId="4257"/>
    <cellStyle name="normální 12 3 2 2 3 4" xfId="4258"/>
    <cellStyle name="Normální 16 3 2 2 3 4" xfId="4259"/>
    <cellStyle name="Normální 17 3 2 2 3 4" xfId="4260"/>
    <cellStyle name="Normální 18 3 2 2 3 4" xfId="4261"/>
    <cellStyle name="Normální 21 3 2 2 3 4" xfId="4262"/>
    <cellStyle name="Měna 2 5 2 3 4" xfId="4263"/>
    <cellStyle name="Normální 16 4 2 2 3 4" xfId="4264"/>
    <cellStyle name="Normální 17 4 2 2 3 4" xfId="4265"/>
    <cellStyle name="Normální 18 4 2 2 3 4" xfId="4266"/>
    <cellStyle name="Normální 21 4 2 2 3 4" xfId="4267"/>
    <cellStyle name="Měna 2 3 2 2 3 4" xfId="4268"/>
    <cellStyle name="Měna 2 2 2 2 2 3 4" xfId="4269"/>
    <cellStyle name="Měna 2 2 3 2 3 4" xfId="4270"/>
    <cellStyle name="normální 12 4 2 2 3 4" xfId="4271"/>
    <cellStyle name="Měna 2 6 2 3 4" xfId="4272"/>
    <cellStyle name="Normální 16 5 2 3 4" xfId="4273"/>
    <cellStyle name="Normální 17 5 2 3 4" xfId="4274"/>
    <cellStyle name="Normální 18 5 2 3 4" xfId="4275"/>
    <cellStyle name="Normální 21 5 2 3 4" xfId="4276"/>
    <cellStyle name="Normální 16 2 3 2 2 3 4" xfId="4277"/>
    <cellStyle name="Normální 17 2 3 2 2 3 4" xfId="4278"/>
    <cellStyle name="Normální 18 2 3 2 2 3 4" xfId="4279"/>
    <cellStyle name="Normální 21 2 3 2 2 3 4" xfId="4280"/>
    <cellStyle name="Měna 2 9 3 4" xfId="4281"/>
    <cellStyle name="Normální 16 8 3 4" xfId="4282"/>
    <cellStyle name="Normální 17 8 3 4" xfId="4283"/>
    <cellStyle name="Normální 18 8 3 4" xfId="4284"/>
    <cellStyle name="Normální 21 8 3 4" xfId="4285"/>
    <cellStyle name="normální 12 2 6 3 4" xfId="4286"/>
    <cellStyle name="Normální 18 2 2 4 3 4" xfId="4287"/>
    <cellStyle name="Normální 17 2 2 4 3 4" xfId="4288"/>
    <cellStyle name="Normální 16 2 2 4 3 4" xfId="4289"/>
    <cellStyle name="Měna 2 2 6 3 4" xfId="4290"/>
    <cellStyle name="Měna 2 3 5 3 4" xfId="4291"/>
    <cellStyle name="Normální 21 2 2 4 3 4" xfId="4292"/>
    <cellStyle name="Měna 2 4 4 3 4" xfId="4293"/>
    <cellStyle name="normální 12 3 4 3 4" xfId="4294"/>
    <cellStyle name="Normální 16 3 4 3 4" xfId="4295"/>
    <cellStyle name="Normální 17 3 4 3 4" xfId="4296"/>
    <cellStyle name="Normální 18 3 4 3 4" xfId="4297"/>
    <cellStyle name="Normální 21 3 4 3 4" xfId="4298"/>
    <cellStyle name="Měna 2 2 2 4 3 4" xfId="4299"/>
    <cellStyle name="normální 12 4 4 3 4" xfId="4300"/>
    <cellStyle name="Normální 16 2 3 4 3 4" xfId="4301"/>
    <cellStyle name="Normální 17 2 3 4 3 4" xfId="4302"/>
    <cellStyle name="Normální 18 2 3 4 3 4" xfId="4303"/>
    <cellStyle name="Normální 21 2 3 4 3 4" xfId="4304"/>
    <cellStyle name="Měna 2 7 3 3 4" xfId="4305"/>
    <cellStyle name="Normální 16 6 3 3 4" xfId="4306"/>
    <cellStyle name="Normální 17 6 3 3 4" xfId="4307"/>
    <cellStyle name="Normální 18 6 3 3 4" xfId="4308"/>
    <cellStyle name="Normální 21 6 3 3 4" xfId="4309"/>
    <cellStyle name="normální 12 2 4 3 3 4" xfId="4310"/>
    <cellStyle name="Normální 18 2 2 2 3 3 4" xfId="4311"/>
    <cellStyle name="Normální 17 2 2 2 3 3 4" xfId="4312"/>
    <cellStyle name="Normální 16 2 2 2 3 3 4" xfId="4313"/>
    <cellStyle name="Měna 2 2 4 3 3 4" xfId="4314"/>
    <cellStyle name="Měna 2 3 3 3 3 4" xfId="4315"/>
    <cellStyle name="Normální 21 2 2 2 3 3 4" xfId="4316"/>
    <cellStyle name="Měna 2 4 2 3 3 4" xfId="4317"/>
    <cellStyle name="normální 12 3 2 3 3 4" xfId="4318"/>
    <cellStyle name="Normální 16 3 2 3 3 4" xfId="4319"/>
    <cellStyle name="Normální 17 3 2 3 3 4" xfId="4320"/>
    <cellStyle name="Normální 18 3 2 3 3 4" xfId="4321"/>
    <cellStyle name="Normální 21 3 2 3 3 4" xfId="4322"/>
    <cellStyle name="Měna 2 5 3 3 4" xfId="4323"/>
    <cellStyle name="Normální 16 4 2 3 3 4" xfId="4324"/>
    <cellStyle name="Normální 17 4 2 3 3 4" xfId="4325"/>
    <cellStyle name="Normální 18 4 2 3 3 4" xfId="4326"/>
    <cellStyle name="Normální 21 4 2 3 3 4" xfId="4327"/>
    <cellStyle name="Měna 2 3 2 3 3 4" xfId="4328"/>
    <cellStyle name="Měna 2 2 2 2 3 3 4" xfId="4329"/>
    <cellStyle name="Měna 2 2 3 3 3 4" xfId="4330"/>
    <cellStyle name="normální 12 4 2 3 3 4" xfId="4331"/>
    <cellStyle name="Měna 2 6 3 3 4" xfId="4332"/>
    <cellStyle name="Normální 16 5 3 3 4" xfId="4333"/>
    <cellStyle name="Normální 17 5 3 3 4" xfId="4334"/>
    <cellStyle name="Normální 18 5 3 3 4" xfId="4335"/>
    <cellStyle name="Normální 21 5 3 3 4" xfId="4336"/>
    <cellStyle name="Normální 16 2 3 2 3 3 4" xfId="4337"/>
    <cellStyle name="Normální 17 2 3 2 3 3 4" xfId="4338"/>
    <cellStyle name="Normální 18 2 3 2 3 3 4" xfId="4339"/>
    <cellStyle name="Normální 21 2 3 2 3 3 4" xfId="4340"/>
    <cellStyle name="Normální 92 3 4" xfId="4341"/>
    <cellStyle name="Měna 2 10 3 4" xfId="4342"/>
    <cellStyle name="Měna 2 2 7 3 4" xfId="4343"/>
    <cellStyle name="Měna 2 2 2 5 3 4" xfId="4344"/>
    <cellStyle name="Měna 2 3 6 3 4" xfId="4345"/>
    <cellStyle name="normální 12 5 3 4" xfId="4346"/>
    <cellStyle name="Normální 16 2 4 3 4" xfId="4347"/>
    <cellStyle name="Normální 17 2 4 3 4" xfId="4348"/>
    <cellStyle name="Normální 18 2 4 3 4" xfId="4349"/>
    <cellStyle name="Normální 21 2 4 3 4" xfId="4350"/>
    <cellStyle name="Normální 93 3 4" xfId="4351"/>
    <cellStyle name="Měna 2 4 5 3 4" xfId="4352"/>
    <cellStyle name="Měna 2 2 3 4 3 4" xfId="4353"/>
    <cellStyle name="Normální 94 3 4" xfId="4354"/>
    <cellStyle name="Měna 2 11 2 4" xfId="4355"/>
    <cellStyle name="Normální 16 9 2 4" xfId="4356"/>
    <cellStyle name="Normální 17 9 2 4" xfId="4357"/>
    <cellStyle name="Normální 18 9 2 4" xfId="4358"/>
    <cellStyle name="Normální 21 9 2 4" xfId="4359"/>
    <cellStyle name="normální 12 2 7 2 4" xfId="4360"/>
    <cellStyle name="Normální 18 2 2 5 2 4" xfId="4361"/>
    <cellStyle name="Normální 17 2 2 5 2 4" xfId="4362"/>
    <cellStyle name="Normální 16 2 2 5 2 4" xfId="4363"/>
    <cellStyle name="Měna 2 2 8 2 4" xfId="4364"/>
    <cellStyle name="Měna 2 3 7 2 4" xfId="4365"/>
    <cellStyle name="Normální 21 2 2 5 2 4" xfId="4366"/>
    <cellStyle name="Měna 2 4 6 2 4" xfId="4367"/>
    <cellStyle name="normální 12 3 5 2 4" xfId="4368"/>
    <cellStyle name="Normální 16 3 5 2 4" xfId="4369"/>
    <cellStyle name="Normální 17 3 5 2 4" xfId="4370"/>
    <cellStyle name="Normální 18 3 5 2 4" xfId="4371"/>
    <cellStyle name="Normální 21 3 5 2 4" xfId="4372"/>
    <cellStyle name="Měna 2 2 2 6 2 4" xfId="4373"/>
    <cellStyle name="normální 12 4 5 2 4" xfId="4374"/>
    <cellStyle name="Normální 16 2 3 5 2 4" xfId="4375"/>
    <cellStyle name="Normální 17 2 3 5 2 4" xfId="4376"/>
    <cellStyle name="Normální 18 2 3 5 2 4" xfId="4377"/>
    <cellStyle name="Normální 21 2 3 5 2 4" xfId="4378"/>
    <cellStyle name="Měna 2 7 4 2 4" xfId="4379"/>
    <cellStyle name="Normální 16 6 4 2 4" xfId="4380"/>
    <cellStyle name="Normální 17 6 4 2 4" xfId="4381"/>
    <cellStyle name="Normální 18 6 4 2 4" xfId="4382"/>
    <cellStyle name="Normální 21 6 4 2 4" xfId="4383"/>
    <cellStyle name="normální 12 2 4 4 2 4" xfId="4384"/>
    <cellStyle name="Normální 18 2 2 2 4 2 4" xfId="4385"/>
    <cellStyle name="Normální 17 2 2 2 4 2 4" xfId="4386"/>
    <cellStyle name="Normální 16 2 2 2 4 2 4" xfId="4387"/>
    <cellStyle name="Měna 2 2 4 4 2 4" xfId="4388"/>
    <cellStyle name="Měna 2 3 3 4 2 4" xfId="4389"/>
    <cellStyle name="Normální 21 2 2 2 4 2 4" xfId="4390"/>
    <cellStyle name="Měna 2 4 2 4 2 4" xfId="4391"/>
    <cellStyle name="normální 12 3 2 4 2 4" xfId="4392"/>
    <cellStyle name="Normální 16 3 2 4 2 4" xfId="4393"/>
    <cellStyle name="Normální 17 3 2 4 2 4" xfId="4394"/>
    <cellStyle name="Normální 18 3 2 4 2 4" xfId="4395"/>
    <cellStyle name="Normální 21 3 2 4 2 4" xfId="4396"/>
    <cellStyle name="Měna 2 5 4 2 4" xfId="4397"/>
    <cellStyle name="Normální 16 4 2 4 2 4" xfId="4398"/>
    <cellStyle name="Normální 17 4 2 4 2 4" xfId="4399"/>
    <cellStyle name="Normální 18 4 2 4 2 4" xfId="4400"/>
    <cellStyle name="Normální 21 4 2 4 2 4" xfId="4401"/>
    <cellStyle name="Měna 2 3 2 4 2 4" xfId="4402"/>
    <cellStyle name="Měna 2 2 2 2 4 2 4" xfId="4403"/>
    <cellStyle name="Měna 2 2 3 5 2 4" xfId="4404"/>
    <cellStyle name="normální 12 4 2 4 2 4" xfId="4405"/>
    <cellStyle name="Měna 2 6 4 2 4" xfId="4406"/>
    <cellStyle name="Normální 16 5 4 2 4" xfId="4407"/>
    <cellStyle name="Normální 17 5 4 2 4" xfId="4408"/>
    <cellStyle name="Normální 18 5 4 2 4" xfId="4409"/>
    <cellStyle name="Normální 21 5 4 2 4" xfId="4410"/>
    <cellStyle name="Normální 16 2 3 2 4 2 4" xfId="4411"/>
    <cellStyle name="Normální 17 2 3 2 4 2 4" xfId="4412"/>
    <cellStyle name="Normální 18 2 3 2 4 2 4" xfId="4413"/>
    <cellStyle name="Normální 21 2 3 2 4 2 4" xfId="4414"/>
    <cellStyle name="Měna 2 8 2 2 4" xfId="4415"/>
    <cellStyle name="Normální 16 7 2 2 4" xfId="4416"/>
    <cellStyle name="Normální 17 7 2 2 4" xfId="4417"/>
    <cellStyle name="Normální 18 7 2 2 4" xfId="4418"/>
    <cellStyle name="Normální 21 7 2 2 4" xfId="4419"/>
    <cellStyle name="normální 12 2 5 2 2 4" xfId="4420"/>
    <cellStyle name="Normální 18 2 2 3 2 2 4" xfId="4421"/>
    <cellStyle name="Normální 17 2 2 3 2 2 4" xfId="4422"/>
    <cellStyle name="Normální 16 2 2 3 2 2 4" xfId="4423"/>
    <cellStyle name="Měna 2 2 5 2 2 4" xfId="4424"/>
    <cellStyle name="Měna 2 3 4 2 2 4" xfId="4425"/>
    <cellStyle name="Normální 21 2 2 3 2 2 4" xfId="4426"/>
    <cellStyle name="Měna 2 4 3 2 2 4" xfId="4427"/>
    <cellStyle name="normální 12 3 3 2 2 4" xfId="4428"/>
    <cellStyle name="Normální 16 3 3 2 2 4" xfId="4429"/>
    <cellStyle name="Normální 17 3 3 2 2 4" xfId="4430"/>
    <cellStyle name="Normální 18 3 3 2 2 4" xfId="4431"/>
    <cellStyle name="Normální 21 3 3 2 2 4" xfId="4432"/>
    <cellStyle name="Měna 2 2 2 3 2 2 4" xfId="4433"/>
    <cellStyle name="normální 12 4 3 2 2 4" xfId="4434"/>
    <cellStyle name="Normální 16 2 3 3 2 2 4" xfId="4435"/>
    <cellStyle name="Normální 17 2 3 3 2 2 4" xfId="4436"/>
    <cellStyle name="Normální 18 2 3 3 2 2 4" xfId="4437"/>
    <cellStyle name="Normální 21 2 3 3 2 2 4" xfId="4438"/>
    <cellStyle name="Měna 2 7 2 2 2 4" xfId="4439"/>
    <cellStyle name="Normální 16 6 2 2 2 4" xfId="4440"/>
    <cellStyle name="Normální 17 6 2 2 2 4" xfId="4441"/>
    <cellStyle name="Normální 18 6 2 2 2 4" xfId="4442"/>
    <cellStyle name="Normální 21 6 2 2 2 4" xfId="4443"/>
    <cellStyle name="normální 12 2 4 2 2 2 4" xfId="4444"/>
    <cellStyle name="Normální 18 2 2 2 2 2 2 4" xfId="4445"/>
    <cellStyle name="Normální 17 2 2 2 2 2 2 4" xfId="4446"/>
    <cellStyle name="Normální 16 2 2 2 2 2 2 4" xfId="4447"/>
    <cellStyle name="Měna 2 2 4 2 2 2 4" xfId="4448"/>
    <cellStyle name="Měna 2 3 3 2 2 2 4" xfId="4449"/>
    <cellStyle name="Normální 21 2 2 2 2 2 2 4" xfId="4450"/>
    <cellStyle name="Měna 2 4 2 2 2 2 4" xfId="4451"/>
    <cellStyle name="normální 12 3 2 2 2 2 4" xfId="4452"/>
    <cellStyle name="Normální 16 3 2 2 2 2 4" xfId="4453"/>
    <cellStyle name="Normální 17 3 2 2 2 2 4" xfId="4454"/>
    <cellStyle name="Normální 18 3 2 2 2 2 4" xfId="4455"/>
    <cellStyle name="Normální 21 3 2 2 2 2 4" xfId="4456"/>
    <cellStyle name="Měna 2 5 2 2 2 4" xfId="4457"/>
    <cellStyle name="Normální 16 4 2 2 2 2 4" xfId="4458"/>
    <cellStyle name="Normální 17 4 2 2 2 2 4" xfId="4459"/>
    <cellStyle name="Normální 18 4 2 2 2 2 4" xfId="4460"/>
    <cellStyle name="Normální 21 4 2 2 2 2 4" xfId="4461"/>
    <cellStyle name="Měna 2 3 2 2 2 2 4" xfId="4462"/>
    <cellStyle name="Měna 2 2 2 2 2 2 2 4" xfId="4463"/>
    <cellStyle name="Měna 2 2 3 2 2 2 4" xfId="4464"/>
    <cellStyle name="normální 12 4 2 2 2 2 4" xfId="4465"/>
    <cellStyle name="Měna 2 6 2 2 2 4" xfId="4466"/>
    <cellStyle name="Normální 16 5 2 2 2 4" xfId="4467"/>
    <cellStyle name="Normální 17 5 2 2 2 4" xfId="4468"/>
    <cellStyle name="Normální 18 5 2 2 2 4" xfId="4469"/>
    <cellStyle name="Normální 21 5 2 2 2 4" xfId="4470"/>
    <cellStyle name="Normální 16 2 3 2 2 2 2 4" xfId="4471"/>
    <cellStyle name="Normální 17 2 3 2 2 2 2 4" xfId="4472"/>
    <cellStyle name="Normální 18 2 3 2 2 2 2 4" xfId="4473"/>
    <cellStyle name="Normální 21 2 3 2 2 2 2 4" xfId="4474"/>
    <cellStyle name="Měna 2 9 2 2 4" xfId="4475"/>
    <cellStyle name="Normální 16 8 2 2 4" xfId="4476"/>
    <cellStyle name="Normální 17 8 2 2 4" xfId="4477"/>
    <cellStyle name="Normální 18 8 2 2 4" xfId="4478"/>
    <cellStyle name="Normální 21 8 2 2 4" xfId="4479"/>
    <cellStyle name="normální 12 2 6 2 2 4" xfId="4480"/>
    <cellStyle name="Normální 18 2 2 4 2 2 4" xfId="4481"/>
    <cellStyle name="Normální 17 2 2 4 2 2 4" xfId="4482"/>
    <cellStyle name="Normální 16 2 2 4 2 2 4" xfId="4483"/>
    <cellStyle name="Měna 2 2 6 2 2 4" xfId="4484"/>
    <cellStyle name="Měna 2 3 5 2 2 4" xfId="4485"/>
    <cellStyle name="Normální 21 2 2 4 2 2 4" xfId="4486"/>
    <cellStyle name="Měna 2 4 4 2 2 4" xfId="4487"/>
    <cellStyle name="normální 12 3 4 2 2 4" xfId="4488"/>
    <cellStyle name="Normální 16 3 4 2 2 4" xfId="4489"/>
    <cellStyle name="Normální 17 3 4 2 2 4" xfId="4490"/>
    <cellStyle name="Normální 18 3 4 2 2 4" xfId="4491"/>
    <cellStyle name="Normální 21 3 4 2 2 4" xfId="4492"/>
    <cellStyle name="Měna 2 2 2 4 2 2 4" xfId="4493"/>
    <cellStyle name="normální 12 4 4 2 2 4" xfId="4494"/>
    <cellStyle name="Normální 16 2 3 4 2 2 4" xfId="4495"/>
    <cellStyle name="Normální 17 2 3 4 2 2 4" xfId="4496"/>
    <cellStyle name="Normální 18 2 3 4 2 2 4" xfId="4497"/>
    <cellStyle name="Normální 21 2 3 4 2 2 4" xfId="4498"/>
    <cellStyle name="Měna 2 7 3 2 2 4" xfId="4499"/>
    <cellStyle name="Normální 16 6 3 2 2 4" xfId="4500"/>
    <cellStyle name="Normální 17 6 3 2 2 4" xfId="4501"/>
    <cellStyle name="Normální 18 6 3 2 2 4" xfId="4502"/>
    <cellStyle name="Normální 21 6 3 2 2 4" xfId="4503"/>
    <cellStyle name="normální 12 2 4 3 2 2 4" xfId="4504"/>
    <cellStyle name="Normální 18 2 2 2 3 2 2 4" xfId="4505"/>
    <cellStyle name="Normální 17 2 2 2 3 2 2 4" xfId="4506"/>
    <cellStyle name="Normální 16 2 2 2 3 2 2 4" xfId="4507"/>
    <cellStyle name="Měna 2 2 4 3 2 2 4" xfId="4508"/>
    <cellStyle name="Měna 2 3 3 3 2 2 4" xfId="4509"/>
    <cellStyle name="Normální 21 2 2 2 3 2 2 4" xfId="4510"/>
    <cellStyle name="Měna 2 4 2 3 2 2 4" xfId="4511"/>
    <cellStyle name="normální 12 3 2 3 2 2 4" xfId="4512"/>
    <cellStyle name="Normální 16 3 2 3 2 2 4" xfId="4513"/>
    <cellStyle name="Normální 17 3 2 3 2 2 4" xfId="4514"/>
    <cellStyle name="Normální 18 3 2 3 2 2 4" xfId="4515"/>
    <cellStyle name="Normální 21 3 2 3 2 2 4" xfId="4516"/>
    <cellStyle name="Měna 2 5 3 2 2 4" xfId="4517"/>
    <cellStyle name="Normální 16 4 2 3 2 2 4" xfId="4518"/>
    <cellStyle name="Normální 17 4 2 3 2 2 4" xfId="4519"/>
    <cellStyle name="Normální 18 4 2 3 2 2 4" xfId="4520"/>
    <cellStyle name="Normální 21 4 2 3 2 2 4" xfId="4521"/>
    <cellStyle name="Měna 2 3 2 3 2 2 4" xfId="4522"/>
    <cellStyle name="Měna 2 2 2 2 3 2 2 4" xfId="4523"/>
    <cellStyle name="Měna 2 2 3 3 2 2 4" xfId="4524"/>
    <cellStyle name="normální 12 4 2 3 2 2 4" xfId="4525"/>
    <cellStyle name="Měna 2 6 3 2 2 4" xfId="4526"/>
    <cellStyle name="Normální 16 5 3 2 2 4" xfId="4527"/>
    <cellStyle name="Normální 17 5 3 2 2 4" xfId="4528"/>
    <cellStyle name="Normální 18 5 3 2 2 4" xfId="4529"/>
    <cellStyle name="Normální 21 5 3 2 2 4" xfId="4530"/>
    <cellStyle name="Normální 16 2 3 2 3 2 2 4" xfId="4531"/>
    <cellStyle name="Normální 17 2 3 2 3 2 2 4" xfId="4532"/>
    <cellStyle name="Normální 18 2 3 2 3 2 2 4" xfId="4533"/>
    <cellStyle name="Normální 21 2 3 2 3 2 2 4" xfId="4534"/>
    <cellStyle name="Normální 92 2 2 4" xfId="4535"/>
    <cellStyle name="Měna 2 10 2 2 4" xfId="4536"/>
    <cellStyle name="Měna 2 2 7 2 2 4" xfId="4537"/>
    <cellStyle name="Měna 2 2 2 5 2 2 4" xfId="4538"/>
    <cellStyle name="Měna 2 3 6 2 2 4" xfId="4539"/>
    <cellStyle name="normální 12 5 2 2 4" xfId="4540"/>
    <cellStyle name="Normální 16 2 4 2 2 4" xfId="4541"/>
    <cellStyle name="Normální 17 2 4 2 2 4" xfId="4542"/>
    <cellStyle name="Normální 18 2 4 2 2 4" xfId="4543"/>
    <cellStyle name="Normální 21 2 4 2 2 4" xfId="4544"/>
    <cellStyle name="Normální 93 2 2 4" xfId="4545"/>
    <cellStyle name="Měna 2 4 5 2 2 4" xfId="4546"/>
    <cellStyle name="Měna 2 2 3 4 2 2 4" xfId="4547"/>
    <cellStyle name="Normální 94 2 2 4" xfId="4548"/>
    <cellStyle name="Měna 2 16" xfId="4549"/>
    <cellStyle name="Normální 16 14" xfId="4550"/>
    <cellStyle name="Normální 17 14" xfId="4551"/>
    <cellStyle name="Normální 18 14" xfId="4552"/>
    <cellStyle name="Normální 21 14" xfId="4553"/>
    <cellStyle name="normální 12 2 12" xfId="4554"/>
    <cellStyle name="Normální 18 2 2 10" xfId="4555"/>
    <cellStyle name="Normální 17 2 2 10" xfId="4556"/>
    <cellStyle name="Normální 16 2 2 10" xfId="4557"/>
    <cellStyle name="Měna 2 2 13" xfId="4558"/>
    <cellStyle name="Měna 2 3 12" xfId="4559"/>
    <cellStyle name="Normální 21 2 2 10" xfId="4560"/>
    <cellStyle name="Měna 2 4 11" xfId="4561"/>
    <cellStyle name="normální 12 3 10" xfId="4562"/>
    <cellStyle name="Normální 16 3 10" xfId="4563"/>
    <cellStyle name="Normální 17 3 10" xfId="4564"/>
    <cellStyle name="Normální 18 3 10" xfId="4565"/>
    <cellStyle name="Normální 21 3 10" xfId="4566"/>
    <cellStyle name="Měna 2 2 2 11" xfId="4567"/>
    <cellStyle name="normální 12 4 10" xfId="4568"/>
    <cellStyle name="Normální 16 2 3 10" xfId="4569"/>
    <cellStyle name="Normální 17 2 3 10" xfId="4570"/>
    <cellStyle name="Normální 18 2 3 10" xfId="4571"/>
    <cellStyle name="Normální 21 2 3 10" xfId="4572"/>
    <cellStyle name="Měna 2 7 9" xfId="4573"/>
    <cellStyle name="Normální 16 6 9" xfId="4574"/>
    <cellStyle name="Normální 17 6 9" xfId="4575"/>
    <cellStyle name="Normální 18 6 9" xfId="4576"/>
    <cellStyle name="Normální 21 6 9" xfId="4577"/>
    <cellStyle name="normální 12 2 4 9" xfId="4578"/>
    <cellStyle name="Normální 18 2 2 2 9" xfId="4579"/>
    <cellStyle name="Normální 17 2 2 2 9" xfId="4580"/>
    <cellStyle name="Normální 16 2 2 2 9" xfId="4581"/>
    <cellStyle name="Měna 2 2 4 9" xfId="4582"/>
    <cellStyle name="Měna 2 3 3 9" xfId="4583"/>
    <cellStyle name="Normální 21 2 2 2 9" xfId="4584"/>
    <cellStyle name="Měna 2 4 2 9" xfId="4585"/>
    <cellStyle name="normální 12 3 2 9" xfId="4586"/>
    <cellStyle name="Normální 16 3 2 9" xfId="4587"/>
    <cellStyle name="Normální 17 3 2 9" xfId="4588"/>
    <cellStyle name="Normální 18 3 2 9" xfId="4589"/>
    <cellStyle name="Normální 21 3 2 9" xfId="4590"/>
    <cellStyle name="Měna 2 5 9" xfId="4591"/>
    <cellStyle name="Normální 16 4 2 9" xfId="4592"/>
    <cellStyle name="Normální 17 4 2 9" xfId="4593"/>
    <cellStyle name="Normální 18 4 2 9" xfId="4594"/>
    <cellStyle name="Normální 21 4 2 9" xfId="4595"/>
    <cellStyle name="Měna 2 3 2 9" xfId="4596"/>
    <cellStyle name="Měna 2 2 2 2 9" xfId="4597"/>
    <cellStyle name="Měna 2 2 3 10" xfId="4598"/>
    <cellStyle name="normální 12 4 2 9" xfId="4599"/>
    <cellStyle name="Měna 2 6 9" xfId="4600"/>
    <cellStyle name="Normální 16 5 9" xfId="4601"/>
    <cellStyle name="Normální 17 5 9" xfId="4602"/>
    <cellStyle name="Normální 18 5 9" xfId="4603"/>
    <cellStyle name="Normální 21 5 9" xfId="4604"/>
    <cellStyle name="Normální 16 2 3 2 9" xfId="4605"/>
    <cellStyle name="Normální 17 2 3 2 9" xfId="4606"/>
    <cellStyle name="Normální 18 2 3 2 9" xfId="4607"/>
    <cellStyle name="Normální 21 2 3 2 9" xfId="4608"/>
    <cellStyle name="Měna 2 8 7" xfId="4609"/>
    <cellStyle name="Normální 16 7 7" xfId="4610"/>
    <cellStyle name="Normální 17 7 7" xfId="4611"/>
    <cellStyle name="Normální 18 7 7" xfId="4612"/>
    <cellStyle name="Normální 21 7 7" xfId="4613"/>
    <cellStyle name="normální 12 2 5 7" xfId="4614"/>
    <cellStyle name="Normální 18 2 2 3 7" xfId="4615"/>
    <cellStyle name="Normální 17 2 2 3 7" xfId="4616"/>
    <cellStyle name="Normální 16 2 2 3 7" xfId="4617"/>
    <cellStyle name="Měna 2 2 5 7" xfId="4618"/>
    <cellStyle name="Měna 2 3 4 7" xfId="4619"/>
    <cellStyle name="Normální 21 2 2 3 7" xfId="4620"/>
    <cellStyle name="Měna 2 4 3 7" xfId="4621"/>
    <cellStyle name="normální 12 3 3 7" xfId="4622"/>
    <cellStyle name="Normální 16 3 3 7" xfId="4623"/>
    <cellStyle name="Normální 17 3 3 7" xfId="4624"/>
    <cellStyle name="Normální 18 3 3 7" xfId="4625"/>
    <cellStyle name="Normální 21 3 3 7" xfId="4626"/>
    <cellStyle name="Měna 2 2 2 3 7" xfId="4627"/>
    <cellStyle name="normální 12 4 3 7" xfId="4628"/>
    <cellStyle name="Normální 16 2 3 3 7" xfId="4629"/>
    <cellStyle name="Normální 17 2 3 3 7" xfId="4630"/>
    <cellStyle name="Normální 18 2 3 3 7" xfId="4631"/>
    <cellStyle name="Normální 21 2 3 3 7" xfId="4632"/>
    <cellStyle name="Měna 2 7 2 7" xfId="4633"/>
    <cellStyle name="Normální 16 6 2 7" xfId="4634"/>
    <cellStyle name="Normální 17 6 2 7" xfId="4635"/>
    <cellStyle name="Normální 18 6 2 7" xfId="4636"/>
    <cellStyle name="Normální 21 6 2 7" xfId="4637"/>
    <cellStyle name="normální 12 2 4 2 7" xfId="4638"/>
    <cellStyle name="Normální 18 2 2 2 2 7" xfId="4639"/>
    <cellStyle name="Normální 17 2 2 2 2 7" xfId="4640"/>
    <cellStyle name="Normální 16 2 2 2 2 7" xfId="4641"/>
    <cellStyle name="Měna 2 2 4 2 7" xfId="4642"/>
    <cellStyle name="Měna 2 3 3 2 7" xfId="4643"/>
    <cellStyle name="Normální 21 2 2 2 2 7" xfId="4644"/>
    <cellStyle name="Měna 2 4 2 2 7" xfId="4645"/>
    <cellStyle name="normální 12 3 2 2 7" xfId="4646"/>
    <cellStyle name="Normální 16 3 2 2 7" xfId="4647"/>
    <cellStyle name="Normální 17 3 2 2 7" xfId="4648"/>
    <cellStyle name="Normální 18 3 2 2 7" xfId="4649"/>
    <cellStyle name="Normální 21 3 2 2 7" xfId="4650"/>
    <cellStyle name="Měna 2 5 2 7" xfId="4651"/>
    <cellStyle name="Normální 16 4 2 2 7" xfId="4652"/>
    <cellStyle name="Normální 17 4 2 2 7" xfId="4653"/>
    <cellStyle name="Normální 18 4 2 2 7" xfId="4654"/>
    <cellStyle name="Normální 21 4 2 2 7" xfId="4655"/>
    <cellStyle name="Měna 2 3 2 2 7" xfId="4656"/>
    <cellStyle name="Měna 2 2 2 2 2 7" xfId="4657"/>
    <cellStyle name="Měna 2 2 3 2 7" xfId="4658"/>
    <cellStyle name="normální 12 4 2 2 7" xfId="4659"/>
    <cellStyle name="Měna 2 6 2 7" xfId="4660"/>
    <cellStyle name="Normální 16 5 2 7" xfId="4661"/>
    <cellStyle name="Normální 17 5 2 7" xfId="4662"/>
    <cellStyle name="Normální 18 5 2 7" xfId="4663"/>
    <cellStyle name="Normální 21 5 2 7" xfId="4664"/>
    <cellStyle name="Normální 16 2 3 2 2 7" xfId="4665"/>
    <cellStyle name="Normální 17 2 3 2 2 7" xfId="4666"/>
    <cellStyle name="Normální 18 2 3 2 2 7" xfId="4667"/>
    <cellStyle name="Normální 21 2 3 2 2 7" xfId="4668"/>
    <cellStyle name="Měna 2 9 7" xfId="4669"/>
    <cellStyle name="Normální 16 8 7" xfId="4670"/>
    <cellStyle name="Normální 17 8 7" xfId="4671"/>
    <cellStyle name="Normální 18 8 7" xfId="4672"/>
    <cellStyle name="Normální 21 8 7" xfId="4673"/>
    <cellStyle name="normální 12 2 6 7" xfId="4674"/>
    <cellStyle name="Normální 18 2 2 4 7" xfId="4675"/>
    <cellStyle name="Normální 17 2 2 4 7" xfId="4676"/>
    <cellStyle name="Normální 16 2 2 4 7" xfId="4677"/>
    <cellStyle name="Měna 2 2 6 7" xfId="4678"/>
    <cellStyle name="Měna 2 3 5 7" xfId="4679"/>
    <cellStyle name="Normální 21 2 2 4 7" xfId="4680"/>
    <cellStyle name="Měna 2 4 4 7" xfId="4681"/>
    <cellStyle name="normální 12 3 4 7" xfId="4682"/>
    <cellStyle name="Normální 16 3 4 7" xfId="4683"/>
    <cellStyle name="Normální 17 3 4 7" xfId="4684"/>
    <cellStyle name="Normální 18 3 4 7" xfId="4685"/>
    <cellStyle name="Normální 21 3 4 7" xfId="4686"/>
    <cellStyle name="Měna 2 2 2 4 7" xfId="4687"/>
    <cellStyle name="normální 12 4 4 7" xfId="4688"/>
    <cellStyle name="Normální 16 2 3 4 7" xfId="4689"/>
    <cellStyle name="Normální 17 2 3 4 7" xfId="4690"/>
    <cellStyle name="Normální 18 2 3 4 7" xfId="4691"/>
    <cellStyle name="Normální 21 2 3 4 7" xfId="4692"/>
    <cellStyle name="Měna 2 7 3 7" xfId="4693"/>
    <cellStyle name="Normální 16 6 3 7" xfId="4694"/>
    <cellStyle name="Normální 17 6 3 7" xfId="4695"/>
    <cellStyle name="Normální 18 6 3 7" xfId="4696"/>
    <cellStyle name="Normální 21 6 3 7" xfId="4697"/>
    <cellStyle name="normální 12 2 4 3 7" xfId="4698"/>
    <cellStyle name="Normální 18 2 2 2 3 7" xfId="4699"/>
    <cellStyle name="Normální 17 2 2 2 3 7" xfId="4700"/>
    <cellStyle name="Normální 16 2 2 2 3 7" xfId="4701"/>
    <cellStyle name="Měna 2 2 4 3 7" xfId="4702"/>
    <cellStyle name="Měna 2 3 3 3 7" xfId="4703"/>
    <cellStyle name="Normální 21 2 2 2 3 7" xfId="4704"/>
    <cellStyle name="Měna 2 4 2 3 7" xfId="4705"/>
    <cellStyle name="normální 12 3 2 3 7" xfId="4706"/>
    <cellStyle name="Normální 16 3 2 3 7" xfId="4707"/>
    <cellStyle name="Normální 17 3 2 3 7" xfId="4708"/>
    <cellStyle name="Normální 18 3 2 3 7" xfId="4709"/>
    <cellStyle name="Normální 21 3 2 3 7" xfId="4710"/>
    <cellStyle name="Měna 2 5 3 7" xfId="4711"/>
    <cellStyle name="Normální 16 4 2 3 7" xfId="4712"/>
    <cellStyle name="Normální 17 4 2 3 7" xfId="4713"/>
    <cellStyle name="Normální 18 4 2 3 7" xfId="4714"/>
    <cellStyle name="Normální 21 4 2 3 7" xfId="4715"/>
    <cellStyle name="Měna 2 3 2 3 7" xfId="4716"/>
    <cellStyle name="Měna 2 2 2 2 3 7" xfId="4717"/>
    <cellStyle name="Měna 2 2 3 3 7" xfId="4718"/>
    <cellStyle name="normální 12 4 2 3 7" xfId="4719"/>
    <cellStyle name="Měna 2 6 3 7" xfId="4720"/>
    <cellStyle name="Normální 16 5 3 7" xfId="4721"/>
    <cellStyle name="Normální 17 5 3 7" xfId="4722"/>
    <cellStyle name="Normální 18 5 3 7" xfId="4723"/>
    <cellStyle name="Normální 21 5 3 7" xfId="4724"/>
    <cellStyle name="Normální 16 2 3 2 3 7" xfId="4725"/>
    <cellStyle name="Normální 17 2 3 2 3 7" xfId="4726"/>
    <cellStyle name="Normální 18 2 3 2 3 7" xfId="4727"/>
    <cellStyle name="Normální 21 2 3 2 3 7" xfId="4728"/>
    <cellStyle name="Normální 92 7" xfId="4729"/>
    <cellStyle name="Měna 2 10 7" xfId="4730"/>
    <cellStyle name="Měna 2 2 7 7" xfId="4731"/>
    <cellStyle name="Měna 2 2 2 5 7" xfId="4732"/>
    <cellStyle name="Měna 2 3 6 7" xfId="4733"/>
    <cellStyle name="normální 12 5 7" xfId="4734"/>
    <cellStyle name="Normální 16 2 4 7" xfId="4735"/>
    <cellStyle name="Normální 17 2 4 7" xfId="4736"/>
    <cellStyle name="Normální 18 2 4 7" xfId="4737"/>
    <cellStyle name="Normální 21 2 4 7" xfId="4738"/>
    <cellStyle name="Normální 93 7" xfId="4739"/>
    <cellStyle name="Měna 2 4 5 7" xfId="4740"/>
    <cellStyle name="Měna 2 2 3 4 7" xfId="4741"/>
    <cellStyle name="Normální 94 7" xfId="4742"/>
    <cellStyle name="Měna 2 11 6" xfId="4743"/>
    <cellStyle name="Normální 16 9 6" xfId="4744"/>
    <cellStyle name="Normální 17 9 6" xfId="4745"/>
    <cellStyle name="Normální 18 9 6" xfId="4746"/>
    <cellStyle name="Normální 21 9 6" xfId="4747"/>
    <cellStyle name="normální 12 2 7 6" xfId="4748"/>
    <cellStyle name="Normální 18 2 2 5 6" xfId="4749"/>
    <cellStyle name="Normální 17 2 2 5 6" xfId="4750"/>
    <cellStyle name="Normální 16 2 2 5 6" xfId="4751"/>
    <cellStyle name="Měna 2 2 8 6" xfId="4752"/>
    <cellStyle name="Měna 2 3 7 6" xfId="4753"/>
    <cellStyle name="Normální 21 2 2 5 6" xfId="4754"/>
    <cellStyle name="Měna 2 4 6 6" xfId="4755"/>
    <cellStyle name="normální 12 3 5 6" xfId="4756"/>
    <cellStyle name="Normální 16 3 5 6" xfId="4757"/>
    <cellStyle name="Normální 17 3 5 6" xfId="4758"/>
    <cellStyle name="Normální 18 3 5 6" xfId="4759"/>
    <cellStyle name="Normální 21 3 5 6" xfId="4760"/>
    <cellStyle name="Měna 2 2 2 6 6" xfId="4761"/>
    <cellStyle name="normální 12 4 5 6" xfId="4762"/>
    <cellStyle name="Normální 16 2 3 5 6" xfId="4763"/>
    <cellStyle name="Normální 17 2 3 5 6" xfId="4764"/>
    <cellStyle name="Normální 18 2 3 5 6" xfId="4765"/>
    <cellStyle name="Normální 21 2 3 5 6" xfId="4766"/>
    <cellStyle name="Měna 2 7 4 6" xfId="4767"/>
    <cellStyle name="Normální 16 6 4 6" xfId="4768"/>
    <cellStyle name="Normální 17 6 4 6" xfId="4769"/>
    <cellStyle name="Normální 18 6 4 6" xfId="4770"/>
    <cellStyle name="Normální 21 6 4 6" xfId="4771"/>
    <cellStyle name="normální 12 2 4 4 6" xfId="4772"/>
    <cellStyle name="Normální 18 2 2 2 4 6" xfId="4773"/>
    <cellStyle name="Normální 17 2 2 2 4 6" xfId="4774"/>
    <cellStyle name="Normální 16 2 2 2 4 6" xfId="4775"/>
    <cellStyle name="Měna 2 2 4 4 6" xfId="4776"/>
    <cellStyle name="Měna 2 3 3 4 6" xfId="4777"/>
    <cellStyle name="Normální 21 2 2 2 4 6" xfId="4778"/>
    <cellStyle name="Měna 2 4 2 4 6" xfId="4779"/>
    <cellStyle name="normální 12 3 2 4 6" xfId="4780"/>
    <cellStyle name="Normální 16 3 2 4 6" xfId="4781"/>
    <cellStyle name="Normální 17 3 2 4 6" xfId="4782"/>
    <cellStyle name="Normální 18 3 2 4 6" xfId="4783"/>
    <cellStyle name="Normální 21 3 2 4 6" xfId="4784"/>
    <cellStyle name="Měna 2 5 4 6" xfId="4785"/>
    <cellStyle name="Normální 16 4 2 4 6" xfId="4786"/>
    <cellStyle name="Normální 17 4 2 4 6" xfId="4787"/>
    <cellStyle name="Normální 18 4 2 4 6" xfId="4788"/>
    <cellStyle name="Normální 21 4 2 4 6" xfId="4789"/>
    <cellStyle name="Měna 2 3 2 4 6" xfId="4790"/>
    <cellStyle name="Měna 2 2 2 2 4 6" xfId="4791"/>
    <cellStyle name="Měna 2 2 3 5 6" xfId="4792"/>
    <cellStyle name="normální 12 4 2 4 6" xfId="4793"/>
    <cellStyle name="Měna 2 6 4 6" xfId="4794"/>
    <cellStyle name="Normální 16 5 4 6" xfId="4795"/>
    <cellStyle name="Normální 17 5 4 6" xfId="4796"/>
    <cellStyle name="Normální 18 5 4 6" xfId="4797"/>
    <cellStyle name="Normální 21 5 4 6" xfId="4798"/>
    <cellStyle name="Normální 16 2 3 2 4 6" xfId="4799"/>
    <cellStyle name="Normální 17 2 3 2 4 6" xfId="4800"/>
    <cellStyle name="Normální 18 2 3 2 4 6" xfId="4801"/>
    <cellStyle name="Normální 21 2 3 2 4 6" xfId="4802"/>
    <cellStyle name="Měna 2 8 2 6" xfId="4803"/>
    <cellStyle name="Normální 16 7 2 6" xfId="4804"/>
    <cellStyle name="Normální 17 7 2 6" xfId="4805"/>
    <cellStyle name="Normální 18 7 2 6" xfId="4806"/>
    <cellStyle name="Normální 21 7 2 6" xfId="4807"/>
    <cellStyle name="normální 12 2 5 2 6" xfId="4808"/>
    <cellStyle name="Normální 18 2 2 3 2 6" xfId="4809"/>
    <cellStyle name="Normální 17 2 2 3 2 6" xfId="4810"/>
    <cellStyle name="Normální 16 2 2 3 2 6" xfId="4811"/>
    <cellStyle name="Měna 2 2 5 2 6" xfId="4812"/>
    <cellStyle name="Měna 2 3 4 2 6" xfId="4813"/>
    <cellStyle name="Normální 21 2 2 3 2 6" xfId="4814"/>
    <cellStyle name="Měna 2 4 3 2 6" xfId="4815"/>
    <cellStyle name="normální 12 3 3 2 6" xfId="4816"/>
    <cellStyle name="Normální 16 3 3 2 6" xfId="4817"/>
    <cellStyle name="Normální 17 3 3 2 6" xfId="4818"/>
    <cellStyle name="Normální 18 3 3 2 6" xfId="4819"/>
    <cellStyle name="Normální 21 3 3 2 6" xfId="4820"/>
    <cellStyle name="Měna 2 2 2 3 2 6" xfId="4821"/>
    <cellStyle name="normální 12 4 3 2 6" xfId="4822"/>
    <cellStyle name="Normální 16 2 3 3 2 6" xfId="4823"/>
    <cellStyle name="Normální 17 2 3 3 2 6" xfId="4824"/>
    <cellStyle name="Normální 18 2 3 3 2 6" xfId="4825"/>
    <cellStyle name="Normální 21 2 3 3 2 6" xfId="4826"/>
    <cellStyle name="Měna 2 7 2 2 6" xfId="4827"/>
    <cellStyle name="Normální 16 6 2 2 6" xfId="4828"/>
    <cellStyle name="Normální 17 6 2 2 6" xfId="4829"/>
    <cellStyle name="Normální 18 6 2 2 6" xfId="4830"/>
    <cellStyle name="Normální 21 6 2 2 6" xfId="4831"/>
    <cellStyle name="normální 12 2 4 2 2 6" xfId="4832"/>
    <cellStyle name="Normální 18 2 2 2 2 2 6" xfId="4833"/>
    <cellStyle name="Normální 17 2 2 2 2 2 6" xfId="4834"/>
    <cellStyle name="Normální 16 2 2 2 2 2 6" xfId="4835"/>
    <cellStyle name="Měna 2 2 4 2 2 6" xfId="4836"/>
    <cellStyle name="Měna 2 3 3 2 2 6" xfId="4837"/>
    <cellStyle name="Normální 21 2 2 2 2 2 6" xfId="4838"/>
    <cellStyle name="Měna 2 4 2 2 2 6" xfId="4839"/>
    <cellStyle name="normální 12 3 2 2 2 6" xfId="4840"/>
    <cellStyle name="Normální 16 3 2 2 2 6" xfId="4841"/>
    <cellStyle name="Normální 17 3 2 2 2 6" xfId="4842"/>
    <cellStyle name="Normální 18 3 2 2 2 6" xfId="4843"/>
    <cellStyle name="Normální 21 3 2 2 2 6" xfId="4844"/>
    <cellStyle name="Měna 2 5 2 2 6" xfId="4845"/>
    <cellStyle name="Normální 16 4 2 2 2 6" xfId="4846"/>
    <cellStyle name="Normální 17 4 2 2 2 6" xfId="4847"/>
    <cellStyle name="Normální 18 4 2 2 2 6" xfId="4848"/>
    <cellStyle name="Normální 21 4 2 2 2 6" xfId="4849"/>
    <cellStyle name="Měna 2 3 2 2 2 6" xfId="4850"/>
    <cellStyle name="Měna 2 2 2 2 2 2 6" xfId="4851"/>
    <cellStyle name="Měna 2 2 3 2 2 6" xfId="4852"/>
    <cellStyle name="normální 12 4 2 2 2 6" xfId="4853"/>
    <cellStyle name="Měna 2 6 2 2 6" xfId="4854"/>
    <cellStyle name="Normální 16 5 2 2 6" xfId="4855"/>
    <cellStyle name="Normální 17 5 2 2 6" xfId="4856"/>
    <cellStyle name="Normální 18 5 2 2 6" xfId="4857"/>
    <cellStyle name="Normální 21 5 2 2 6" xfId="4858"/>
    <cellStyle name="Normální 16 2 3 2 2 2 6" xfId="4859"/>
    <cellStyle name="Normální 17 2 3 2 2 2 6" xfId="4860"/>
    <cellStyle name="Normální 18 2 3 2 2 2 6" xfId="4861"/>
    <cellStyle name="Normální 21 2 3 2 2 2 6" xfId="4862"/>
    <cellStyle name="Měna 2 9 2 6" xfId="4863"/>
    <cellStyle name="Normální 16 8 2 6" xfId="4864"/>
    <cellStyle name="Normální 17 8 2 6" xfId="4865"/>
    <cellStyle name="Normální 18 8 2 6" xfId="4866"/>
    <cellStyle name="Normální 21 8 2 6" xfId="4867"/>
    <cellStyle name="normální 12 2 6 2 6" xfId="4868"/>
    <cellStyle name="Normální 18 2 2 4 2 6" xfId="4869"/>
    <cellStyle name="Normální 17 2 2 4 2 6" xfId="4870"/>
    <cellStyle name="Normální 16 2 2 4 2 6" xfId="4871"/>
    <cellStyle name="Měna 2 2 6 2 6" xfId="4872"/>
    <cellStyle name="Měna 2 3 5 2 6" xfId="4873"/>
    <cellStyle name="Normální 21 2 2 4 2 6" xfId="4874"/>
    <cellStyle name="Měna 2 4 4 2 6" xfId="4875"/>
    <cellStyle name="normální 12 3 4 2 6" xfId="4876"/>
    <cellStyle name="Normální 16 3 4 2 6" xfId="4877"/>
    <cellStyle name="Normální 17 3 4 2 6" xfId="4878"/>
    <cellStyle name="Normální 18 3 4 2 6" xfId="4879"/>
    <cellStyle name="Normální 21 3 4 2 6" xfId="4880"/>
    <cellStyle name="Měna 2 2 2 4 2 6" xfId="4881"/>
    <cellStyle name="normální 12 4 4 2 6" xfId="4882"/>
    <cellStyle name="Normální 16 2 3 4 2 6" xfId="4883"/>
    <cellStyle name="Normální 17 2 3 4 2 6" xfId="4884"/>
    <cellStyle name="Normální 18 2 3 4 2 6" xfId="4885"/>
    <cellStyle name="Normální 21 2 3 4 2 6" xfId="4886"/>
    <cellStyle name="Měna 2 7 3 2 6" xfId="4887"/>
    <cellStyle name="Normální 16 6 3 2 6" xfId="4888"/>
    <cellStyle name="Normální 17 6 3 2 6" xfId="4889"/>
    <cellStyle name="Normální 18 6 3 2 6" xfId="4890"/>
    <cellStyle name="Normální 21 6 3 2 6" xfId="4891"/>
    <cellStyle name="normální 12 2 4 3 2 6" xfId="4892"/>
    <cellStyle name="Normální 18 2 2 2 3 2 6" xfId="4893"/>
    <cellStyle name="Normální 17 2 2 2 3 2 6" xfId="4894"/>
    <cellStyle name="Normální 16 2 2 2 3 2 6" xfId="4895"/>
    <cellStyle name="Měna 2 2 4 3 2 6" xfId="4896"/>
    <cellStyle name="Měna 2 3 3 3 2 6" xfId="4897"/>
    <cellStyle name="Normální 21 2 2 2 3 2 6" xfId="4898"/>
    <cellStyle name="Měna 2 4 2 3 2 6" xfId="4899"/>
    <cellStyle name="normální 12 3 2 3 2 6" xfId="4900"/>
    <cellStyle name="Normální 16 3 2 3 2 6" xfId="4901"/>
    <cellStyle name="Normální 17 3 2 3 2 6" xfId="4902"/>
    <cellStyle name="Normální 18 3 2 3 2 6" xfId="4903"/>
    <cellStyle name="Normální 21 3 2 3 2 6" xfId="4904"/>
    <cellStyle name="Měna 2 5 3 2 6" xfId="4905"/>
    <cellStyle name="Normální 16 4 2 3 2 6" xfId="4906"/>
    <cellStyle name="Normální 17 4 2 3 2 6" xfId="4907"/>
    <cellStyle name="Normální 18 4 2 3 2 6" xfId="4908"/>
    <cellStyle name="Normální 21 4 2 3 2 6" xfId="4909"/>
    <cellStyle name="Měna 2 3 2 3 2 6" xfId="4910"/>
    <cellStyle name="Měna 2 2 2 2 3 2 6" xfId="4911"/>
    <cellStyle name="Měna 2 2 3 3 2 6" xfId="4912"/>
    <cellStyle name="normální 12 4 2 3 2 6" xfId="4913"/>
    <cellStyle name="Měna 2 6 3 2 6" xfId="4914"/>
    <cellStyle name="Normální 16 5 3 2 6" xfId="4915"/>
    <cellStyle name="Normální 17 5 3 2 6" xfId="4916"/>
    <cellStyle name="Normální 18 5 3 2 6" xfId="4917"/>
    <cellStyle name="Normální 21 5 3 2 6" xfId="4918"/>
    <cellStyle name="Normální 16 2 3 2 3 2 6" xfId="4919"/>
    <cellStyle name="Normální 17 2 3 2 3 2 6" xfId="4920"/>
    <cellStyle name="Normální 18 2 3 2 3 2 6" xfId="4921"/>
    <cellStyle name="Normální 21 2 3 2 3 2 6" xfId="4922"/>
    <cellStyle name="Normální 92 2 6" xfId="4923"/>
    <cellStyle name="Měna 2 10 2 6" xfId="4924"/>
    <cellStyle name="Měna 2 2 7 2 6" xfId="4925"/>
    <cellStyle name="Měna 2 2 2 5 2 6" xfId="4926"/>
    <cellStyle name="Měna 2 3 6 2 6" xfId="4927"/>
    <cellStyle name="normální 12 5 2 6" xfId="4928"/>
    <cellStyle name="Normální 16 2 4 2 6" xfId="4929"/>
    <cellStyle name="Normální 17 2 4 2 6" xfId="4930"/>
    <cellStyle name="Normální 18 2 4 2 6" xfId="4931"/>
    <cellStyle name="Normální 21 2 4 2 6" xfId="4932"/>
    <cellStyle name="Normální 93 2 6" xfId="4933"/>
    <cellStyle name="Měna 2 4 5 2 6" xfId="4934"/>
    <cellStyle name="Měna 2 2 3 4 2 6" xfId="4935"/>
    <cellStyle name="Normální 94 2 6" xfId="4936"/>
    <cellStyle name="Měna 2 12 5" xfId="4937"/>
    <cellStyle name="Normální 16 10 5" xfId="4938"/>
    <cellStyle name="Normální 17 10 5" xfId="4939"/>
    <cellStyle name="Normální 18 10 5" xfId="4940"/>
    <cellStyle name="Normální 21 10 5" xfId="4941"/>
    <cellStyle name="normální 12 2 8 5" xfId="4942"/>
    <cellStyle name="Normální 18 2 2 6 5" xfId="4943"/>
    <cellStyle name="Normální 17 2 2 6 5" xfId="4944"/>
    <cellStyle name="Normální 16 2 2 6 5" xfId="4945"/>
    <cellStyle name="Měna 2 2 9 5" xfId="4946"/>
    <cellStyle name="Měna 2 3 8 5" xfId="4947"/>
    <cellStyle name="Normální 21 2 2 6 5" xfId="4948"/>
    <cellStyle name="Měna 2 4 7 5" xfId="4949"/>
    <cellStyle name="normální 12 3 6 5" xfId="4950"/>
    <cellStyle name="Normální 16 3 6 5" xfId="4951"/>
    <cellStyle name="Normální 17 3 6 5" xfId="4952"/>
    <cellStyle name="Normální 18 3 6 5" xfId="4953"/>
    <cellStyle name="Normální 21 3 6 5" xfId="4954"/>
    <cellStyle name="Měna 2 2 2 7 5" xfId="4955"/>
    <cellStyle name="normální 12 4 6 5" xfId="4956"/>
    <cellStyle name="Normální 16 2 3 6 5" xfId="4957"/>
    <cellStyle name="Normální 17 2 3 6 5" xfId="4958"/>
    <cellStyle name="Normální 18 2 3 6 5" xfId="4959"/>
    <cellStyle name="Normální 21 2 3 6 5" xfId="4960"/>
    <cellStyle name="Měna 2 7 5 5" xfId="4961"/>
    <cellStyle name="Normální 16 6 5 5" xfId="4962"/>
    <cellStyle name="Normální 17 6 5 5" xfId="4963"/>
    <cellStyle name="Normální 18 6 5 5" xfId="4964"/>
    <cellStyle name="Normální 21 6 5 5" xfId="4965"/>
    <cellStyle name="normální 12 2 4 5 5" xfId="4966"/>
    <cellStyle name="Normální 18 2 2 2 5 5" xfId="4967"/>
    <cellStyle name="Normální 17 2 2 2 5 5" xfId="4968"/>
    <cellStyle name="Normální 16 2 2 2 5 5" xfId="4969"/>
    <cellStyle name="Měna 2 2 4 5 5" xfId="4970"/>
    <cellStyle name="Měna 2 3 3 5 5" xfId="4971"/>
    <cellStyle name="Normální 21 2 2 2 5 5" xfId="4972"/>
    <cellStyle name="Měna 2 4 2 5 5" xfId="4973"/>
    <cellStyle name="normální 12 3 2 5 5" xfId="4974"/>
    <cellStyle name="Normální 16 3 2 5 5" xfId="4975"/>
    <cellStyle name="Normální 17 3 2 5 5" xfId="4976"/>
    <cellStyle name="Normální 18 3 2 5 5" xfId="4977"/>
    <cellStyle name="Normální 21 3 2 5 5" xfId="4978"/>
    <cellStyle name="Měna 2 5 5 5" xfId="4979"/>
    <cellStyle name="Normální 16 4 2 5 5" xfId="4980"/>
    <cellStyle name="Normální 17 4 2 5 5" xfId="4981"/>
    <cellStyle name="Normální 18 4 2 5 5" xfId="4982"/>
    <cellStyle name="Normální 21 4 2 5 5" xfId="4983"/>
    <cellStyle name="Měna 2 3 2 5 5" xfId="4984"/>
    <cellStyle name="Měna 2 2 2 2 5 5" xfId="4985"/>
    <cellStyle name="Měna 2 2 3 6 5" xfId="4986"/>
    <cellStyle name="normální 12 4 2 5 5" xfId="4987"/>
    <cellStyle name="Měna 2 6 5 5" xfId="4988"/>
    <cellStyle name="Normální 16 5 5 5" xfId="4989"/>
    <cellStyle name="Normální 17 5 5 5" xfId="4990"/>
    <cellStyle name="Normální 18 5 5 5" xfId="4991"/>
    <cellStyle name="Normální 21 5 5 5" xfId="4992"/>
    <cellStyle name="Normální 16 2 3 2 5 5" xfId="4993"/>
    <cellStyle name="Normální 17 2 3 2 5 5" xfId="4994"/>
    <cellStyle name="Normální 18 2 3 2 5 5" xfId="4995"/>
    <cellStyle name="Normální 21 2 3 2 5 5" xfId="4996"/>
    <cellStyle name="Měna 2 8 3 5" xfId="4997"/>
    <cellStyle name="Normální 16 7 3 5" xfId="4998"/>
    <cellStyle name="Normální 17 7 3 5" xfId="4999"/>
    <cellStyle name="Normální 18 7 3 5" xfId="5000"/>
    <cellStyle name="Normální 21 7 3 5" xfId="5001"/>
    <cellStyle name="normální 12 2 5 3 5" xfId="5002"/>
    <cellStyle name="Normální 18 2 2 3 3 5" xfId="5003"/>
    <cellStyle name="Normální 17 2 2 3 3 5" xfId="5004"/>
    <cellStyle name="Normální 16 2 2 3 3 5" xfId="5005"/>
    <cellStyle name="Měna 2 2 5 3 5" xfId="5006"/>
    <cellStyle name="Měna 2 3 4 3 5" xfId="5007"/>
    <cellStyle name="Normální 21 2 2 3 3 5" xfId="5008"/>
    <cellStyle name="Měna 2 4 3 3 5" xfId="5009"/>
    <cellStyle name="normální 12 3 3 3 5" xfId="5010"/>
    <cellStyle name="Normální 16 3 3 3 5" xfId="5011"/>
    <cellStyle name="Normální 17 3 3 3 5" xfId="5012"/>
    <cellStyle name="Normální 18 3 3 3 5" xfId="5013"/>
    <cellStyle name="Normální 21 3 3 3 5" xfId="5014"/>
    <cellStyle name="Měna 2 2 2 3 3 5" xfId="5015"/>
    <cellStyle name="normální 12 4 3 3 5" xfId="5016"/>
    <cellStyle name="Normální 16 2 3 3 3 5" xfId="5017"/>
    <cellStyle name="Normální 17 2 3 3 3 5" xfId="5018"/>
    <cellStyle name="Normální 18 2 3 3 3 5" xfId="5019"/>
    <cellStyle name="Normální 21 2 3 3 3 5" xfId="5020"/>
    <cellStyle name="Měna 2 7 2 3 5" xfId="5021"/>
    <cellStyle name="Normální 16 6 2 3 5" xfId="5022"/>
    <cellStyle name="Normální 17 6 2 3 5" xfId="5023"/>
    <cellStyle name="Normální 18 6 2 3 5" xfId="5024"/>
    <cellStyle name="Normální 21 6 2 3 5" xfId="5025"/>
    <cellStyle name="normální 12 2 4 2 3 5" xfId="5026"/>
    <cellStyle name="Normální 18 2 2 2 2 3 5" xfId="5027"/>
    <cellStyle name="Normální 17 2 2 2 2 3 5" xfId="5028"/>
    <cellStyle name="Normální 16 2 2 2 2 3 5" xfId="5029"/>
    <cellStyle name="Měna 2 2 4 2 3 5" xfId="5030"/>
    <cellStyle name="Měna 2 3 3 2 3 5" xfId="5031"/>
    <cellStyle name="Normální 21 2 2 2 2 3 5" xfId="5032"/>
    <cellStyle name="Měna 2 4 2 2 3 5" xfId="5033"/>
    <cellStyle name="normální 12 3 2 2 3 5" xfId="5034"/>
    <cellStyle name="Normální 16 3 2 2 3 5" xfId="5035"/>
    <cellStyle name="Normální 17 3 2 2 3 5" xfId="5036"/>
    <cellStyle name="Normální 18 3 2 2 3 5" xfId="5037"/>
    <cellStyle name="Normální 21 3 2 2 3 5" xfId="5038"/>
    <cellStyle name="Měna 2 5 2 3 5" xfId="5039"/>
    <cellStyle name="Normální 16 4 2 2 3 5" xfId="5040"/>
    <cellStyle name="Normální 17 4 2 2 3 5" xfId="5041"/>
    <cellStyle name="Normální 18 4 2 2 3 5" xfId="5042"/>
    <cellStyle name="Normální 21 4 2 2 3 5" xfId="5043"/>
    <cellStyle name="Měna 2 3 2 2 3 5" xfId="5044"/>
    <cellStyle name="Měna 2 2 2 2 2 3 5" xfId="5045"/>
    <cellStyle name="Měna 2 2 3 2 3 5" xfId="5046"/>
    <cellStyle name="normální 12 4 2 2 3 5" xfId="5047"/>
    <cellStyle name="Měna 2 6 2 3 5" xfId="5048"/>
    <cellStyle name="Normální 16 5 2 3 5" xfId="5049"/>
    <cellStyle name="Normální 17 5 2 3 5" xfId="5050"/>
    <cellStyle name="Normální 18 5 2 3 5" xfId="5051"/>
    <cellStyle name="Normální 21 5 2 3 5" xfId="5052"/>
    <cellStyle name="Normální 16 2 3 2 2 3 5" xfId="5053"/>
    <cellStyle name="Normální 17 2 3 2 2 3 5" xfId="5054"/>
    <cellStyle name="Normální 18 2 3 2 2 3 5" xfId="5055"/>
    <cellStyle name="Normální 21 2 3 2 2 3 5" xfId="5056"/>
    <cellStyle name="Měna 2 9 3 5" xfId="5057"/>
    <cellStyle name="Normální 16 8 3 5" xfId="5058"/>
    <cellStyle name="Normální 17 8 3 5" xfId="5059"/>
    <cellStyle name="Normální 18 8 3 5" xfId="5060"/>
    <cellStyle name="Normální 21 8 3 5" xfId="5061"/>
    <cellStyle name="normální 12 2 6 3 5" xfId="5062"/>
    <cellStyle name="Normální 18 2 2 4 3 5" xfId="5063"/>
    <cellStyle name="Normální 17 2 2 4 3 5" xfId="5064"/>
    <cellStyle name="Normální 16 2 2 4 3 5" xfId="5065"/>
    <cellStyle name="Měna 2 2 6 3 5" xfId="5066"/>
    <cellStyle name="Měna 2 3 5 3 5" xfId="5067"/>
    <cellStyle name="Normální 21 2 2 4 3 5" xfId="5068"/>
    <cellStyle name="Měna 2 4 4 3 5" xfId="5069"/>
    <cellStyle name="normální 12 3 4 3 5" xfId="5070"/>
    <cellStyle name="Normální 16 3 4 3 5" xfId="5071"/>
    <cellStyle name="Normální 17 3 4 3 5" xfId="5072"/>
    <cellStyle name="Normální 18 3 4 3 5" xfId="5073"/>
    <cellStyle name="Normální 21 3 4 3 5" xfId="5074"/>
    <cellStyle name="Měna 2 2 2 4 3 5" xfId="5075"/>
    <cellStyle name="normální 12 4 4 3 5" xfId="5076"/>
    <cellStyle name="Normální 16 2 3 4 3 5" xfId="5077"/>
    <cellStyle name="Normální 17 2 3 4 3 5" xfId="5078"/>
    <cellStyle name="Normální 18 2 3 4 3 5" xfId="5079"/>
    <cellStyle name="Normální 21 2 3 4 3 5" xfId="5080"/>
    <cellStyle name="Měna 2 7 3 3 5" xfId="5081"/>
    <cellStyle name="Normální 16 6 3 3 5" xfId="5082"/>
    <cellStyle name="Normální 17 6 3 3 5" xfId="5083"/>
    <cellStyle name="Normální 18 6 3 3 5" xfId="5084"/>
    <cellStyle name="Normální 21 6 3 3 5" xfId="5085"/>
    <cellStyle name="normální 12 2 4 3 3 5" xfId="5086"/>
    <cellStyle name="Normální 18 2 2 2 3 3 5" xfId="5087"/>
    <cellStyle name="Normální 17 2 2 2 3 3 5" xfId="5088"/>
    <cellStyle name="Normální 16 2 2 2 3 3 5" xfId="5089"/>
    <cellStyle name="Měna 2 2 4 3 3 5" xfId="5090"/>
    <cellStyle name="Měna 2 3 3 3 3 5" xfId="5091"/>
    <cellStyle name="Normální 21 2 2 2 3 3 5" xfId="5092"/>
    <cellStyle name="Měna 2 4 2 3 3 5" xfId="5093"/>
    <cellStyle name="normální 12 3 2 3 3 5" xfId="5094"/>
    <cellStyle name="Normální 16 3 2 3 3 5" xfId="5095"/>
    <cellStyle name="Normální 17 3 2 3 3 5" xfId="5096"/>
    <cellStyle name="Normální 18 3 2 3 3 5" xfId="5097"/>
    <cellStyle name="Normální 21 3 2 3 3 5" xfId="5098"/>
    <cellStyle name="Měna 2 5 3 3 5" xfId="5099"/>
    <cellStyle name="Normální 16 4 2 3 3 5" xfId="5100"/>
    <cellStyle name="Normální 17 4 2 3 3 5" xfId="5101"/>
    <cellStyle name="Normální 18 4 2 3 3 5" xfId="5102"/>
    <cellStyle name="Normální 21 4 2 3 3 5" xfId="5103"/>
    <cellStyle name="Měna 2 3 2 3 3 5" xfId="5104"/>
    <cellStyle name="Měna 2 2 2 2 3 3 5" xfId="5105"/>
    <cellStyle name="Měna 2 2 3 3 3 5" xfId="5106"/>
    <cellStyle name="normální 12 4 2 3 3 5" xfId="5107"/>
    <cellStyle name="Měna 2 6 3 3 5" xfId="5108"/>
    <cellStyle name="Normální 16 5 3 3 5" xfId="5109"/>
    <cellStyle name="Normální 17 5 3 3 5" xfId="5110"/>
    <cellStyle name="Normální 18 5 3 3 5" xfId="5111"/>
    <cellStyle name="Normální 21 5 3 3 5" xfId="5112"/>
    <cellStyle name="Normální 16 2 3 2 3 3 5" xfId="5113"/>
    <cellStyle name="Normální 17 2 3 2 3 3 5" xfId="5114"/>
    <cellStyle name="Normální 18 2 3 2 3 3 5" xfId="5115"/>
    <cellStyle name="Normální 21 2 3 2 3 3 5" xfId="5116"/>
    <cellStyle name="Normální 92 3 5" xfId="5117"/>
    <cellStyle name="Měna 2 10 3 5" xfId="5118"/>
    <cellStyle name="Měna 2 2 7 3 5" xfId="5119"/>
    <cellStyle name="Měna 2 2 2 5 3 5" xfId="5120"/>
    <cellStyle name="Měna 2 3 6 3 5" xfId="5121"/>
    <cellStyle name="normální 12 5 3 5" xfId="5122"/>
    <cellStyle name="Normální 16 2 4 3 5" xfId="5123"/>
    <cellStyle name="Normální 17 2 4 3 5" xfId="5124"/>
    <cellStyle name="Normální 18 2 4 3 5" xfId="5125"/>
    <cellStyle name="Normální 21 2 4 3 5" xfId="5126"/>
    <cellStyle name="Normální 93 3 5" xfId="5127"/>
    <cellStyle name="Měna 2 4 5 3 5" xfId="5128"/>
    <cellStyle name="Měna 2 2 3 4 3 5" xfId="5129"/>
    <cellStyle name="Normální 94 3 5" xfId="5130"/>
    <cellStyle name="Měna 2 11 2 5" xfId="5131"/>
    <cellStyle name="Normální 16 9 2 5" xfId="5132"/>
    <cellStyle name="Normální 17 9 2 5" xfId="5133"/>
    <cellStyle name="Normální 18 9 2 5" xfId="5134"/>
    <cellStyle name="Normální 21 9 2 5" xfId="5135"/>
    <cellStyle name="normální 12 2 7 2 5" xfId="5136"/>
    <cellStyle name="Normální 18 2 2 5 2 5" xfId="5137"/>
    <cellStyle name="Normální 17 2 2 5 2 5" xfId="5138"/>
    <cellStyle name="Normální 16 2 2 5 2 5" xfId="5139"/>
    <cellStyle name="Měna 2 2 8 2 5" xfId="5140"/>
    <cellStyle name="Měna 2 3 7 2 5" xfId="5141"/>
    <cellStyle name="Normální 21 2 2 5 2 5" xfId="5142"/>
    <cellStyle name="Měna 2 4 6 2 5" xfId="5143"/>
    <cellStyle name="normální 12 3 5 2 5" xfId="5144"/>
    <cellStyle name="Normální 16 3 5 2 5" xfId="5145"/>
    <cellStyle name="Normální 17 3 5 2 5" xfId="5146"/>
    <cellStyle name="Normální 18 3 5 2 5" xfId="5147"/>
    <cellStyle name="Normální 21 3 5 2 5" xfId="5148"/>
    <cellStyle name="Měna 2 2 2 6 2 5" xfId="5149"/>
    <cellStyle name="normální 12 4 5 2 5" xfId="5150"/>
    <cellStyle name="Normální 16 2 3 5 2 5" xfId="5151"/>
    <cellStyle name="Normální 17 2 3 5 2 5" xfId="5152"/>
    <cellStyle name="Normální 18 2 3 5 2 5" xfId="5153"/>
    <cellStyle name="Normální 21 2 3 5 2 5" xfId="5154"/>
    <cellStyle name="Měna 2 7 4 2 5" xfId="5155"/>
    <cellStyle name="Normální 16 6 4 2 5" xfId="5156"/>
    <cellStyle name="Normální 17 6 4 2 5" xfId="5157"/>
    <cellStyle name="Normální 18 6 4 2 5" xfId="5158"/>
    <cellStyle name="Normální 21 6 4 2 5" xfId="5159"/>
    <cellStyle name="normální 12 2 4 4 2 5" xfId="5160"/>
    <cellStyle name="Normální 18 2 2 2 4 2 5" xfId="5161"/>
    <cellStyle name="Normální 17 2 2 2 4 2 5" xfId="5162"/>
    <cellStyle name="Normální 16 2 2 2 4 2 5" xfId="5163"/>
    <cellStyle name="Měna 2 2 4 4 2 5" xfId="5164"/>
    <cellStyle name="Měna 2 3 3 4 2 5" xfId="5165"/>
    <cellStyle name="Normální 21 2 2 2 4 2 5" xfId="5166"/>
    <cellStyle name="Měna 2 4 2 4 2 5" xfId="5167"/>
    <cellStyle name="normální 12 3 2 4 2 5" xfId="5168"/>
    <cellStyle name="Normální 16 3 2 4 2 5" xfId="5169"/>
    <cellStyle name="Normální 17 3 2 4 2 5" xfId="5170"/>
    <cellStyle name="Normální 18 3 2 4 2 5" xfId="5171"/>
    <cellStyle name="Normální 21 3 2 4 2 5" xfId="5172"/>
    <cellStyle name="Měna 2 5 4 2 5" xfId="5173"/>
    <cellStyle name="Normální 16 4 2 4 2 5" xfId="5174"/>
    <cellStyle name="Normální 17 4 2 4 2 5" xfId="5175"/>
    <cellStyle name="Normální 18 4 2 4 2 5" xfId="5176"/>
    <cellStyle name="Normální 21 4 2 4 2 5" xfId="5177"/>
    <cellStyle name="Měna 2 3 2 4 2 5" xfId="5178"/>
    <cellStyle name="Měna 2 2 2 2 4 2 5" xfId="5179"/>
    <cellStyle name="Měna 2 2 3 5 2 5" xfId="5180"/>
    <cellStyle name="normální 12 4 2 4 2 5" xfId="5181"/>
    <cellStyle name="Měna 2 6 4 2 5" xfId="5182"/>
    <cellStyle name="Normální 16 5 4 2 5" xfId="5183"/>
    <cellStyle name="Normální 17 5 4 2 5" xfId="5184"/>
    <cellStyle name="Normální 18 5 4 2 5" xfId="5185"/>
    <cellStyle name="Normální 21 5 4 2 5" xfId="5186"/>
    <cellStyle name="Normální 16 2 3 2 4 2 5" xfId="5187"/>
    <cellStyle name="Normální 17 2 3 2 4 2 5" xfId="5188"/>
    <cellStyle name="Normální 18 2 3 2 4 2 5" xfId="5189"/>
    <cellStyle name="Normální 21 2 3 2 4 2 5" xfId="5190"/>
    <cellStyle name="Měna 2 8 2 2 5" xfId="5191"/>
    <cellStyle name="Normální 16 7 2 2 5" xfId="5192"/>
    <cellStyle name="Normální 17 7 2 2 5" xfId="5193"/>
    <cellStyle name="Normální 18 7 2 2 5" xfId="5194"/>
    <cellStyle name="Normální 21 7 2 2 5" xfId="5195"/>
    <cellStyle name="normální 12 2 5 2 2 5" xfId="5196"/>
    <cellStyle name="Normální 18 2 2 3 2 2 5" xfId="5197"/>
    <cellStyle name="Normální 17 2 2 3 2 2 5" xfId="5198"/>
    <cellStyle name="Normální 16 2 2 3 2 2 5" xfId="5199"/>
    <cellStyle name="Měna 2 2 5 2 2 5" xfId="5200"/>
    <cellStyle name="Měna 2 3 4 2 2 5" xfId="5201"/>
    <cellStyle name="Normální 21 2 2 3 2 2 5" xfId="5202"/>
    <cellStyle name="Měna 2 4 3 2 2 5" xfId="5203"/>
    <cellStyle name="normální 12 3 3 2 2 5" xfId="5204"/>
    <cellStyle name="Normální 16 3 3 2 2 5" xfId="5205"/>
    <cellStyle name="Normální 17 3 3 2 2 5" xfId="5206"/>
    <cellStyle name="Normální 18 3 3 2 2 5" xfId="5207"/>
    <cellStyle name="Normální 21 3 3 2 2 5" xfId="5208"/>
    <cellStyle name="Měna 2 2 2 3 2 2 5" xfId="5209"/>
    <cellStyle name="normální 12 4 3 2 2 5" xfId="5210"/>
    <cellStyle name="Normální 16 2 3 3 2 2 5" xfId="5211"/>
    <cellStyle name="Normální 17 2 3 3 2 2 5" xfId="5212"/>
    <cellStyle name="Normální 18 2 3 3 2 2 5" xfId="5213"/>
    <cellStyle name="Normální 21 2 3 3 2 2 5" xfId="5214"/>
    <cellStyle name="Měna 2 7 2 2 2 5" xfId="5215"/>
    <cellStyle name="Normální 16 6 2 2 2 5" xfId="5216"/>
    <cellStyle name="Normální 17 6 2 2 2 5" xfId="5217"/>
    <cellStyle name="Normální 18 6 2 2 2 5" xfId="5218"/>
    <cellStyle name="Normální 21 6 2 2 2 5" xfId="5219"/>
    <cellStyle name="normální 12 2 4 2 2 2 5" xfId="5220"/>
    <cellStyle name="Normální 18 2 2 2 2 2 2 5" xfId="5221"/>
    <cellStyle name="Normální 17 2 2 2 2 2 2 5" xfId="5222"/>
    <cellStyle name="Normální 16 2 2 2 2 2 2 5" xfId="5223"/>
    <cellStyle name="Měna 2 2 4 2 2 2 5" xfId="5224"/>
    <cellStyle name="Měna 2 3 3 2 2 2 5" xfId="5225"/>
    <cellStyle name="Normální 21 2 2 2 2 2 2 5" xfId="5226"/>
    <cellStyle name="Měna 2 4 2 2 2 2 5" xfId="5227"/>
    <cellStyle name="normální 12 3 2 2 2 2 5" xfId="5228"/>
    <cellStyle name="Normální 16 3 2 2 2 2 5" xfId="5229"/>
    <cellStyle name="Normální 17 3 2 2 2 2 5" xfId="5230"/>
    <cellStyle name="Normální 18 3 2 2 2 2 5" xfId="5231"/>
    <cellStyle name="Normální 21 3 2 2 2 2 5" xfId="5232"/>
    <cellStyle name="Měna 2 5 2 2 2 5" xfId="5233"/>
    <cellStyle name="Normální 16 4 2 2 2 2 5" xfId="5234"/>
    <cellStyle name="Normální 17 4 2 2 2 2 5" xfId="5235"/>
    <cellStyle name="Normální 18 4 2 2 2 2 5" xfId="5236"/>
    <cellStyle name="Normální 21 4 2 2 2 2 5" xfId="5237"/>
    <cellStyle name="Měna 2 3 2 2 2 2 5" xfId="5238"/>
    <cellStyle name="Měna 2 2 2 2 2 2 2 5" xfId="5239"/>
    <cellStyle name="Měna 2 2 3 2 2 2 5" xfId="5240"/>
    <cellStyle name="normální 12 4 2 2 2 2 5" xfId="5241"/>
    <cellStyle name="Měna 2 6 2 2 2 5" xfId="5242"/>
    <cellStyle name="Normální 16 5 2 2 2 5" xfId="5243"/>
    <cellStyle name="Normální 17 5 2 2 2 5" xfId="5244"/>
    <cellStyle name="Normální 18 5 2 2 2 5" xfId="5245"/>
    <cellStyle name="Normální 21 5 2 2 2 5" xfId="5246"/>
    <cellStyle name="Normální 16 2 3 2 2 2 2 5" xfId="5247"/>
    <cellStyle name="Normální 17 2 3 2 2 2 2 5" xfId="5248"/>
    <cellStyle name="Normální 18 2 3 2 2 2 2 5" xfId="5249"/>
    <cellStyle name="Normální 21 2 3 2 2 2 2 5" xfId="5250"/>
    <cellStyle name="Měna 2 9 2 2 5" xfId="5251"/>
    <cellStyle name="Normální 16 8 2 2 5" xfId="5252"/>
    <cellStyle name="Normální 17 8 2 2 5" xfId="5253"/>
    <cellStyle name="Normální 18 8 2 2 5" xfId="5254"/>
    <cellStyle name="Normální 21 8 2 2 5" xfId="5255"/>
    <cellStyle name="normální 12 2 6 2 2 5" xfId="5256"/>
    <cellStyle name="Normální 18 2 2 4 2 2 5" xfId="5257"/>
    <cellStyle name="Normální 17 2 2 4 2 2 5" xfId="5258"/>
    <cellStyle name="Normální 16 2 2 4 2 2 5" xfId="5259"/>
    <cellStyle name="Měna 2 2 6 2 2 5" xfId="5260"/>
    <cellStyle name="Měna 2 3 5 2 2 5" xfId="5261"/>
    <cellStyle name="Normální 21 2 2 4 2 2 5" xfId="5262"/>
    <cellStyle name="Měna 2 4 4 2 2 5" xfId="5263"/>
    <cellStyle name="normální 12 3 4 2 2 5" xfId="5264"/>
    <cellStyle name="Normální 16 3 4 2 2 5" xfId="5265"/>
    <cellStyle name="Normální 17 3 4 2 2 5" xfId="5266"/>
    <cellStyle name="Normální 18 3 4 2 2 5" xfId="5267"/>
    <cellStyle name="Normální 21 3 4 2 2 5" xfId="5268"/>
    <cellStyle name="Měna 2 2 2 4 2 2 5" xfId="5269"/>
    <cellStyle name="normální 12 4 4 2 2 5" xfId="5270"/>
    <cellStyle name="Normální 16 2 3 4 2 2 5" xfId="5271"/>
    <cellStyle name="Normální 17 2 3 4 2 2 5" xfId="5272"/>
    <cellStyle name="Normální 18 2 3 4 2 2 5" xfId="5273"/>
    <cellStyle name="Normální 21 2 3 4 2 2 5" xfId="5274"/>
    <cellStyle name="Měna 2 7 3 2 2 5" xfId="5275"/>
    <cellStyle name="Normální 16 6 3 2 2 5" xfId="5276"/>
    <cellStyle name="Normální 17 6 3 2 2 5" xfId="5277"/>
    <cellStyle name="Normální 18 6 3 2 2 5" xfId="5278"/>
    <cellStyle name="Normální 21 6 3 2 2 5" xfId="5279"/>
    <cellStyle name="normální 12 2 4 3 2 2 5" xfId="5280"/>
    <cellStyle name="Normální 18 2 2 2 3 2 2 5" xfId="5281"/>
    <cellStyle name="Normální 17 2 2 2 3 2 2 5" xfId="5282"/>
    <cellStyle name="Normální 16 2 2 2 3 2 2 5" xfId="5283"/>
    <cellStyle name="Měna 2 2 4 3 2 2 5" xfId="5284"/>
    <cellStyle name="Měna 2 3 3 3 2 2 5" xfId="5285"/>
    <cellStyle name="Normální 21 2 2 2 3 2 2 5" xfId="5286"/>
    <cellStyle name="Měna 2 4 2 3 2 2 5" xfId="5287"/>
    <cellStyle name="normální 12 3 2 3 2 2 5" xfId="5288"/>
    <cellStyle name="Normální 16 3 2 3 2 2 5" xfId="5289"/>
    <cellStyle name="Normální 17 3 2 3 2 2 5" xfId="5290"/>
    <cellStyle name="Normální 18 3 2 3 2 2 5" xfId="5291"/>
    <cellStyle name="Normální 21 3 2 3 2 2 5" xfId="5292"/>
    <cellStyle name="Měna 2 5 3 2 2 5" xfId="5293"/>
    <cellStyle name="Normální 16 4 2 3 2 2 5" xfId="5294"/>
    <cellStyle name="Normální 17 4 2 3 2 2 5" xfId="5295"/>
    <cellStyle name="Normální 18 4 2 3 2 2 5" xfId="5296"/>
    <cellStyle name="Normální 21 4 2 3 2 2 5" xfId="5297"/>
    <cellStyle name="Měna 2 3 2 3 2 2 5" xfId="5298"/>
    <cellStyle name="Měna 2 2 2 2 3 2 2 5" xfId="5299"/>
    <cellStyle name="Měna 2 2 3 3 2 2 5" xfId="5300"/>
    <cellStyle name="normální 12 4 2 3 2 2 5" xfId="5301"/>
    <cellStyle name="Měna 2 6 3 2 2 5" xfId="5302"/>
    <cellStyle name="Normální 16 5 3 2 2 5" xfId="5303"/>
    <cellStyle name="Normální 17 5 3 2 2 5" xfId="5304"/>
    <cellStyle name="Normální 18 5 3 2 2 5" xfId="5305"/>
    <cellStyle name="Normální 21 5 3 2 2 5" xfId="5306"/>
    <cellStyle name="Normální 16 2 3 2 3 2 2 5" xfId="5307"/>
    <cellStyle name="Normální 17 2 3 2 3 2 2 5" xfId="5308"/>
    <cellStyle name="Normální 18 2 3 2 3 2 2 5" xfId="5309"/>
    <cellStyle name="Normální 21 2 3 2 3 2 2 5" xfId="5310"/>
    <cellStyle name="Normální 92 2 2 5" xfId="5311"/>
    <cellStyle name="Měna 2 10 2 2 5" xfId="5312"/>
    <cellStyle name="Měna 2 2 7 2 2 5" xfId="5313"/>
    <cellStyle name="Měna 2 2 2 5 2 2 5" xfId="5314"/>
    <cellStyle name="Měna 2 3 6 2 2 5" xfId="5315"/>
    <cellStyle name="normální 12 5 2 2 5" xfId="5316"/>
    <cellStyle name="Normální 16 2 4 2 2 5" xfId="5317"/>
    <cellStyle name="Normální 17 2 4 2 2 5" xfId="5318"/>
    <cellStyle name="Normální 18 2 4 2 2 5" xfId="5319"/>
    <cellStyle name="Normální 21 2 4 2 2 5" xfId="5320"/>
    <cellStyle name="Normální 93 2 2 5" xfId="5321"/>
    <cellStyle name="Měna 2 4 5 2 2 5" xfId="5322"/>
    <cellStyle name="Měna 2 2 3 4 2 2 5" xfId="5323"/>
    <cellStyle name="Normální 94 2 2 5" xfId="5324"/>
    <cellStyle name="Měna 2 13 4" xfId="5325"/>
    <cellStyle name="Normální 16 11 4" xfId="5326"/>
    <cellStyle name="Normální 17 11 4" xfId="5327"/>
    <cellStyle name="Normální 18 11 4" xfId="5328"/>
    <cellStyle name="Normální 21 11 4" xfId="5329"/>
    <cellStyle name="normální 12 2 9 4" xfId="5330"/>
    <cellStyle name="Normální 18 2 2 7 4" xfId="5331"/>
    <cellStyle name="Normální 17 2 2 7 4" xfId="5332"/>
    <cellStyle name="Normální 16 2 2 7 4" xfId="5333"/>
    <cellStyle name="Měna 2 2 10 4" xfId="5334"/>
    <cellStyle name="Měna 2 3 9 4" xfId="5335"/>
    <cellStyle name="Normální 21 2 2 7 4" xfId="5336"/>
    <cellStyle name="Měna 2 4 8 4" xfId="5337"/>
    <cellStyle name="normální 12 3 7 4" xfId="5338"/>
    <cellStyle name="Normální 16 3 7 4" xfId="5339"/>
    <cellStyle name="Normální 17 3 7 4" xfId="5340"/>
    <cellStyle name="Normální 18 3 7 4" xfId="5341"/>
    <cellStyle name="Normální 21 3 7 4" xfId="5342"/>
    <cellStyle name="Měna 2 2 2 8 4" xfId="5343"/>
    <cellStyle name="normální 12 4 7 4" xfId="5344"/>
    <cellStyle name="Normální 16 2 3 7 4" xfId="5345"/>
    <cellStyle name="Normální 17 2 3 7 4" xfId="5346"/>
    <cellStyle name="Normální 18 2 3 7 4" xfId="5347"/>
    <cellStyle name="Normální 21 2 3 7 4" xfId="5348"/>
    <cellStyle name="Měna 2 7 6 4" xfId="5349"/>
    <cellStyle name="Normální 16 6 6 4" xfId="5350"/>
    <cellStyle name="Normální 17 6 6 4" xfId="5351"/>
    <cellStyle name="Normální 18 6 6 4" xfId="5352"/>
    <cellStyle name="Normální 21 6 6 4" xfId="5353"/>
    <cellStyle name="normální 12 2 4 6 4" xfId="5354"/>
    <cellStyle name="Normální 18 2 2 2 6 4" xfId="5355"/>
    <cellStyle name="Normální 17 2 2 2 6 4" xfId="5356"/>
    <cellStyle name="Normální 16 2 2 2 6 4" xfId="5357"/>
    <cellStyle name="Měna 2 2 4 6 4" xfId="5358"/>
    <cellStyle name="Měna 2 3 3 6 4" xfId="5359"/>
    <cellStyle name="Normální 21 2 2 2 6 4" xfId="5360"/>
    <cellStyle name="Měna 2 4 2 6 4" xfId="5361"/>
    <cellStyle name="normální 12 3 2 6 4" xfId="5362"/>
    <cellStyle name="Normální 16 3 2 6 4" xfId="5363"/>
    <cellStyle name="Normální 17 3 2 6 4" xfId="5364"/>
    <cellStyle name="Normální 18 3 2 6 4" xfId="5365"/>
    <cellStyle name="Normální 21 3 2 6 4" xfId="5366"/>
    <cellStyle name="Měna 2 5 6 4" xfId="5367"/>
    <cellStyle name="Normální 16 4 2 6 4" xfId="5368"/>
    <cellStyle name="Normální 17 4 2 6 4" xfId="5369"/>
    <cellStyle name="Normální 18 4 2 6 4" xfId="5370"/>
    <cellStyle name="Normální 21 4 2 6 4" xfId="5371"/>
    <cellStyle name="Měna 2 3 2 6 4" xfId="5372"/>
    <cellStyle name="Měna 2 2 2 2 6 4" xfId="5373"/>
    <cellStyle name="Měna 2 2 3 7 4" xfId="5374"/>
    <cellStyle name="normální 12 4 2 6 4" xfId="5375"/>
    <cellStyle name="Měna 2 6 6 4" xfId="5376"/>
    <cellStyle name="Normální 16 5 6 4" xfId="5377"/>
    <cellStyle name="Normální 17 5 6 4" xfId="5378"/>
    <cellStyle name="Normální 18 5 6 4" xfId="5379"/>
    <cellStyle name="Normální 21 5 6 4" xfId="5380"/>
    <cellStyle name="Normální 16 2 3 2 6 4" xfId="5381"/>
    <cellStyle name="Normální 17 2 3 2 6 4" xfId="5382"/>
    <cellStyle name="Normální 18 2 3 2 6 4" xfId="5383"/>
    <cellStyle name="Normální 21 2 3 2 6 4" xfId="5384"/>
    <cellStyle name="Měna 2 8 4 4" xfId="5385"/>
    <cellStyle name="Normální 16 7 4 4" xfId="5386"/>
    <cellStyle name="Normální 17 7 4 4" xfId="5387"/>
    <cellStyle name="Normální 18 7 4 4" xfId="5388"/>
    <cellStyle name="Normální 21 7 4 4" xfId="5389"/>
    <cellStyle name="normální 12 2 5 4 4" xfId="5390"/>
    <cellStyle name="Normální 18 2 2 3 4 4" xfId="5391"/>
    <cellStyle name="Normální 17 2 2 3 4 4" xfId="5392"/>
    <cellStyle name="Normální 16 2 2 3 4 4" xfId="5393"/>
    <cellStyle name="Měna 2 2 5 4 4" xfId="5394"/>
    <cellStyle name="Měna 2 3 4 4 4" xfId="5395"/>
    <cellStyle name="Normální 21 2 2 3 4 4" xfId="5396"/>
    <cellStyle name="Měna 2 4 3 4 4" xfId="5397"/>
    <cellStyle name="normální 12 3 3 4 4" xfId="5398"/>
    <cellStyle name="Normální 16 3 3 4 4" xfId="5399"/>
    <cellStyle name="Normální 17 3 3 4 4" xfId="5400"/>
    <cellStyle name="Normální 18 3 3 4 4" xfId="5401"/>
    <cellStyle name="Normální 21 3 3 4 4" xfId="5402"/>
    <cellStyle name="Měna 2 2 2 3 4 4" xfId="5403"/>
    <cellStyle name="normální 12 4 3 4 4" xfId="5404"/>
    <cellStyle name="Normální 16 2 3 3 4 4" xfId="5405"/>
    <cellStyle name="Normální 17 2 3 3 4 4" xfId="5406"/>
    <cellStyle name="Normální 18 2 3 3 4 4" xfId="5407"/>
    <cellStyle name="Normální 21 2 3 3 4 4" xfId="5408"/>
    <cellStyle name="Měna 2 7 2 4 4" xfId="5409"/>
    <cellStyle name="Normální 16 6 2 4 4" xfId="5410"/>
    <cellStyle name="Normální 17 6 2 4 4" xfId="5411"/>
    <cellStyle name="Normální 18 6 2 4 4" xfId="5412"/>
    <cellStyle name="Normální 21 6 2 4 4" xfId="5413"/>
    <cellStyle name="normální 12 2 4 2 4 4" xfId="5414"/>
    <cellStyle name="Normální 18 2 2 2 2 4 4" xfId="5415"/>
    <cellStyle name="Normální 17 2 2 2 2 4 4" xfId="5416"/>
    <cellStyle name="Normální 16 2 2 2 2 4 4" xfId="5417"/>
    <cellStyle name="Měna 2 2 4 2 4 4" xfId="5418"/>
    <cellStyle name="Měna 2 3 3 2 4 4" xfId="5419"/>
    <cellStyle name="Normální 21 2 2 2 2 4 4" xfId="5420"/>
    <cellStyle name="Měna 2 4 2 2 4 4" xfId="5421"/>
    <cellStyle name="normální 12 3 2 2 4 4" xfId="5422"/>
    <cellStyle name="Normální 16 3 2 2 4 4" xfId="5423"/>
    <cellStyle name="Normální 17 3 2 2 4 4" xfId="5424"/>
    <cellStyle name="Normální 18 3 2 2 4 4" xfId="5425"/>
    <cellStyle name="Normální 21 3 2 2 4 4" xfId="5426"/>
    <cellStyle name="Měna 2 5 2 4 4" xfId="5427"/>
    <cellStyle name="Normální 16 4 2 2 4 4" xfId="5428"/>
    <cellStyle name="Normální 17 4 2 2 4 4" xfId="5429"/>
    <cellStyle name="Normální 18 4 2 2 4 4" xfId="5430"/>
    <cellStyle name="Normální 21 4 2 2 4 4" xfId="5431"/>
    <cellStyle name="Měna 2 3 2 2 4 4" xfId="5432"/>
    <cellStyle name="Měna 2 2 2 2 2 4 4" xfId="5433"/>
    <cellStyle name="Měna 2 2 3 2 4 4" xfId="5434"/>
    <cellStyle name="normální 12 4 2 2 4 4" xfId="5435"/>
    <cellStyle name="Měna 2 6 2 4 4" xfId="5436"/>
    <cellStyle name="Normální 16 5 2 4 4" xfId="5437"/>
    <cellStyle name="Normální 17 5 2 4 4" xfId="5438"/>
    <cellStyle name="Normální 18 5 2 4 4" xfId="5439"/>
    <cellStyle name="Normální 21 5 2 4 4" xfId="5440"/>
    <cellStyle name="Normální 16 2 3 2 2 4 4" xfId="5441"/>
    <cellStyle name="Normální 17 2 3 2 2 4 4" xfId="5442"/>
    <cellStyle name="Normální 18 2 3 2 2 4 4" xfId="5443"/>
    <cellStyle name="Normální 21 2 3 2 2 4 4" xfId="5444"/>
    <cellStyle name="Měna 2 9 4 4" xfId="5445"/>
    <cellStyle name="Normální 16 8 4 4" xfId="5446"/>
    <cellStyle name="Normální 17 8 4 4" xfId="5447"/>
    <cellStyle name="Normální 18 8 4 4" xfId="5448"/>
    <cellStyle name="Normální 21 8 4 4" xfId="5449"/>
    <cellStyle name="normální 12 2 6 4 4" xfId="5450"/>
    <cellStyle name="Normální 18 2 2 4 4 4" xfId="5451"/>
    <cellStyle name="Normální 17 2 2 4 4 4" xfId="5452"/>
    <cellStyle name="Normální 16 2 2 4 4 4" xfId="5453"/>
    <cellStyle name="Měna 2 2 6 4 4" xfId="5454"/>
    <cellStyle name="Měna 2 3 5 4 4" xfId="5455"/>
    <cellStyle name="Normální 21 2 2 4 4 4" xfId="5456"/>
    <cellStyle name="Měna 2 4 4 4 4" xfId="5457"/>
    <cellStyle name="normální 12 3 4 4 4" xfId="5458"/>
    <cellStyle name="Normální 16 3 4 4 4" xfId="5459"/>
    <cellStyle name="Normální 17 3 4 4 4" xfId="5460"/>
    <cellStyle name="Normální 18 3 4 4 4" xfId="5461"/>
    <cellStyle name="Normální 21 3 4 4 4" xfId="5462"/>
    <cellStyle name="Měna 2 2 2 4 4 4" xfId="5463"/>
    <cellStyle name="normální 12 4 4 4 4" xfId="5464"/>
    <cellStyle name="Normální 16 2 3 4 4 4" xfId="5465"/>
    <cellStyle name="Normální 17 2 3 4 4 4" xfId="5466"/>
    <cellStyle name="Normální 18 2 3 4 4 4" xfId="5467"/>
    <cellStyle name="Normální 21 2 3 4 4 4" xfId="5468"/>
    <cellStyle name="Měna 2 7 3 4 4" xfId="5469"/>
    <cellStyle name="Normální 16 6 3 4 4" xfId="5470"/>
    <cellStyle name="Normální 17 6 3 4 4" xfId="5471"/>
    <cellStyle name="Normální 18 6 3 4 4" xfId="5472"/>
    <cellStyle name="Normální 21 6 3 4 4" xfId="5473"/>
    <cellStyle name="normální 12 2 4 3 4 4" xfId="5474"/>
    <cellStyle name="Normální 18 2 2 2 3 4 4" xfId="5475"/>
    <cellStyle name="Normální 17 2 2 2 3 4 4" xfId="5476"/>
    <cellStyle name="Normální 16 2 2 2 3 4 4" xfId="5477"/>
    <cellStyle name="Měna 2 2 4 3 4 4" xfId="5478"/>
    <cellStyle name="Měna 2 3 3 3 4 4" xfId="5479"/>
    <cellStyle name="Normální 21 2 2 2 3 4 4" xfId="5480"/>
    <cellStyle name="Měna 2 4 2 3 4 4" xfId="5481"/>
    <cellStyle name="normální 12 3 2 3 4 4" xfId="5482"/>
    <cellStyle name="Normální 16 3 2 3 4 4" xfId="5483"/>
    <cellStyle name="Normální 17 3 2 3 4 4" xfId="5484"/>
    <cellStyle name="Normální 18 3 2 3 4 4" xfId="5485"/>
    <cellStyle name="Normální 21 3 2 3 4 4" xfId="5486"/>
    <cellStyle name="Měna 2 5 3 4 4" xfId="5487"/>
    <cellStyle name="Normální 16 4 2 3 4 4" xfId="5488"/>
    <cellStyle name="Normální 17 4 2 3 4 4" xfId="5489"/>
    <cellStyle name="Normální 18 4 2 3 4 4" xfId="5490"/>
    <cellStyle name="Normální 21 4 2 3 4 4" xfId="5491"/>
    <cellStyle name="Měna 2 3 2 3 4 4" xfId="5492"/>
    <cellStyle name="Měna 2 2 2 2 3 4 4" xfId="5493"/>
    <cellStyle name="Měna 2 2 3 3 4 4" xfId="5494"/>
    <cellStyle name="normální 12 4 2 3 4 4" xfId="5495"/>
    <cellStyle name="Měna 2 6 3 4 4" xfId="5496"/>
    <cellStyle name="Normální 16 5 3 4 4" xfId="5497"/>
    <cellStyle name="Normální 17 5 3 4 4" xfId="5498"/>
    <cellStyle name="Normální 18 5 3 4 4" xfId="5499"/>
    <cellStyle name="Normální 21 5 3 4 4" xfId="5500"/>
    <cellStyle name="Normální 16 2 3 2 3 4 4" xfId="5501"/>
    <cellStyle name="Normální 17 2 3 2 3 4 4" xfId="5502"/>
    <cellStyle name="Normální 18 2 3 2 3 4 4" xfId="5503"/>
    <cellStyle name="Normální 21 2 3 2 3 4 4" xfId="5504"/>
    <cellStyle name="Normální 92 4 4" xfId="5505"/>
    <cellStyle name="Měna 2 10 4 4" xfId="5506"/>
    <cellStyle name="Měna 2 2 7 4 4" xfId="5507"/>
    <cellStyle name="Měna 2 2 2 5 4 4" xfId="5508"/>
    <cellStyle name="Měna 2 3 6 4 4" xfId="5509"/>
    <cellStyle name="normální 12 5 4 4" xfId="5510"/>
    <cellStyle name="Normální 16 2 4 4 4" xfId="5511"/>
    <cellStyle name="Normální 17 2 4 4 4" xfId="5512"/>
    <cellStyle name="Normální 18 2 4 4 4" xfId="5513"/>
    <cellStyle name="Normální 21 2 4 4 4" xfId="5514"/>
    <cellStyle name="Normální 93 4 4" xfId="5515"/>
    <cellStyle name="Měna 2 4 5 4 4" xfId="5516"/>
    <cellStyle name="Měna 2 2 3 4 4 4" xfId="5517"/>
    <cellStyle name="Normální 94 4 4" xfId="5518"/>
    <cellStyle name="Měna 2 11 3 4" xfId="5519"/>
    <cellStyle name="Normální 16 9 3 4" xfId="5520"/>
    <cellStyle name="Normální 17 9 3 4" xfId="5521"/>
    <cellStyle name="Normální 18 9 3 4" xfId="5522"/>
    <cellStyle name="Normální 21 9 3 4" xfId="5523"/>
    <cellStyle name="normální 12 2 7 3 4" xfId="5524"/>
    <cellStyle name="Normální 18 2 2 5 3 4" xfId="5525"/>
    <cellStyle name="Normální 17 2 2 5 3 4" xfId="5526"/>
    <cellStyle name="Normální 16 2 2 5 3 4" xfId="5527"/>
    <cellStyle name="Měna 2 2 8 3 4" xfId="5528"/>
    <cellStyle name="Měna 2 3 7 3 4" xfId="5529"/>
    <cellStyle name="Normální 21 2 2 5 3 4" xfId="5530"/>
    <cellStyle name="Měna 2 4 6 3 4" xfId="5531"/>
    <cellStyle name="normální 12 3 5 3 4" xfId="5532"/>
    <cellStyle name="Normální 16 3 5 3 4" xfId="5533"/>
    <cellStyle name="Normální 17 3 5 3 4" xfId="5534"/>
    <cellStyle name="Normální 18 3 5 3 4" xfId="5535"/>
    <cellStyle name="Normální 21 3 5 3 4" xfId="5536"/>
    <cellStyle name="Měna 2 2 2 6 3 4" xfId="5537"/>
    <cellStyle name="normální 12 4 5 3 4" xfId="5538"/>
    <cellStyle name="Normální 16 2 3 5 3 4" xfId="5539"/>
    <cellStyle name="Normální 17 2 3 5 3 4" xfId="5540"/>
    <cellStyle name="Normální 18 2 3 5 3 4" xfId="5541"/>
    <cellStyle name="Normální 21 2 3 5 3 4" xfId="5542"/>
    <cellStyle name="Měna 2 7 4 3 4" xfId="5543"/>
    <cellStyle name="Normální 16 6 4 3 4" xfId="5544"/>
    <cellStyle name="Normální 17 6 4 3 4" xfId="5545"/>
    <cellStyle name="Normální 18 6 4 3 4" xfId="5546"/>
    <cellStyle name="Normální 21 6 4 3 4" xfId="5547"/>
    <cellStyle name="normální 12 2 4 4 3 4" xfId="5548"/>
    <cellStyle name="Normální 18 2 2 2 4 3 4" xfId="5549"/>
    <cellStyle name="Normální 17 2 2 2 4 3 4" xfId="5550"/>
    <cellStyle name="Normální 16 2 2 2 4 3 4" xfId="5551"/>
    <cellStyle name="Měna 2 2 4 4 3 4" xfId="5552"/>
    <cellStyle name="Měna 2 3 3 4 3 4" xfId="5553"/>
    <cellStyle name="Normální 21 2 2 2 4 3 4" xfId="5554"/>
    <cellStyle name="Měna 2 4 2 4 3 4" xfId="5555"/>
    <cellStyle name="normální 12 3 2 4 3 4" xfId="5556"/>
    <cellStyle name="Normální 16 3 2 4 3 4" xfId="5557"/>
    <cellStyle name="Normální 17 3 2 4 3 4" xfId="5558"/>
    <cellStyle name="Normální 18 3 2 4 3 4" xfId="5559"/>
    <cellStyle name="Normální 21 3 2 4 3 4" xfId="5560"/>
    <cellStyle name="Měna 2 5 4 3 4" xfId="5561"/>
    <cellStyle name="Normální 16 4 2 4 3 4" xfId="5562"/>
    <cellStyle name="Normální 17 4 2 4 3 4" xfId="5563"/>
    <cellStyle name="Normální 18 4 2 4 3 4" xfId="5564"/>
    <cellStyle name="Normální 21 4 2 4 3 4" xfId="5565"/>
    <cellStyle name="Měna 2 3 2 4 3 4" xfId="5566"/>
    <cellStyle name="Měna 2 2 2 2 4 3 4" xfId="5567"/>
    <cellStyle name="Měna 2 2 3 5 3 4" xfId="5568"/>
    <cellStyle name="normální 12 4 2 4 3 4" xfId="5569"/>
    <cellStyle name="Měna 2 6 4 3 4" xfId="5570"/>
    <cellStyle name="Normální 16 5 4 3 4" xfId="5571"/>
    <cellStyle name="Normální 17 5 4 3 4" xfId="5572"/>
    <cellStyle name="Normální 18 5 4 3 4" xfId="5573"/>
    <cellStyle name="Normální 21 5 4 3 4" xfId="5574"/>
    <cellStyle name="Normální 16 2 3 2 4 3 4" xfId="5575"/>
    <cellStyle name="Normální 17 2 3 2 4 3 4" xfId="5576"/>
    <cellStyle name="Normální 18 2 3 2 4 3 4" xfId="5577"/>
    <cellStyle name="Normální 21 2 3 2 4 3 4" xfId="5578"/>
    <cellStyle name="Měna 2 8 2 3 4" xfId="5579"/>
    <cellStyle name="Normální 16 7 2 3 4" xfId="5580"/>
    <cellStyle name="Normální 17 7 2 3 4" xfId="5581"/>
    <cellStyle name="Normální 18 7 2 3 4" xfId="5582"/>
    <cellStyle name="Normální 21 7 2 3 4" xfId="5583"/>
    <cellStyle name="normální 12 2 5 2 3 4" xfId="5584"/>
    <cellStyle name="Normální 18 2 2 3 2 3 4" xfId="5585"/>
    <cellStyle name="Normální 17 2 2 3 2 3 4" xfId="5586"/>
    <cellStyle name="Normální 16 2 2 3 2 3 4" xfId="5587"/>
    <cellStyle name="Měna 2 2 5 2 3 4" xfId="5588"/>
    <cellStyle name="Měna 2 3 4 2 3 4" xfId="5589"/>
    <cellStyle name="Normální 21 2 2 3 2 3 4" xfId="5590"/>
    <cellStyle name="Měna 2 4 3 2 3 4" xfId="5591"/>
    <cellStyle name="normální 12 3 3 2 3 4" xfId="5592"/>
    <cellStyle name="Normální 16 3 3 2 3 4" xfId="5593"/>
    <cellStyle name="Normální 17 3 3 2 3 4" xfId="5594"/>
    <cellStyle name="Normální 18 3 3 2 3 4" xfId="5595"/>
    <cellStyle name="Normální 21 3 3 2 3 4" xfId="5596"/>
    <cellStyle name="Měna 2 2 2 3 2 3 4" xfId="5597"/>
    <cellStyle name="normální 12 4 3 2 3 4" xfId="5598"/>
    <cellStyle name="Normální 16 2 3 3 2 3 4" xfId="5599"/>
    <cellStyle name="Normální 17 2 3 3 2 3 4" xfId="5600"/>
    <cellStyle name="Normální 18 2 3 3 2 3 4" xfId="5601"/>
    <cellStyle name="Normální 21 2 3 3 2 3 4" xfId="5602"/>
    <cellStyle name="Měna 2 7 2 2 3 4" xfId="5603"/>
    <cellStyle name="Normální 16 6 2 2 3 4" xfId="5604"/>
    <cellStyle name="Normální 17 6 2 2 3 4" xfId="5605"/>
    <cellStyle name="Normální 18 6 2 2 3 4" xfId="5606"/>
    <cellStyle name="Normální 21 6 2 2 3 4" xfId="5607"/>
    <cellStyle name="normální 12 2 4 2 2 3 4" xfId="5608"/>
    <cellStyle name="Normální 18 2 2 2 2 2 3 4" xfId="5609"/>
    <cellStyle name="Normální 17 2 2 2 2 2 3 4" xfId="5610"/>
    <cellStyle name="Normální 16 2 2 2 2 2 3 4" xfId="5611"/>
    <cellStyle name="Měna 2 2 4 2 2 3 4" xfId="5612"/>
    <cellStyle name="Měna 2 3 3 2 2 3 4" xfId="5613"/>
    <cellStyle name="Normální 21 2 2 2 2 2 3 4" xfId="5614"/>
    <cellStyle name="Měna 2 4 2 2 2 3 4" xfId="5615"/>
    <cellStyle name="normální 12 3 2 2 2 3 4" xfId="5616"/>
    <cellStyle name="Normální 16 3 2 2 2 3 4" xfId="5617"/>
    <cellStyle name="Normální 17 3 2 2 2 3 4" xfId="5618"/>
    <cellStyle name="Normální 18 3 2 2 2 3 4" xfId="5619"/>
    <cellStyle name="Normální 21 3 2 2 2 3 4" xfId="5620"/>
    <cellStyle name="Měna 2 5 2 2 3 4" xfId="5621"/>
    <cellStyle name="Normální 16 4 2 2 2 3 4" xfId="5622"/>
    <cellStyle name="Normální 17 4 2 2 2 3 4" xfId="5623"/>
    <cellStyle name="Normální 18 4 2 2 2 3 4" xfId="5624"/>
    <cellStyle name="Normální 21 4 2 2 2 3 4" xfId="5625"/>
    <cellStyle name="Měna 2 3 2 2 2 3 4" xfId="5626"/>
    <cellStyle name="Měna 2 2 2 2 2 2 3 4" xfId="5627"/>
    <cellStyle name="Měna 2 2 3 2 2 3 4" xfId="5628"/>
    <cellStyle name="normální 12 4 2 2 2 3 4" xfId="5629"/>
    <cellStyle name="Měna 2 6 2 2 3 4" xfId="5630"/>
    <cellStyle name="Normální 16 5 2 2 3 4" xfId="5631"/>
    <cellStyle name="Normální 17 5 2 2 3 4" xfId="5632"/>
    <cellStyle name="Normální 18 5 2 2 3 4" xfId="5633"/>
    <cellStyle name="Normální 21 5 2 2 3 4" xfId="5634"/>
    <cellStyle name="Normální 16 2 3 2 2 2 3 4" xfId="5635"/>
    <cellStyle name="Normální 17 2 3 2 2 2 3 4" xfId="5636"/>
    <cellStyle name="Normální 18 2 3 2 2 2 3 4" xfId="5637"/>
    <cellStyle name="Normální 21 2 3 2 2 2 3 4" xfId="5638"/>
    <cellStyle name="Měna 2 9 2 3 4" xfId="5639"/>
    <cellStyle name="Normální 16 8 2 3 4" xfId="5640"/>
    <cellStyle name="Normální 17 8 2 3 4" xfId="5641"/>
    <cellStyle name="Normální 18 8 2 3 4" xfId="5642"/>
    <cellStyle name="Normální 21 8 2 3 4" xfId="5643"/>
    <cellStyle name="normální 12 2 6 2 3 4" xfId="5644"/>
    <cellStyle name="Normální 18 2 2 4 2 3 4" xfId="5645"/>
    <cellStyle name="Normální 17 2 2 4 2 3 4" xfId="5646"/>
    <cellStyle name="Normální 16 2 2 4 2 3 4" xfId="5647"/>
    <cellStyle name="Měna 2 2 6 2 3 4" xfId="5648"/>
    <cellStyle name="Měna 2 3 5 2 3 4" xfId="5649"/>
    <cellStyle name="Normální 21 2 2 4 2 3 4" xfId="5650"/>
    <cellStyle name="Měna 2 4 4 2 3 4" xfId="5651"/>
    <cellStyle name="normální 12 3 4 2 3 4" xfId="5652"/>
    <cellStyle name="Normální 16 3 4 2 3 4" xfId="5653"/>
    <cellStyle name="Normální 17 3 4 2 3 4" xfId="5654"/>
    <cellStyle name="Normální 18 3 4 2 3 4" xfId="5655"/>
    <cellStyle name="Normální 21 3 4 2 3 4" xfId="5656"/>
    <cellStyle name="Měna 2 2 2 4 2 3 4" xfId="5657"/>
    <cellStyle name="normální 12 4 4 2 3 4" xfId="5658"/>
    <cellStyle name="Normální 16 2 3 4 2 3 4" xfId="5659"/>
    <cellStyle name="Normální 17 2 3 4 2 3 4" xfId="5660"/>
    <cellStyle name="Normální 18 2 3 4 2 3 4" xfId="5661"/>
    <cellStyle name="Normální 21 2 3 4 2 3 4" xfId="5662"/>
    <cellStyle name="Měna 2 7 3 2 3 4" xfId="5663"/>
    <cellStyle name="Normální 16 6 3 2 3 4" xfId="5664"/>
    <cellStyle name="Normální 17 6 3 2 3 4" xfId="5665"/>
    <cellStyle name="Normální 18 6 3 2 3 4" xfId="5666"/>
    <cellStyle name="Normální 21 6 3 2 3 4" xfId="5667"/>
    <cellStyle name="normální 12 2 4 3 2 3 4" xfId="5668"/>
    <cellStyle name="Normální 18 2 2 2 3 2 3 4" xfId="5669"/>
    <cellStyle name="Normální 17 2 2 2 3 2 3 4" xfId="5670"/>
    <cellStyle name="Normální 16 2 2 2 3 2 3 4" xfId="5671"/>
    <cellStyle name="Měna 2 2 4 3 2 3 4" xfId="5672"/>
    <cellStyle name="Měna 2 3 3 3 2 3 4" xfId="5673"/>
    <cellStyle name="Normální 21 2 2 2 3 2 3 4" xfId="5674"/>
    <cellStyle name="Měna 2 4 2 3 2 3 4" xfId="5675"/>
    <cellStyle name="normální 12 3 2 3 2 3 4" xfId="5676"/>
    <cellStyle name="Normální 16 3 2 3 2 3 4" xfId="5677"/>
    <cellStyle name="Normální 17 3 2 3 2 3 4" xfId="5678"/>
    <cellStyle name="Normální 18 3 2 3 2 3 4" xfId="5679"/>
    <cellStyle name="Normální 21 3 2 3 2 3 4" xfId="5680"/>
    <cellStyle name="Měna 2 5 3 2 3 4" xfId="5681"/>
    <cellStyle name="Normální 16 4 2 3 2 3 4" xfId="5682"/>
    <cellStyle name="Normální 17 4 2 3 2 3 4" xfId="5683"/>
    <cellStyle name="Normální 18 4 2 3 2 3 4" xfId="5684"/>
    <cellStyle name="Normální 21 4 2 3 2 3 4" xfId="5685"/>
    <cellStyle name="Měna 2 3 2 3 2 3 4" xfId="5686"/>
    <cellStyle name="Měna 2 2 2 2 3 2 3 4" xfId="5687"/>
    <cellStyle name="Měna 2 2 3 3 2 3 4" xfId="5688"/>
    <cellStyle name="normální 12 4 2 3 2 3 4" xfId="5689"/>
    <cellStyle name="Měna 2 6 3 2 3 4" xfId="5690"/>
    <cellStyle name="Normální 16 5 3 2 3 4" xfId="5691"/>
    <cellStyle name="Normální 17 5 3 2 3 4" xfId="5692"/>
    <cellStyle name="Normální 18 5 3 2 3 4" xfId="5693"/>
    <cellStyle name="Normální 21 5 3 2 3 4" xfId="5694"/>
    <cellStyle name="Normální 16 2 3 2 3 2 3 4" xfId="5695"/>
    <cellStyle name="Normální 17 2 3 2 3 2 3 4" xfId="5696"/>
    <cellStyle name="Normální 18 2 3 2 3 2 3 4" xfId="5697"/>
    <cellStyle name="Normální 21 2 3 2 3 2 3 4" xfId="5698"/>
    <cellStyle name="Normální 92 2 3 4" xfId="5699"/>
    <cellStyle name="Měna 2 10 2 3 4" xfId="5700"/>
    <cellStyle name="Měna 2 2 7 2 3 4" xfId="5701"/>
    <cellStyle name="Měna 2 2 2 5 2 3 4" xfId="5702"/>
    <cellStyle name="Měna 2 3 6 2 3 4" xfId="5703"/>
    <cellStyle name="normální 12 5 2 3 4" xfId="5704"/>
    <cellStyle name="Normální 16 2 4 2 3 4" xfId="5705"/>
    <cellStyle name="Normální 17 2 4 2 3 4" xfId="5706"/>
    <cellStyle name="Normální 18 2 4 2 3 4" xfId="5707"/>
    <cellStyle name="Normální 21 2 4 2 3 4" xfId="5708"/>
    <cellStyle name="Normální 93 2 3 4" xfId="5709"/>
    <cellStyle name="Měna 2 4 5 2 3 4" xfId="5710"/>
    <cellStyle name="Měna 2 2 3 4 2 3 4" xfId="5711"/>
    <cellStyle name="Normální 94 2 3 4" xfId="5712"/>
    <cellStyle name="Měna 2 12 2 4" xfId="5713"/>
    <cellStyle name="Normální 16 10 2 4" xfId="5714"/>
    <cellStyle name="Normální 17 10 2 4" xfId="5715"/>
    <cellStyle name="Normální 18 10 2 4" xfId="5716"/>
    <cellStyle name="Normální 21 10 2 4" xfId="5717"/>
    <cellStyle name="normální 12 2 8 2 4" xfId="5718"/>
    <cellStyle name="Normální 18 2 2 6 2 4" xfId="5719"/>
    <cellStyle name="Normální 17 2 2 6 2 4" xfId="5720"/>
    <cellStyle name="Normální 16 2 2 6 2 4" xfId="5721"/>
    <cellStyle name="Měna 2 2 9 2 4" xfId="5722"/>
    <cellStyle name="Měna 2 3 8 2 4" xfId="5723"/>
    <cellStyle name="Normální 21 2 2 6 2 4" xfId="5724"/>
    <cellStyle name="Měna 2 4 7 2 4" xfId="5725"/>
    <cellStyle name="normální 12 3 6 2 4" xfId="5726"/>
    <cellStyle name="Normální 16 3 6 2 4" xfId="5727"/>
    <cellStyle name="Normální 17 3 6 2 4" xfId="5728"/>
    <cellStyle name="Normální 18 3 6 2 4" xfId="5729"/>
    <cellStyle name="Normální 21 3 6 2 4" xfId="5730"/>
    <cellStyle name="Měna 2 2 2 7 2 4" xfId="5731"/>
    <cellStyle name="normální 12 4 6 2 4" xfId="5732"/>
    <cellStyle name="Normální 16 2 3 6 2 4" xfId="5733"/>
    <cellStyle name="Normální 17 2 3 6 2 4" xfId="5734"/>
    <cellStyle name="Normální 18 2 3 6 2 4" xfId="5735"/>
    <cellStyle name="Normální 21 2 3 6 2 4" xfId="5736"/>
    <cellStyle name="Měna 2 7 5 2 4" xfId="5737"/>
    <cellStyle name="Normální 16 6 5 2 4" xfId="5738"/>
    <cellStyle name="Normální 17 6 5 2 4" xfId="5739"/>
    <cellStyle name="Normální 18 6 5 2 4" xfId="5740"/>
    <cellStyle name="Normální 21 6 5 2 4" xfId="5741"/>
    <cellStyle name="normální 12 2 4 5 2 4" xfId="5742"/>
    <cellStyle name="Normální 18 2 2 2 5 2 4" xfId="5743"/>
    <cellStyle name="Normální 17 2 2 2 5 2 4" xfId="5744"/>
    <cellStyle name="Normální 16 2 2 2 5 2 4" xfId="5745"/>
    <cellStyle name="Měna 2 2 4 5 2 4" xfId="5746"/>
    <cellStyle name="Měna 2 3 3 5 2 4" xfId="5747"/>
    <cellStyle name="Normální 21 2 2 2 5 2 4" xfId="5748"/>
    <cellStyle name="Měna 2 4 2 5 2 4" xfId="5749"/>
    <cellStyle name="normální 12 3 2 5 2 4" xfId="5750"/>
    <cellStyle name="Normální 16 3 2 5 2 4" xfId="5751"/>
    <cellStyle name="Normální 17 3 2 5 2 4" xfId="5752"/>
    <cellStyle name="Normální 18 3 2 5 2 4" xfId="5753"/>
    <cellStyle name="Normální 21 3 2 5 2 4" xfId="5754"/>
    <cellStyle name="Měna 2 5 5 2 4" xfId="5755"/>
    <cellStyle name="Normální 16 4 2 5 2 4" xfId="5756"/>
    <cellStyle name="Normální 17 4 2 5 2 4" xfId="5757"/>
    <cellStyle name="Normální 18 4 2 5 2 4" xfId="5758"/>
    <cellStyle name="Normální 21 4 2 5 2 4" xfId="5759"/>
    <cellStyle name="Měna 2 3 2 5 2 4" xfId="5760"/>
    <cellStyle name="Měna 2 2 2 2 5 2 4" xfId="5761"/>
    <cellStyle name="Měna 2 2 3 6 2 4" xfId="5762"/>
    <cellStyle name="normální 12 4 2 5 2 4" xfId="5763"/>
    <cellStyle name="Měna 2 6 5 2 4" xfId="5764"/>
    <cellStyle name="Normální 16 5 5 2 4" xfId="5765"/>
    <cellStyle name="Normální 17 5 5 2 4" xfId="5766"/>
    <cellStyle name="Normální 18 5 5 2 4" xfId="5767"/>
    <cellStyle name="Normální 21 5 5 2 4" xfId="5768"/>
    <cellStyle name="Normální 16 2 3 2 5 2 4" xfId="5769"/>
    <cellStyle name="Normální 17 2 3 2 5 2 4" xfId="5770"/>
    <cellStyle name="Normální 18 2 3 2 5 2 4" xfId="5771"/>
    <cellStyle name="Normální 21 2 3 2 5 2 4" xfId="5772"/>
    <cellStyle name="Měna 2 8 3 2 4" xfId="5773"/>
    <cellStyle name="Normální 16 7 3 2 4" xfId="5774"/>
    <cellStyle name="Normální 17 7 3 2 4" xfId="5775"/>
    <cellStyle name="Normální 18 7 3 2 4" xfId="5776"/>
    <cellStyle name="Normální 21 7 3 2 4" xfId="5777"/>
    <cellStyle name="normální 12 2 5 3 2 4" xfId="5778"/>
    <cellStyle name="Normální 18 2 2 3 3 2 4" xfId="5779"/>
    <cellStyle name="Normální 17 2 2 3 3 2 4" xfId="5780"/>
    <cellStyle name="Normální 16 2 2 3 3 2 4" xfId="5781"/>
    <cellStyle name="Měna 2 2 5 3 2 4" xfId="5782"/>
    <cellStyle name="Měna 2 3 4 3 2 4" xfId="5783"/>
    <cellStyle name="Normální 21 2 2 3 3 2 4" xfId="5784"/>
    <cellStyle name="Měna 2 4 3 3 2 4" xfId="5785"/>
    <cellStyle name="normální 12 3 3 3 2 4" xfId="5786"/>
    <cellStyle name="Normální 16 3 3 3 2 4" xfId="5787"/>
    <cellStyle name="Normální 17 3 3 3 2 4" xfId="5788"/>
    <cellStyle name="Normální 18 3 3 3 2 4" xfId="5789"/>
    <cellStyle name="Normální 21 3 3 3 2 4" xfId="5790"/>
    <cellStyle name="Měna 2 2 2 3 3 2 4" xfId="5791"/>
    <cellStyle name="normální 12 4 3 3 2 4" xfId="5792"/>
    <cellStyle name="Normální 16 2 3 3 3 2 4" xfId="5793"/>
    <cellStyle name="Normální 17 2 3 3 3 2 4" xfId="5794"/>
    <cellStyle name="Normální 18 2 3 3 3 2 4" xfId="5795"/>
    <cellStyle name="Normální 21 2 3 3 3 2 4" xfId="5796"/>
    <cellStyle name="Měna 2 7 2 3 2 4" xfId="5797"/>
    <cellStyle name="Normální 16 6 2 3 2 4" xfId="5798"/>
    <cellStyle name="Normální 17 6 2 3 2 4" xfId="5799"/>
    <cellStyle name="Normální 18 6 2 3 2 4" xfId="5800"/>
    <cellStyle name="Normální 21 6 2 3 2 4" xfId="5801"/>
    <cellStyle name="normální 12 2 4 2 3 2 4" xfId="5802"/>
    <cellStyle name="Normální 18 2 2 2 2 3 2 4" xfId="5803"/>
    <cellStyle name="Normální 17 2 2 2 2 3 2 4" xfId="5804"/>
    <cellStyle name="Normální 16 2 2 2 2 3 2 4" xfId="5805"/>
    <cellStyle name="Měna 2 2 4 2 3 2 4" xfId="5806"/>
    <cellStyle name="Měna 2 3 3 2 3 2 4" xfId="5807"/>
    <cellStyle name="Normální 21 2 2 2 2 3 2 4" xfId="5808"/>
    <cellStyle name="Měna 2 4 2 2 3 2 4" xfId="5809"/>
    <cellStyle name="normální 12 3 2 2 3 2 4" xfId="5810"/>
    <cellStyle name="Normální 16 3 2 2 3 2 4" xfId="5811"/>
    <cellStyle name="Normální 17 3 2 2 3 2 4" xfId="5812"/>
    <cellStyle name="Normální 18 3 2 2 3 2 4" xfId="5813"/>
    <cellStyle name="Normální 21 3 2 2 3 2 4" xfId="5814"/>
    <cellStyle name="Měna 2 5 2 3 2 4" xfId="5815"/>
    <cellStyle name="Normální 16 4 2 2 3 2 4" xfId="5816"/>
    <cellStyle name="Normální 17 4 2 2 3 2 4" xfId="5817"/>
    <cellStyle name="Normální 18 4 2 2 3 2 4" xfId="5818"/>
    <cellStyle name="Normální 21 4 2 2 3 2 4" xfId="5819"/>
    <cellStyle name="Měna 2 3 2 2 3 2 4" xfId="5820"/>
    <cellStyle name="Měna 2 2 2 2 2 3 2 4" xfId="5821"/>
    <cellStyle name="Měna 2 2 3 2 3 2 4" xfId="5822"/>
    <cellStyle name="normální 12 4 2 2 3 2 4" xfId="5823"/>
    <cellStyle name="Měna 2 6 2 3 2 4" xfId="5824"/>
    <cellStyle name="Normální 16 5 2 3 2 4" xfId="5825"/>
    <cellStyle name="Normální 17 5 2 3 2 4" xfId="5826"/>
    <cellStyle name="Normální 18 5 2 3 2 4" xfId="5827"/>
    <cellStyle name="Normální 21 5 2 3 2 4" xfId="5828"/>
    <cellStyle name="Normální 16 2 3 2 2 3 2 4" xfId="5829"/>
    <cellStyle name="Normální 17 2 3 2 2 3 2 4" xfId="5830"/>
    <cellStyle name="Normální 18 2 3 2 2 3 2 4" xfId="5831"/>
    <cellStyle name="Normální 21 2 3 2 2 3 2 4" xfId="5832"/>
    <cellStyle name="Měna 2 9 3 2 4" xfId="5833"/>
    <cellStyle name="Normální 16 8 3 2 4" xfId="5834"/>
    <cellStyle name="Normální 17 8 3 2 4" xfId="5835"/>
    <cellStyle name="Normální 18 8 3 2 4" xfId="5836"/>
    <cellStyle name="Normální 21 8 3 2 4" xfId="5837"/>
    <cellStyle name="normální 12 2 6 3 2 4" xfId="5838"/>
    <cellStyle name="Normální 18 2 2 4 3 2 4" xfId="5839"/>
    <cellStyle name="Normální 17 2 2 4 3 2 4" xfId="5840"/>
    <cellStyle name="Normální 16 2 2 4 3 2 4" xfId="5841"/>
    <cellStyle name="Měna 2 2 6 3 2 4" xfId="5842"/>
    <cellStyle name="Měna 2 3 5 3 2 4" xfId="5843"/>
    <cellStyle name="Normální 21 2 2 4 3 2 4" xfId="5844"/>
    <cellStyle name="Měna 2 4 4 3 2 4" xfId="5845"/>
    <cellStyle name="normální 12 3 4 3 2 4" xfId="5846"/>
    <cellStyle name="Normální 16 3 4 3 2 4" xfId="5847"/>
    <cellStyle name="Normální 17 3 4 3 2 4" xfId="5848"/>
    <cellStyle name="Normální 18 3 4 3 2 4" xfId="5849"/>
    <cellStyle name="Normální 21 3 4 3 2 4" xfId="5850"/>
    <cellStyle name="Měna 2 2 2 4 3 2 4" xfId="5851"/>
    <cellStyle name="normální 12 4 4 3 2 4" xfId="5852"/>
    <cellStyle name="Normální 16 2 3 4 3 2 4" xfId="5853"/>
    <cellStyle name="Normální 17 2 3 4 3 2 4" xfId="5854"/>
    <cellStyle name="Normální 18 2 3 4 3 2 4" xfId="5855"/>
    <cellStyle name="Normální 21 2 3 4 3 2 4" xfId="5856"/>
    <cellStyle name="Měna 2 7 3 3 2 4" xfId="5857"/>
    <cellStyle name="Normální 16 6 3 3 2 4" xfId="5858"/>
    <cellStyle name="Normální 17 6 3 3 2 4" xfId="5859"/>
    <cellStyle name="Normální 18 6 3 3 2 4" xfId="5860"/>
    <cellStyle name="Normální 21 6 3 3 2 4" xfId="5861"/>
    <cellStyle name="normální 12 2 4 3 3 2 4" xfId="5862"/>
    <cellStyle name="Normální 18 2 2 2 3 3 2 4" xfId="5863"/>
    <cellStyle name="Normální 17 2 2 2 3 3 2 4" xfId="5864"/>
    <cellStyle name="Normální 16 2 2 2 3 3 2 4" xfId="5865"/>
    <cellStyle name="Měna 2 2 4 3 3 2 4" xfId="5866"/>
    <cellStyle name="Měna 2 3 3 3 3 2 4" xfId="5867"/>
    <cellStyle name="Normální 21 2 2 2 3 3 2 4" xfId="5868"/>
    <cellStyle name="Měna 2 4 2 3 3 2 4" xfId="5869"/>
    <cellStyle name="normální 12 3 2 3 3 2 4" xfId="5870"/>
    <cellStyle name="Normální 16 3 2 3 3 2 4" xfId="5871"/>
    <cellStyle name="Normální 17 3 2 3 3 2 4" xfId="5872"/>
    <cellStyle name="Normální 18 3 2 3 3 2 4" xfId="5873"/>
    <cellStyle name="Normální 21 3 2 3 3 2 4" xfId="5874"/>
    <cellStyle name="Měna 2 5 3 3 2 4" xfId="5875"/>
    <cellStyle name="Normální 16 4 2 3 3 2 4" xfId="5876"/>
    <cellStyle name="Normální 17 4 2 3 3 2 4" xfId="5877"/>
    <cellStyle name="Normální 18 4 2 3 3 2 4" xfId="5878"/>
    <cellStyle name="Normální 21 4 2 3 3 2 4" xfId="5879"/>
    <cellStyle name="Měna 2 3 2 3 3 2 4" xfId="5880"/>
    <cellStyle name="Měna 2 2 2 2 3 3 2 4" xfId="5881"/>
    <cellStyle name="Měna 2 2 3 3 3 2 4" xfId="5882"/>
    <cellStyle name="normální 12 4 2 3 3 2 4" xfId="5883"/>
    <cellStyle name="Měna 2 6 3 3 2 4" xfId="5884"/>
    <cellStyle name="Normální 16 5 3 3 2 4" xfId="5885"/>
    <cellStyle name="Normální 17 5 3 3 2 4" xfId="5886"/>
    <cellStyle name="Normální 18 5 3 3 2 4" xfId="5887"/>
    <cellStyle name="Normální 21 5 3 3 2 4" xfId="5888"/>
    <cellStyle name="Normální 16 2 3 2 3 3 2 4" xfId="5889"/>
    <cellStyle name="Normální 17 2 3 2 3 3 2 4" xfId="5890"/>
    <cellStyle name="Normální 18 2 3 2 3 3 2 4" xfId="5891"/>
    <cellStyle name="Normální 21 2 3 2 3 3 2 4" xfId="5892"/>
    <cellStyle name="Normální 92 3 2 4" xfId="5893"/>
    <cellStyle name="Měna 2 10 3 2 4" xfId="5894"/>
    <cellStyle name="Měna 2 2 7 3 2 4" xfId="5895"/>
    <cellStyle name="Měna 2 2 2 5 3 2 4" xfId="5896"/>
    <cellStyle name="Měna 2 3 6 3 2 4" xfId="5897"/>
    <cellStyle name="normální 12 5 3 2 4" xfId="5898"/>
    <cellStyle name="Normální 16 2 4 3 2 4" xfId="5899"/>
    <cellStyle name="Normální 17 2 4 3 2 4" xfId="5900"/>
    <cellStyle name="Normální 18 2 4 3 2 4" xfId="5901"/>
    <cellStyle name="Normální 21 2 4 3 2 4" xfId="5902"/>
    <cellStyle name="Normální 93 3 2 4" xfId="5903"/>
    <cellStyle name="Měna 2 4 5 3 2 4" xfId="5904"/>
    <cellStyle name="Měna 2 2 3 4 3 2 4" xfId="5905"/>
    <cellStyle name="Normální 94 3 2 4" xfId="5906"/>
    <cellStyle name="Měna 2 11 2 2 4" xfId="5907"/>
    <cellStyle name="Normální 16 9 2 2 4" xfId="5908"/>
    <cellStyle name="Normální 17 9 2 2 4" xfId="5909"/>
    <cellStyle name="Normální 18 9 2 2 4" xfId="5910"/>
    <cellStyle name="Normální 21 9 2 2 4" xfId="5911"/>
    <cellStyle name="normální 12 2 7 2 2 4" xfId="5912"/>
    <cellStyle name="Normální 18 2 2 5 2 2 4" xfId="5913"/>
    <cellStyle name="Normální 17 2 2 5 2 2 4" xfId="5914"/>
    <cellStyle name="Normální 16 2 2 5 2 2 4" xfId="5915"/>
    <cellStyle name="Měna 2 2 8 2 2 4" xfId="5916"/>
    <cellStyle name="Měna 2 3 7 2 2 4" xfId="5917"/>
    <cellStyle name="Normální 21 2 2 5 2 2 4" xfId="5918"/>
    <cellStyle name="Měna 2 4 6 2 2 4" xfId="5919"/>
    <cellStyle name="normální 12 3 5 2 2 4" xfId="5920"/>
    <cellStyle name="Normální 16 3 5 2 2 4" xfId="5921"/>
    <cellStyle name="Normální 17 3 5 2 2 4" xfId="5922"/>
    <cellStyle name="Normální 18 3 5 2 2 4" xfId="5923"/>
    <cellStyle name="Normální 21 3 5 2 2 4" xfId="5924"/>
    <cellStyle name="Měna 2 2 2 6 2 2 4" xfId="5925"/>
    <cellStyle name="normální 12 4 5 2 2 4" xfId="5926"/>
    <cellStyle name="Normální 16 2 3 5 2 2 4" xfId="5927"/>
    <cellStyle name="Normální 17 2 3 5 2 2 4" xfId="5928"/>
    <cellStyle name="Normální 18 2 3 5 2 2 4" xfId="5929"/>
    <cellStyle name="Normální 21 2 3 5 2 2 4" xfId="5930"/>
    <cellStyle name="Měna 2 7 4 2 2 4" xfId="5931"/>
    <cellStyle name="Normální 16 6 4 2 2 4" xfId="5932"/>
    <cellStyle name="Normální 17 6 4 2 2 4" xfId="5933"/>
    <cellStyle name="Normální 18 6 4 2 2 4" xfId="5934"/>
    <cellStyle name="Normální 21 6 4 2 2 4" xfId="5935"/>
    <cellStyle name="normální 12 2 4 4 2 2 4" xfId="5936"/>
    <cellStyle name="Normální 18 2 2 2 4 2 2 4" xfId="5937"/>
    <cellStyle name="Normální 17 2 2 2 4 2 2 4" xfId="5938"/>
    <cellStyle name="Normální 16 2 2 2 4 2 2 4" xfId="5939"/>
    <cellStyle name="Měna 2 2 4 4 2 2 4" xfId="5940"/>
    <cellStyle name="Měna 2 3 3 4 2 2 4" xfId="5941"/>
    <cellStyle name="Normální 21 2 2 2 4 2 2 4" xfId="5942"/>
    <cellStyle name="Měna 2 4 2 4 2 2 4" xfId="5943"/>
    <cellStyle name="normální 12 3 2 4 2 2 4" xfId="5944"/>
    <cellStyle name="Normální 16 3 2 4 2 2 4" xfId="5945"/>
    <cellStyle name="Normální 17 3 2 4 2 2 4" xfId="5946"/>
    <cellStyle name="Normální 18 3 2 4 2 2 4" xfId="5947"/>
    <cellStyle name="Normální 21 3 2 4 2 2 4" xfId="5948"/>
    <cellStyle name="Měna 2 5 4 2 2 4" xfId="5949"/>
    <cellStyle name="Normální 16 4 2 4 2 2 4" xfId="5950"/>
    <cellStyle name="Normální 17 4 2 4 2 2 4" xfId="5951"/>
    <cellStyle name="Normální 18 4 2 4 2 2 4" xfId="5952"/>
    <cellStyle name="Normální 21 4 2 4 2 2 4" xfId="5953"/>
    <cellStyle name="Měna 2 3 2 4 2 2 4" xfId="5954"/>
    <cellStyle name="Měna 2 2 2 2 4 2 2 4" xfId="5955"/>
    <cellStyle name="Měna 2 2 3 5 2 2 4" xfId="5956"/>
    <cellStyle name="normální 12 4 2 4 2 2 4" xfId="5957"/>
    <cellStyle name="Měna 2 6 4 2 2 4" xfId="5958"/>
    <cellStyle name="Normální 16 5 4 2 2 4" xfId="5959"/>
    <cellStyle name="Normální 17 5 4 2 2 4" xfId="5960"/>
    <cellStyle name="Normální 18 5 4 2 2 4" xfId="5961"/>
    <cellStyle name="Normální 21 5 4 2 2 4" xfId="5962"/>
    <cellStyle name="Normální 16 2 3 2 4 2 2 4" xfId="5963"/>
    <cellStyle name="Normální 17 2 3 2 4 2 2 4" xfId="5964"/>
    <cellStyle name="Normální 18 2 3 2 4 2 2 4" xfId="5965"/>
    <cellStyle name="Normální 21 2 3 2 4 2 2 4" xfId="5966"/>
    <cellStyle name="Měna 2 8 2 2 2 4" xfId="5967"/>
    <cellStyle name="Normální 16 7 2 2 2 4" xfId="5968"/>
    <cellStyle name="Normální 17 7 2 2 2 4" xfId="5969"/>
    <cellStyle name="Normální 18 7 2 2 2 4" xfId="5970"/>
    <cellStyle name="Normální 21 7 2 2 2 4" xfId="5971"/>
    <cellStyle name="normální 12 2 5 2 2 2 4" xfId="5972"/>
    <cellStyle name="Normální 18 2 2 3 2 2 2 4" xfId="5973"/>
    <cellStyle name="Normální 17 2 2 3 2 2 2 4" xfId="5974"/>
    <cellStyle name="Normální 16 2 2 3 2 2 2 4" xfId="5975"/>
    <cellStyle name="Měna 2 2 5 2 2 2 4" xfId="5976"/>
    <cellStyle name="Měna 2 3 4 2 2 2 4" xfId="5977"/>
    <cellStyle name="Normální 21 2 2 3 2 2 2 4" xfId="5978"/>
    <cellStyle name="Měna 2 4 3 2 2 2 4" xfId="5979"/>
    <cellStyle name="normální 12 3 3 2 2 2 4" xfId="5980"/>
    <cellStyle name="Normální 16 3 3 2 2 2 4" xfId="5981"/>
    <cellStyle name="Normální 17 3 3 2 2 2 4" xfId="5982"/>
    <cellStyle name="Normální 18 3 3 2 2 2 4" xfId="5983"/>
    <cellStyle name="Normální 21 3 3 2 2 2 4" xfId="5984"/>
    <cellStyle name="Měna 2 2 2 3 2 2 2 4" xfId="5985"/>
    <cellStyle name="normální 12 4 3 2 2 2 4" xfId="5986"/>
    <cellStyle name="Normální 16 2 3 3 2 2 2 4" xfId="5987"/>
    <cellStyle name="Normální 17 2 3 3 2 2 2 4" xfId="5988"/>
    <cellStyle name="Normální 18 2 3 3 2 2 2 4" xfId="5989"/>
    <cellStyle name="Normální 21 2 3 3 2 2 2 4" xfId="5990"/>
    <cellStyle name="Měna 2 7 2 2 2 2 4" xfId="5991"/>
    <cellStyle name="Normální 16 6 2 2 2 2 4" xfId="5992"/>
    <cellStyle name="Normální 17 6 2 2 2 2 4" xfId="5993"/>
    <cellStyle name="Normální 18 6 2 2 2 2 4" xfId="5994"/>
    <cellStyle name="Normální 21 6 2 2 2 2 4" xfId="5995"/>
    <cellStyle name="normální 12 2 4 2 2 2 2 4" xfId="5996"/>
    <cellStyle name="Normální 18 2 2 2 2 2 2 2 4" xfId="5997"/>
    <cellStyle name="Normální 17 2 2 2 2 2 2 2 4" xfId="5998"/>
    <cellStyle name="Normální 16 2 2 2 2 2 2 2 4" xfId="5999"/>
    <cellStyle name="Měna 2 2 4 2 2 2 2 4" xfId="6000"/>
    <cellStyle name="Měna 2 3 3 2 2 2 2 4" xfId="6001"/>
    <cellStyle name="Normální 21 2 2 2 2 2 2 2 4" xfId="6002"/>
    <cellStyle name="Měna 2 4 2 2 2 2 2 4" xfId="6003"/>
    <cellStyle name="normální 12 3 2 2 2 2 2 4" xfId="6004"/>
    <cellStyle name="Normální 16 3 2 2 2 2 2 4" xfId="6005"/>
    <cellStyle name="Normální 17 3 2 2 2 2 2 4" xfId="6006"/>
    <cellStyle name="Normální 18 3 2 2 2 2 2 4" xfId="6007"/>
    <cellStyle name="Normální 21 3 2 2 2 2 2 4" xfId="6008"/>
    <cellStyle name="Měna 2 5 2 2 2 2 4" xfId="6009"/>
    <cellStyle name="Normální 16 4 2 2 2 2 2 4" xfId="6010"/>
    <cellStyle name="Normální 17 4 2 2 2 2 2 4" xfId="6011"/>
    <cellStyle name="Normální 18 4 2 2 2 2 2 4" xfId="6012"/>
    <cellStyle name="Normální 21 4 2 2 2 2 2 4" xfId="6013"/>
    <cellStyle name="Měna 2 3 2 2 2 2 2 4" xfId="6014"/>
    <cellStyle name="Měna 2 2 2 2 2 2 2 2 4" xfId="6015"/>
    <cellStyle name="Měna 2 2 3 2 2 2 2 4" xfId="6016"/>
    <cellStyle name="normální 12 4 2 2 2 2 2 4" xfId="6017"/>
    <cellStyle name="Měna 2 6 2 2 2 2 4" xfId="6018"/>
    <cellStyle name="Normální 16 5 2 2 2 2 4" xfId="6019"/>
    <cellStyle name="Normální 17 5 2 2 2 2 4" xfId="6020"/>
    <cellStyle name="Normální 18 5 2 2 2 2 4" xfId="6021"/>
    <cellStyle name="Normální 21 5 2 2 2 2 4" xfId="6022"/>
    <cellStyle name="Normální 16 2 3 2 2 2 2 2 4" xfId="6023"/>
    <cellStyle name="Normální 17 2 3 2 2 2 2 2 4" xfId="6024"/>
    <cellStyle name="Normální 18 2 3 2 2 2 2 2 4" xfId="6025"/>
    <cellStyle name="Normální 21 2 3 2 2 2 2 2 4" xfId="6026"/>
    <cellStyle name="Měna 2 9 2 2 2 4" xfId="6027"/>
    <cellStyle name="Normální 16 8 2 2 2 4" xfId="6028"/>
    <cellStyle name="Normální 17 8 2 2 2 4" xfId="6029"/>
    <cellStyle name="Normální 18 8 2 2 2 4" xfId="6030"/>
    <cellStyle name="Normální 21 8 2 2 2 4" xfId="6031"/>
    <cellStyle name="normální 12 2 6 2 2 2 4" xfId="6032"/>
    <cellStyle name="Normální 18 2 2 4 2 2 2 4" xfId="6033"/>
    <cellStyle name="Normální 17 2 2 4 2 2 2 4" xfId="6034"/>
    <cellStyle name="Normální 16 2 2 4 2 2 2 4" xfId="6035"/>
    <cellStyle name="Měna 2 2 6 2 2 2 4" xfId="6036"/>
    <cellStyle name="Měna 2 3 5 2 2 2 4" xfId="6037"/>
    <cellStyle name="Normální 21 2 2 4 2 2 2 4" xfId="6038"/>
    <cellStyle name="Měna 2 4 4 2 2 2 4" xfId="6039"/>
    <cellStyle name="normální 12 3 4 2 2 2 4" xfId="6040"/>
    <cellStyle name="Normální 16 3 4 2 2 2 4" xfId="6041"/>
    <cellStyle name="Normální 17 3 4 2 2 2 4" xfId="6042"/>
    <cellStyle name="Normální 18 3 4 2 2 2 4" xfId="6043"/>
    <cellStyle name="Normální 21 3 4 2 2 2 4" xfId="6044"/>
    <cellStyle name="Měna 2 2 2 4 2 2 2 4" xfId="6045"/>
    <cellStyle name="normální 12 4 4 2 2 2 4" xfId="6046"/>
    <cellStyle name="Normální 16 2 3 4 2 2 2 4" xfId="6047"/>
    <cellStyle name="Normální 17 2 3 4 2 2 2 4" xfId="6048"/>
    <cellStyle name="Normální 18 2 3 4 2 2 2 4" xfId="6049"/>
    <cellStyle name="Normální 21 2 3 4 2 2 2 4" xfId="6050"/>
    <cellStyle name="Měna 2 7 3 2 2 2 4" xfId="6051"/>
    <cellStyle name="Normální 16 6 3 2 2 2 4" xfId="6052"/>
    <cellStyle name="Normální 17 6 3 2 2 2 4" xfId="6053"/>
    <cellStyle name="Normální 18 6 3 2 2 2 4" xfId="6054"/>
    <cellStyle name="Normální 21 6 3 2 2 2 4" xfId="6055"/>
    <cellStyle name="normální 12 2 4 3 2 2 2 4" xfId="6056"/>
    <cellStyle name="Normální 18 2 2 2 3 2 2 2 4" xfId="6057"/>
    <cellStyle name="Normální 17 2 2 2 3 2 2 2 4" xfId="6058"/>
    <cellStyle name="Normální 16 2 2 2 3 2 2 2 4" xfId="6059"/>
    <cellStyle name="Měna 2 2 4 3 2 2 2 4" xfId="6060"/>
    <cellStyle name="Měna 2 3 3 3 2 2 2 4" xfId="6061"/>
    <cellStyle name="Normální 21 2 2 2 3 2 2 2 4" xfId="6062"/>
    <cellStyle name="Měna 2 4 2 3 2 2 2 4" xfId="6063"/>
    <cellStyle name="normální 12 3 2 3 2 2 2 4" xfId="6064"/>
    <cellStyle name="Normální 16 3 2 3 2 2 2 4" xfId="6065"/>
    <cellStyle name="Normální 17 3 2 3 2 2 2 4" xfId="6066"/>
    <cellStyle name="Normální 18 3 2 3 2 2 2 4" xfId="6067"/>
    <cellStyle name="Normální 21 3 2 3 2 2 2 4" xfId="6068"/>
    <cellStyle name="Měna 2 5 3 2 2 2 4" xfId="6069"/>
    <cellStyle name="Normální 16 4 2 3 2 2 2 4" xfId="6070"/>
    <cellStyle name="Normální 17 4 2 3 2 2 2 4" xfId="6071"/>
    <cellStyle name="Normální 18 4 2 3 2 2 2 4" xfId="6072"/>
    <cellStyle name="Normální 21 4 2 3 2 2 2 4" xfId="6073"/>
    <cellStyle name="Měna 2 3 2 3 2 2 2 4" xfId="6074"/>
    <cellStyle name="Měna 2 2 2 2 3 2 2 2 4" xfId="6075"/>
    <cellStyle name="Měna 2 2 3 3 2 2 2 4" xfId="6076"/>
    <cellStyle name="normální 12 4 2 3 2 2 2 4" xfId="6077"/>
    <cellStyle name="Měna 2 6 3 2 2 2 4" xfId="6078"/>
    <cellStyle name="Normální 16 5 3 2 2 2 4" xfId="6079"/>
    <cellStyle name="Normální 17 5 3 2 2 2 4" xfId="6080"/>
    <cellStyle name="Normální 18 5 3 2 2 2 4" xfId="6081"/>
    <cellStyle name="Normální 21 5 3 2 2 2 4" xfId="6082"/>
    <cellStyle name="Normální 16 2 3 2 3 2 2 2 4" xfId="6083"/>
    <cellStyle name="Normální 17 2 3 2 3 2 2 2 4" xfId="6084"/>
    <cellStyle name="Normální 18 2 3 2 3 2 2 2 4" xfId="6085"/>
    <cellStyle name="Normální 21 2 3 2 3 2 2 2 4" xfId="6086"/>
    <cellStyle name="Normální 92 2 2 2 4" xfId="6087"/>
    <cellStyle name="Měna 2 10 2 2 2 4" xfId="6088"/>
    <cellStyle name="Měna 2 2 7 2 2 2 4" xfId="6089"/>
    <cellStyle name="Měna 2 2 2 5 2 2 2 4" xfId="6090"/>
    <cellStyle name="Měna 2 3 6 2 2 2 4" xfId="6091"/>
    <cellStyle name="normální 12 5 2 2 2 4" xfId="6092"/>
    <cellStyle name="Normální 16 2 4 2 2 2 4" xfId="6093"/>
    <cellStyle name="Normální 17 2 4 2 2 2 4" xfId="6094"/>
    <cellStyle name="Normální 18 2 4 2 2 2 4" xfId="6095"/>
    <cellStyle name="Normální 21 2 4 2 2 2 4" xfId="6096"/>
    <cellStyle name="Normální 93 2 2 2 4" xfId="6097"/>
    <cellStyle name="Měna 2 4 5 2 2 2 4" xfId="6098"/>
    <cellStyle name="Měna 2 2 3 4 2 2 2 4" xfId="6099"/>
    <cellStyle name="Normální 94 2 2 2 4" xfId="6100"/>
    <cellStyle name="Měna 2 15 2" xfId="6101"/>
    <cellStyle name="Normální 16 13 2" xfId="6102"/>
    <cellStyle name="Normální 17 13 2" xfId="6103"/>
    <cellStyle name="Normální 18 13 2" xfId="6104"/>
    <cellStyle name="Normální 21 13 2" xfId="6105"/>
    <cellStyle name="normální 12 2 11 2" xfId="6106"/>
    <cellStyle name="Normální 18 2 2 9 2" xfId="6107"/>
    <cellStyle name="Normální 17 2 2 9 2" xfId="6108"/>
    <cellStyle name="Normální 16 2 2 9 2" xfId="6109"/>
    <cellStyle name="Měna 2 2 12 2" xfId="6110"/>
    <cellStyle name="Měna 2 3 11 2" xfId="6111"/>
    <cellStyle name="Normální 21 2 2 9 2" xfId="6112"/>
    <cellStyle name="Měna 2 4 10 2" xfId="6113"/>
    <cellStyle name="normální 12 3 9 2" xfId="6114"/>
    <cellStyle name="Normální 16 3 9 2" xfId="6115"/>
    <cellStyle name="Normální 17 3 9 2" xfId="6116"/>
    <cellStyle name="Normální 18 3 9 2" xfId="6117"/>
    <cellStyle name="Normální 21 3 9 2" xfId="6118"/>
    <cellStyle name="Měna 2 2 2 10 2" xfId="6119"/>
    <cellStyle name="normální 12 4 9 2" xfId="6120"/>
    <cellStyle name="Normální 16 2 3 9 2" xfId="6121"/>
    <cellStyle name="Normální 17 2 3 9 2" xfId="6122"/>
    <cellStyle name="Normální 18 2 3 9 2" xfId="6123"/>
    <cellStyle name="Normální 21 2 3 9 2" xfId="6124"/>
    <cellStyle name="Měna 2 7 8 2" xfId="6125"/>
    <cellStyle name="Normální 16 6 8 2" xfId="6126"/>
    <cellStyle name="Normální 17 6 8 2" xfId="6127"/>
    <cellStyle name="Normální 18 6 8 2" xfId="6128"/>
    <cellStyle name="Normální 21 6 8 2" xfId="6129"/>
    <cellStyle name="normální 12 2 4 8 2" xfId="6130"/>
    <cellStyle name="Normální 18 2 2 2 8 2" xfId="6131"/>
    <cellStyle name="Normální 17 2 2 2 8 2" xfId="6132"/>
    <cellStyle name="Normální 16 2 2 2 8 2" xfId="6133"/>
    <cellStyle name="Měna 2 2 4 8 2" xfId="6134"/>
    <cellStyle name="Měna 2 3 3 8 2" xfId="6135"/>
    <cellStyle name="Normální 21 2 2 2 8 2" xfId="6136"/>
    <cellStyle name="Měna 2 4 2 8 2" xfId="6137"/>
    <cellStyle name="normální 12 3 2 8 2" xfId="6138"/>
    <cellStyle name="Normální 16 3 2 8 2" xfId="6139"/>
    <cellStyle name="Normální 17 3 2 8 2" xfId="6140"/>
    <cellStyle name="Normální 18 3 2 8 2" xfId="6141"/>
    <cellStyle name="Normální 21 3 2 8 2" xfId="6142"/>
    <cellStyle name="Měna 2 5 8 2" xfId="6143"/>
    <cellStyle name="Normální 16 4 2 8 2" xfId="6144"/>
    <cellStyle name="Normální 17 4 2 8 2" xfId="6145"/>
    <cellStyle name="Normální 18 4 2 8 2" xfId="6146"/>
    <cellStyle name="Normální 21 4 2 8 2" xfId="6147"/>
    <cellStyle name="Měna 2 3 2 8 2" xfId="6148"/>
    <cellStyle name="Měna 2 2 2 2 8 2" xfId="6149"/>
    <cellStyle name="Měna 2 2 3 9 2" xfId="6150"/>
    <cellStyle name="normální 12 4 2 8 2" xfId="6151"/>
    <cellStyle name="Měna 2 6 8 2" xfId="6152"/>
    <cellStyle name="Normální 16 5 8 2" xfId="6153"/>
    <cellStyle name="Normální 17 5 8 2" xfId="6154"/>
    <cellStyle name="Normální 18 5 8 2" xfId="6155"/>
    <cellStyle name="Normální 21 5 8 2" xfId="6156"/>
    <cellStyle name="Normální 16 2 3 2 8 2" xfId="6157"/>
    <cellStyle name="Normální 17 2 3 2 8 2" xfId="6158"/>
    <cellStyle name="Normální 18 2 3 2 8 2" xfId="6159"/>
    <cellStyle name="Normální 21 2 3 2 8 2" xfId="6160"/>
    <cellStyle name="Měna 2 8 6 2" xfId="6161"/>
    <cellStyle name="Normální 16 7 6 2" xfId="6162"/>
    <cellStyle name="Normální 17 7 6 2" xfId="6163"/>
    <cellStyle name="Normální 18 7 6 2" xfId="6164"/>
    <cellStyle name="Normální 21 7 6 2" xfId="6165"/>
    <cellStyle name="normální 12 2 5 6 2" xfId="6166"/>
    <cellStyle name="Normální 18 2 2 3 6 2" xfId="6167"/>
    <cellStyle name="Normální 17 2 2 3 6 2" xfId="6168"/>
    <cellStyle name="Normální 16 2 2 3 6 2" xfId="6169"/>
    <cellStyle name="Měna 2 2 5 6 2" xfId="6170"/>
    <cellStyle name="Měna 2 3 4 6 2" xfId="6171"/>
    <cellStyle name="Normální 21 2 2 3 6 2" xfId="6172"/>
    <cellStyle name="Měna 2 4 3 6 2" xfId="6173"/>
    <cellStyle name="normální 12 3 3 6 2" xfId="6174"/>
    <cellStyle name="Normální 16 3 3 6 2" xfId="6175"/>
    <cellStyle name="Normální 17 3 3 6 2" xfId="6176"/>
    <cellStyle name="Normální 18 3 3 6 2" xfId="6177"/>
    <cellStyle name="Normální 21 3 3 6 2" xfId="6178"/>
    <cellStyle name="Měna 2 2 2 3 6 2" xfId="6179"/>
    <cellStyle name="normální 12 4 3 6 2" xfId="6180"/>
    <cellStyle name="Normální 16 2 3 3 6 2" xfId="6181"/>
    <cellStyle name="Normální 17 2 3 3 6 2" xfId="6182"/>
    <cellStyle name="Normální 18 2 3 3 6 2" xfId="6183"/>
    <cellStyle name="Normální 21 2 3 3 6 2" xfId="6184"/>
    <cellStyle name="Měna 2 7 2 6 2" xfId="6185"/>
    <cellStyle name="Normální 16 6 2 6 2" xfId="6186"/>
    <cellStyle name="Normální 17 6 2 6 2" xfId="6187"/>
    <cellStyle name="Normální 18 6 2 6 2" xfId="6188"/>
    <cellStyle name="Normální 21 6 2 6 2" xfId="6189"/>
    <cellStyle name="normální 12 2 4 2 6 2" xfId="6190"/>
    <cellStyle name="Normální 18 2 2 2 2 6 2" xfId="6191"/>
    <cellStyle name="Normální 17 2 2 2 2 6 2" xfId="6192"/>
    <cellStyle name="Normální 16 2 2 2 2 6 2" xfId="6193"/>
    <cellStyle name="Měna 2 2 4 2 6 2" xfId="6194"/>
    <cellStyle name="Měna 2 3 3 2 6 2" xfId="6195"/>
    <cellStyle name="Normální 21 2 2 2 2 6 2" xfId="6196"/>
    <cellStyle name="Měna 2 4 2 2 6 2" xfId="6197"/>
    <cellStyle name="normální 12 3 2 2 6 2" xfId="6198"/>
    <cellStyle name="Normální 16 3 2 2 6 2" xfId="6199"/>
    <cellStyle name="Normální 17 3 2 2 6 2" xfId="6200"/>
    <cellStyle name="Normální 18 3 2 2 6 2" xfId="6201"/>
    <cellStyle name="Normální 21 3 2 2 6 2" xfId="6202"/>
    <cellStyle name="Měna 2 5 2 6 2" xfId="6203"/>
    <cellStyle name="Normální 16 4 2 2 6 2" xfId="6204"/>
    <cellStyle name="Normální 17 4 2 2 6 2" xfId="6205"/>
    <cellStyle name="Normální 18 4 2 2 6 2" xfId="6206"/>
    <cellStyle name="Normální 21 4 2 2 6 2" xfId="6207"/>
    <cellStyle name="Měna 2 3 2 2 6 2" xfId="6208"/>
    <cellStyle name="Měna 2 2 2 2 2 6 2" xfId="6209"/>
    <cellStyle name="Měna 2 2 3 2 6 2" xfId="6210"/>
    <cellStyle name="normální 12 4 2 2 6 2" xfId="6211"/>
    <cellStyle name="Měna 2 6 2 6 2" xfId="6212"/>
    <cellStyle name="Normální 16 5 2 6 2" xfId="6213"/>
    <cellStyle name="Normální 17 5 2 6 2" xfId="6214"/>
    <cellStyle name="Normální 18 5 2 6 2" xfId="6215"/>
    <cellStyle name="Normální 21 5 2 6 2" xfId="6216"/>
    <cellStyle name="Normální 16 2 3 2 2 6 2" xfId="6217"/>
    <cellStyle name="Normální 17 2 3 2 2 6 2" xfId="6218"/>
    <cellStyle name="Normální 18 2 3 2 2 6 2" xfId="6219"/>
    <cellStyle name="Normální 21 2 3 2 2 6 2" xfId="6220"/>
    <cellStyle name="Měna 2 9 6 2" xfId="6221"/>
    <cellStyle name="Normální 16 8 6 2" xfId="6222"/>
    <cellStyle name="Normální 17 8 6 2" xfId="6223"/>
    <cellStyle name="Normální 18 8 6 2" xfId="6224"/>
    <cellStyle name="Normální 21 8 6 2" xfId="6225"/>
    <cellStyle name="normální 12 2 6 6 2" xfId="6226"/>
    <cellStyle name="Normální 18 2 2 4 6 2" xfId="6227"/>
    <cellStyle name="Normální 17 2 2 4 6 2" xfId="6228"/>
    <cellStyle name="Normální 16 2 2 4 6 2" xfId="6229"/>
    <cellStyle name="Měna 2 2 6 6 2" xfId="6230"/>
    <cellStyle name="Měna 2 3 5 6 2" xfId="6231"/>
    <cellStyle name="Normální 21 2 2 4 6 2" xfId="6232"/>
    <cellStyle name="Měna 2 4 4 6 2" xfId="6233"/>
    <cellStyle name="normální 12 3 4 6 2" xfId="6234"/>
    <cellStyle name="Normální 16 3 4 6 2" xfId="6235"/>
    <cellStyle name="Normální 17 3 4 6 2" xfId="6236"/>
    <cellStyle name="Normální 18 3 4 6 2" xfId="6237"/>
    <cellStyle name="Normální 21 3 4 6 2" xfId="6238"/>
    <cellStyle name="Měna 2 2 2 4 6 2" xfId="6239"/>
    <cellStyle name="normální 12 4 4 6 2" xfId="6240"/>
    <cellStyle name="Normální 16 2 3 4 6 2" xfId="6241"/>
    <cellStyle name="Normální 17 2 3 4 6 2" xfId="6242"/>
    <cellStyle name="Normální 18 2 3 4 6 2" xfId="6243"/>
    <cellStyle name="Normální 21 2 3 4 6 2" xfId="6244"/>
    <cellStyle name="Měna 2 7 3 6 2" xfId="6245"/>
    <cellStyle name="Normální 16 6 3 6 2" xfId="6246"/>
    <cellStyle name="Normální 17 6 3 6 2" xfId="6247"/>
    <cellStyle name="Normální 18 6 3 6 2" xfId="6248"/>
    <cellStyle name="Normální 21 6 3 6 2" xfId="6249"/>
    <cellStyle name="normální 12 2 4 3 6 2" xfId="6250"/>
    <cellStyle name="Normální 18 2 2 2 3 6 2" xfId="6251"/>
    <cellStyle name="Normální 17 2 2 2 3 6 2" xfId="6252"/>
    <cellStyle name="Normální 16 2 2 2 3 6 2" xfId="6253"/>
    <cellStyle name="Měna 2 2 4 3 6 2" xfId="6254"/>
    <cellStyle name="Měna 2 3 3 3 6 2" xfId="6255"/>
    <cellStyle name="Normální 21 2 2 2 3 6 2" xfId="6256"/>
    <cellStyle name="Měna 2 4 2 3 6 2" xfId="6257"/>
    <cellStyle name="normální 12 3 2 3 6 2" xfId="6258"/>
    <cellStyle name="Normální 16 3 2 3 6 2" xfId="6259"/>
    <cellStyle name="Normální 17 3 2 3 6 2" xfId="6260"/>
    <cellStyle name="Normální 18 3 2 3 6 2" xfId="6261"/>
    <cellStyle name="Normální 21 3 2 3 6 2" xfId="6262"/>
    <cellStyle name="Měna 2 5 3 6 2" xfId="6263"/>
    <cellStyle name="Normální 16 4 2 3 6 2" xfId="6264"/>
    <cellStyle name="Normální 17 4 2 3 6 2" xfId="6265"/>
    <cellStyle name="Normální 18 4 2 3 6 2" xfId="6266"/>
    <cellStyle name="Normální 21 4 2 3 6 2" xfId="6267"/>
    <cellStyle name="Měna 2 3 2 3 6 2" xfId="6268"/>
    <cellStyle name="Měna 2 2 2 2 3 6 2" xfId="6269"/>
    <cellStyle name="Měna 2 2 3 3 6 2" xfId="6270"/>
    <cellStyle name="normální 12 4 2 3 6 2" xfId="6271"/>
    <cellStyle name="Měna 2 6 3 6 2" xfId="6272"/>
    <cellStyle name="Normální 16 5 3 6 2" xfId="6273"/>
    <cellStyle name="Normální 17 5 3 6 2" xfId="6274"/>
    <cellStyle name="Normální 18 5 3 6 2" xfId="6275"/>
    <cellStyle name="Normální 21 5 3 6 2" xfId="6276"/>
    <cellStyle name="Normální 16 2 3 2 3 6 2" xfId="6277"/>
    <cellStyle name="Normální 17 2 3 2 3 6 2" xfId="6278"/>
    <cellStyle name="Normální 18 2 3 2 3 6 2" xfId="6279"/>
    <cellStyle name="Normální 21 2 3 2 3 6 2" xfId="6280"/>
    <cellStyle name="Normální 92 6 2" xfId="6281"/>
    <cellStyle name="Měna 2 10 6 2" xfId="6282"/>
    <cellStyle name="Měna 2 2 7 6 2" xfId="6283"/>
    <cellStyle name="Měna 2 2 2 5 6 2" xfId="6284"/>
    <cellStyle name="Měna 2 3 6 6 2" xfId="6285"/>
    <cellStyle name="normální 12 5 6 2" xfId="6286"/>
    <cellStyle name="Normální 16 2 4 6 2" xfId="6287"/>
    <cellStyle name="Normální 17 2 4 6 2" xfId="6288"/>
    <cellStyle name="Normální 18 2 4 6 2" xfId="6289"/>
    <cellStyle name="Normální 21 2 4 6 2" xfId="6290"/>
    <cellStyle name="Normální 93 6 2" xfId="6291"/>
    <cellStyle name="Měna 2 4 5 6 2" xfId="6292"/>
    <cellStyle name="Měna 2 2 3 4 6 2" xfId="6293"/>
    <cellStyle name="Normální 94 6 2" xfId="6294"/>
    <cellStyle name="Měna 2 11 5 2" xfId="6295"/>
    <cellStyle name="Normální 16 9 5 2" xfId="6296"/>
    <cellStyle name="Normální 17 9 5 2" xfId="6297"/>
    <cellStyle name="Normální 18 9 5 2" xfId="6298"/>
    <cellStyle name="Normální 21 9 5 2" xfId="6299"/>
    <cellStyle name="normální 12 2 7 5 2" xfId="6300"/>
    <cellStyle name="Normální 18 2 2 5 5 2" xfId="6301"/>
    <cellStyle name="Normální 17 2 2 5 5 2" xfId="6302"/>
    <cellStyle name="Normální 16 2 2 5 5 2" xfId="6303"/>
    <cellStyle name="Měna 2 2 8 5 2" xfId="6304"/>
    <cellStyle name="Měna 2 3 7 5 2" xfId="6305"/>
    <cellStyle name="Normální 21 2 2 5 5 2" xfId="6306"/>
    <cellStyle name="Měna 2 4 6 5 2" xfId="6307"/>
    <cellStyle name="normální 12 3 5 5 2" xfId="6308"/>
    <cellStyle name="Normální 16 3 5 5 2" xfId="6309"/>
    <cellStyle name="Normální 17 3 5 5 2" xfId="6310"/>
    <cellStyle name="Normální 18 3 5 5 2" xfId="6311"/>
    <cellStyle name="Normální 21 3 5 5 2" xfId="6312"/>
    <cellStyle name="Měna 2 2 2 6 5 2" xfId="6313"/>
    <cellStyle name="normální 12 4 5 5 2" xfId="6314"/>
    <cellStyle name="Normální 16 2 3 5 5 2" xfId="6315"/>
    <cellStyle name="Normální 17 2 3 5 5 2" xfId="6316"/>
    <cellStyle name="Normální 18 2 3 5 5 2" xfId="6317"/>
    <cellStyle name="Normální 21 2 3 5 5 2" xfId="6318"/>
    <cellStyle name="Měna 2 7 4 5 2" xfId="6319"/>
    <cellStyle name="Normální 16 6 4 5 2" xfId="6320"/>
    <cellStyle name="Normální 17 6 4 5 2" xfId="6321"/>
    <cellStyle name="Normální 18 6 4 5 2" xfId="6322"/>
    <cellStyle name="Normální 21 6 4 5 2" xfId="6323"/>
    <cellStyle name="normální 12 2 4 4 5 2" xfId="6324"/>
    <cellStyle name="Normální 18 2 2 2 4 5 2" xfId="6325"/>
    <cellStyle name="Normální 17 2 2 2 4 5 2" xfId="6326"/>
    <cellStyle name="Normální 16 2 2 2 4 5 2" xfId="6327"/>
    <cellStyle name="Měna 2 2 4 4 5 2" xfId="6328"/>
    <cellStyle name="Měna 2 3 3 4 5 2" xfId="6329"/>
    <cellStyle name="Normální 21 2 2 2 4 5 2" xfId="6330"/>
    <cellStyle name="Měna 2 4 2 4 5 2" xfId="6331"/>
    <cellStyle name="normální 12 3 2 4 5 2" xfId="6332"/>
    <cellStyle name="Normální 16 3 2 4 5 2" xfId="6333"/>
    <cellStyle name="Normální 17 3 2 4 5 2" xfId="6334"/>
    <cellStyle name="Normální 18 3 2 4 5 2" xfId="6335"/>
    <cellStyle name="Normální 21 3 2 4 5 2" xfId="6336"/>
    <cellStyle name="Měna 2 5 4 5 2" xfId="6337"/>
    <cellStyle name="Normální 16 4 2 4 5 2" xfId="6338"/>
    <cellStyle name="Normální 17 4 2 4 5 2" xfId="6339"/>
    <cellStyle name="Normální 18 4 2 4 5 2" xfId="6340"/>
    <cellStyle name="Normální 21 4 2 4 5 2" xfId="6341"/>
    <cellStyle name="Měna 2 3 2 4 5 2" xfId="6342"/>
    <cellStyle name="Měna 2 2 2 2 4 5 2" xfId="6343"/>
    <cellStyle name="Měna 2 2 3 5 5 2" xfId="6344"/>
    <cellStyle name="normální 12 4 2 4 5 2" xfId="6345"/>
    <cellStyle name="Měna 2 6 4 5 2" xfId="6346"/>
    <cellStyle name="Normální 16 5 4 5 2" xfId="6347"/>
    <cellStyle name="Normální 17 5 4 5 2" xfId="6348"/>
    <cellStyle name="Normální 18 5 4 5 2" xfId="6349"/>
    <cellStyle name="Normální 21 5 4 5 2" xfId="6350"/>
    <cellStyle name="Normální 16 2 3 2 4 5 2" xfId="6351"/>
    <cellStyle name="Normální 17 2 3 2 4 5 2" xfId="6352"/>
    <cellStyle name="Normální 18 2 3 2 4 5 2" xfId="6353"/>
    <cellStyle name="Normální 21 2 3 2 4 5 2" xfId="6354"/>
    <cellStyle name="Měna 2 8 2 5 2" xfId="6355"/>
    <cellStyle name="Normální 16 7 2 5 2" xfId="6356"/>
    <cellStyle name="Normální 17 7 2 5 2" xfId="6357"/>
    <cellStyle name="Normální 18 7 2 5 2" xfId="6358"/>
    <cellStyle name="Normální 21 7 2 5 2" xfId="6359"/>
    <cellStyle name="normální 12 2 5 2 5 2" xfId="6360"/>
    <cellStyle name="Normální 18 2 2 3 2 5 2" xfId="6361"/>
    <cellStyle name="Normální 17 2 2 3 2 5 2" xfId="6362"/>
    <cellStyle name="Normální 16 2 2 3 2 5 2" xfId="6363"/>
    <cellStyle name="Měna 2 2 5 2 5 2" xfId="6364"/>
    <cellStyle name="Měna 2 3 4 2 5 2" xfId="6365"/>
    <cellStyle name="Normální 21 2 2 3 2 5 2" xfId="6366"/>
    <cellStyle name="Měna 2 4 3 2 5 2" xfId="6367"/>
    <cellStyle name="normální 12 3 3 2 5 2" xfId="6368"/>
    <cellStyle name="Normální 16 3 3 2 5 2" xfId="6369"/>
    <cellStyle name="Normální 17 3 3 2 5 2" xfId="6370"/>
    <cellStyle name="Normální 18 3 3 2 5 2" xfId="6371"/>
    <cellStyle name="Normální 21 3 3 2 5 2" xfId="6372"/>
    <cellStyle name="Měna 2 2 2 3 2 5 2" xfId="6373"/>
    <cellStyle name="normální 12 4 3 2 5 2" xfId="6374"/>
    <cellStyle name="Normální 16 2 3 3 2 5 2" xfId="6375"/>
    <cellStyle name="Normální 17 2 3 3 2 5 2" xfId="6376"/>
    <cellStyle name="Normální 18 2 3 3 2 5 2" xfId="6377"/>
    <cellStyle name="Normální 21 2 3 3 2 5 2" xfId="6378"/>
    <cellStyle name="Měna 2 7 2 2 5 2" xfId="6379"/>
    <cellStyle name="Normální 16 6 2 2 5 2" xfId="6380"/>
    <cellStyle name="Normální 17 6 2 2 5 2" xfId="6381"/>
    <cellStyle name="Normální 18 6 2 2 5 2" xfId="6382"/>
    <cellStyle name="Normální 21 6 2 2 5 2" xfId="6383"/>
    <cellStyle name="normální 12 2 4 2 2 5 2" xfId="6384"/>
    <cellStyle name="Normální 18 2 2 2 2 2 5 2" xfId="6385"/>
    <cellStyle name="Normální 17 2 2 2 2 2 5 2" xfId="6386"/>
    <cellStyle name="Normální 16 2 2 2 2 2 5 2" xfId="6387"/>
    <cellStyle name="Měna 2 2 4 2 2 5 2" xfId="6388"/>
    <cellStyle name="Měna 2 3 3 2 2 5 2" xfId="6389"/>
    <cellStyle name="Normální 21 2 2 2 2 2 5 2" xfId="6390"/>
    <cellStyle name="Měna 2 4 2 2 2 5 2" xfId="6391"/>
    <cellStyle name="normální 12 3 2 2 2 5 2" xfId="6392"/>
    <cellStyle name="Normální 16 3 2 2 2 5 2" xfId="6393"/>
    <cellStyle name="Normální 17 3 2 2 2 5 2" xfId="6394"/>
    <cellStyle name="Normální 18 3 2 2 2 5 2" xfId="6395"/>
    <cellStyle name="Normální 21 3 2 2 2 5 2" xfId="6396"/>
    <cellStyle name="Měna 2 5 2 2 5 2" xfId="6397"/>
    <cellStyle name="Normální 16 4 2 2 2 5 2" xfId="6398"/>
    <cellStyle name="Normální 17 4 2 2 2 5 2" xfId="6399"/>
    <cellStyle name="Normální 18 4 2 2 2 5 2" xfId="6400"/>
    <cellStyle name="Normální 21 4 2 2 2 5 2" xfId="6401"/>
    <cellStyle name="Měna 2 3 2 2 2 5 2" xfId="6402"/>
    <cellStyle name="Měna 2 2 2 2 2 2 5 2" xfId="6403"/>
    <cellStyle name="Měna 2 2 3 2 2 5 2" xfId="6404"/>
    <cellStyle name="normální 12 4 2 2 2 5 2" xfId="6405"/>
    <cellStyle name="Měna 2 6 2 2 5 2" xfId="6406"/>
    <cellStyle name="Normální 16 5 2 2 5 2" xfId="6407"/>
    <cellStyle name="Normální 17 5 2 2 5 2" xfId="6408"/>
    <cellStyle name="Normální 18 5 2 2 5 2" xfId="6409"/>
    <cellStyle name="Normální 21 5 2 2 5 2" xfId="6410"/>
    <cellStyle name="Normální 16 2 3 2 2 2 5 2" xfId="6411"/>
    <cellStyle name="Normální 17 2 3 2 2 2 5 2" xfId="6412"/>
    <cellStyle name="Normální 18 2 3 2 2 2 5 2" xfId="6413"/>
    <cellStyle name="Normální 21 2 3 2 2 2 5 2" xfId="6414"/>
    <cellStyle name="Měna 2 9 2 5 2" xfId="6415"/>
    <cellStyle name="Normální 16 8 2 5 2" xfId="6416"/>
    <cellStyle name="Normální 17 8 2 5 2" xfId="6417"/>
    <cellStyle name="Normální 18 8 2 5 2" xfId="6418"/>
    <cellStyle name="Normální 21 8 2 5 2" xfId="6419"/>
    <cellStyle name="normální 12 2 6 2 5 2" xfId="6420"/>
    <cellStyle name="Normální 18 2 2 4 2 5 2" xfId="6421"/>
    <cellStyle name="Normální 17 2 2 4 2 5 2" xfId="6422"/>
    <cellStyle name="Normální 16 2 2 4 2 5 2" xfId="6423"/>
    <cellStyle name="Měna 2 2 6 2 5 2" xfId="6424"/>
    <cellStyle name="Měna 2 3 5 2 5 2" xfId="6425"/>
    <cellStyle name="Normální 21 2 2 4 2 5 2" xfId="6426"/>
    <cellStyle name="Měna 2 4 4 2 5 2" xfId="6427"/>
    <cellStyle name="normální 12 3 4 2 5 2" xfId="6428"/>
    <cellStyle name="Normální 16 3 4 2 5 2" xfId="6429"/>
    <cellStyle name="Normální 17 3 4 2 5 2" xfId="6430"/>
    <cellStyle name="Normální 18 3 4 2 5 2" xfId="6431"/>
    <cellStyle name="Normální 21 3 4 2 5 2" xfId="6432"/>
    <cellStyle name="Měna 2 2 2 4 2 5 2" xfId="6433"/>
    <cellStyle name="normální 12 4 4 2 5 2" xfId="6434"/>
    <cellStyle name="Normální 16 2 3 4 2 5 2" xfId="6435"/>
    <cellStyle name="Normální 17 2 3 4 2 5 2" xfId="6436"/>
    <cellStyle name="Normální 18 2 3 4 2 5 2" xfId="6437"/>
    <cellStyle name="Normální 21 2 3 4 2 5 2" xfId="6438"/>
    <cellStyle name="Měna 2 7 3 2 5 2" xfId="6439"/>
    <cellStyle name="Normální 16 6 3 2 5 2" xfId="6440"/>
    <cellStyle name="Normální 17 6 3 2 5 2" xfId="6441"/>
    <cellStyle name="Normální 18 6 3 2 5 2" xfId="6442"/>
    <cellStyle name="Normální 21 6 3 2 5 2" xfId="6443"/>
    <cellStyle name="normální 12 2 4 3 2 5 2" xfId="6444"/>
    <cellStyle name="Normální 18 2 2 2 3 2 5 2" xfId="6445"/>
    <cellStyle name="Normální 17 2 2 2 3 2 5 2" xfId="6446"/>
    <cellStyle name="Normální 16 2 2 2 3 2 5 2" xfId="6447"/>
    <cellStyle name="Měna 2 2 4 3 2 5 2" xfId="6448"/>
    <cellStyle name="Měna 2 3 3 3 2 5 2" xfId="6449"/>
    <cellStyle name="Normální 21 2 2 2 3 2 5 2" xfId="6450"/>
    <cellStyle name="Měna 2 4 2 3 2 5 2" xfId="6451"/>
    <cellStyle name="normální 12 3 2 3 2 5 2" xfId="6452"/>
    <cellStyle name="Normální 16 3 2 3 2 5 2" xfId="6453"/>
    <cellStyle name="Normální 17 3 2 3 2 5 2" xfId="6454"/>
    <cellStyle name="Normální 18 3 2 3 2 5 2" xfId="6455"/>
    <cellStyle name="Normální 21 3 2 3 2 5 2" xfId="6456"/>
    <cellStyle name="Měna 2 5 3 2 5 2" xfId="6457"/>
    <cellStyle name="Normální 16 4 2 3 2 5 2" xfId="6458"/>
    <cellStyle name="Normální 17 4 2 3 2 5 2" xfId="6459"/>
    <cellStyle name="Normální 18 4 2 3 2 5 2" xfId="6460"/>
    <cellStyle name="Normální 21 4 2 3 2 5 2" xfId="6461"/>
    <cellStyle name="Měna 2 3 2 3 2 5 2" xfId="6462"/>
    <cellStyle name="Měna 2 2 2 2 3 2 5 2" xfId="6463"/>
    <cellStyle name="Měna 2 2 3 3 2 5 2" xfId="6464"/>
    <cellStyle name="normální 12 4 2 3 2 5 2" xfId="6465"/>
    <cellStyle name="Měna 2 6 3 2 5 2" xfId="6466"/>
    <cellStyle name="Normální 16 5 3 2 5 2" xfId="6467"/>
    <cellStyle name="Normální 17 5 3 2 5 2" xfId="6468"/>
    <cellStyle name="Normální 18 5 3 2 5 2" xfId="6469"/>
    <cellStyle name="Normální 21 5 3 2 5 2" xfId="6470"/>
    <cellStyle name="Normální 16 2 3 2 3 2 5 2" xfId="6471"/>
    <cellStyle name="Normální 17 2 3 2 3 2 5 2" xfId="6472"/>
    <cellStyle name="Normální 18 2 3 2 3 2 5 2" xfId="6473"/>
    <cellStyle name="Normální 21 2 3 2 3 2 5 2" xfId="6474"/>
    <cellStyle name="Normální 92 2 5 2" xfId="6475"/>
    <cellStyle name="Měna 2 10 2 5 2" xfId="6476"/>
    <cellStyle name="Měna 2 2 7 2 5 2" xfId="6477"/>
    <cellStyle name="Měna 2 2 2 5 2 5 2" xfId="6478"/>
    <cellStyle name="Měna 2 3 6 2 5 2" xfId="6479"/>
    <cellStyle name="normální 12 5 2 5 2" xfId="6480"/>
    <cellStyle name="Normální 16 2 4 2 5 2" xfId="6481"/>
    <cellStyle name="Normální 17 2 4 2 5 2" xfId="6482"/>
    <cellStyle name="Normální 18 2 4 2 5 2" xfId="6483"/>
    <cellStyle name="Normální 21 2 4 2 5 2" xfId="6484"/>
    <cellStyle name="Normální 93 2 5 2" xfId="6485"/>
    <cellStyle name="Měna 2 4 5 2 5 2" xfId="6486"/>
    <cellStyle name="Měna 2 2 3 4 2 5 2" xfId="6487"/>
    <cellStyle name="Normální 94 2 5 2" xfId="6488"/>
    <cellStyle name="Měna 2 12 4 2" xfId="6489"/>
    <cellStyle name="Normální 16 10 4 2" xfId="6490"/>
    <cellStyle name="Normální 17 10 4 2" xfId="6491"/>
    <cellStyle name="Normální 18 10 4 2" xfId="6492"/>
    <cellStyle name="Normální 21 10 4 2" xfId="6493"/>
    <cellStyle name="normální 12 2 8 4 2" xfId="6494"/>
    <cellStyle name="Normální 18 2 2 6 4 2" xfId="6495"/>
    <cellStyle name="Normální 17 2 2 6 4 2" xfId="6496"/>
    <cellStyle name="Normální 16 2 2 6 4 2" xfId="6497"/>
    <cellStyle name="Měna 2 2 9 4 2" xfId="6498"/>
    <cellStyle name="Měna 2 3 8 4 2" xfId="6499"/>
    <cellStyle name="Normální 21 2 2 6 4 2" xfId="6500"/>
    <cellStyle name="Měna 2 4 7 4 2" xfId="6501"/>
    <cellStyle name="normální 12 3 6 4 2" xfId="6502"/>
    <cellStyle name="Normální 16 3 6 4 2" xfId="6503"/>
    <cellStyle name="Normální 17 3 6 4 2" xfId="6504"/>
    <cellStyle name="Normální 18 3 6 4 2" xfId="6505"/>
    <cellStyle name="Normální 21 3 6 4 2" xfId="6506"/>
    <cellStyle name="Měna 2 2 2 7 4 2" xfId="6507"/>
    <cellStyle name="normální 12 4 6 4 2" xfId="6508"/>
    <cellStyle name="Normální 16 2 3 6 4 2" xfId="6509"/>
    <cellStyle name="Normální 17 2 3 6 4 2" xfId="6510"/>
    <cellStyle name="Normální 18 2 3 6 4 2" xfId="6511"/>
    <cellStyle name="Normální 21 2 3 6 4 2" xfId="6512"/>
    <cellStyle name="Měna 2 7 5 4 2" xfId="6513"/>
    <cellStyle name="Normální 16 6 5 4 2" xfId="6514"/>
    <cellStyle name="Normální 17 6 5 4 2" xfId="6515"/>
    <cellStyle name="Normální 18 6 5 4 2" xfId="6516"/>
    <cellStyle name="Normální 21 6 5 4 2" xfId="6517"/>
    <cellStyle name="normální 12 2 4 5 4 2" xfId="6518"/>
    <cellStyle name="Normální 18 2 2 2 5 4 2" xfId="6519"/>
    <cellStyle name="Normální 17 2 2 2 5 4 2" xfId="6520"/>
    <cellStyle name="Normální 16 2 2 2 5 4 2" xfId="6521"/>
    <cellStyle name="Měna 2 2 4 5 4 2" xfId="6522"/>
    <cellStyle name="Měna 2 3 3 5 4 2" xfId="6523"/>
    <cellStyle name="Normální 21 2 2 2 5 4 2" xfId="6524"/>
    <cellStyle name="Měna 2 4 2 5 4 2" xfId="6525"/>
    <cellStyle name="normální 12 3 2 5 4 2" xfId="6526"/>
    <cellStyle name="Normální 16 3 2 5 4 2" xfId="6527"/>
    <cellStyle name="Normální 17 3 2 5 4 2" xfId="6528"/>
    <cellStyle name="Normální 18 3 2 5 4 2" xfId="6529"/>
    <cellStyle name="Normální 21 3 2 5 4 2" xfId="6530"/>
    <cellStyle name="Měna 2 5 5 4 2" xfId="6531"/>
    <cellStyle name="Normální 16 4 2 5 4 2" xfId="6532"/>
    <cellStyle name="Normální 17 4 2 5 4 2" xfId="6533"/>
    <cellStyle name="Normální 18 4 2 5 4 2" xfId="6534"/>
    <cellStyle name="Normální 21 4 2 5 4 2" xfId="6535"/>
    <cellStyle name="Měna 2 3 2 5 4 2" xfId="6536"/>
    <cellStyle name="Měna 2 2 2 2 5 4 2" xfId="6537"/>
    <cellStyle name="Měna 2 2 3 6 4 2" xfId="6538"/>
    <cellStyle name="normální 12 4 2 5 4 2" xfId="6539"/>
    <cellStyle name="Měna 2 6 5 4 2" xfId="6540"/>
    <cellStyle name="Normální 16 5 5 4 2" xfId="6541"/>
    <cellStyle name="Normální 17 5 5 4 2" xfId="6542"/>
    <cellStyle name="Normální 18 5 5 4 2" xfId="6543"/>
    <cellStyle name="Normální 21 5 5 4 2" xfId="6544"/>
    <cellStyle name="Normální 16 2 3 2 5 4 2" xfId="6545"/>
    <cellStyle name="Normální 17 2 3 2 5 4 2" xfId="6546"/>
    <cellStyle name="Normální 18 2 3 2 5 4 2" xfId="6547"/>
    <cellStyle name="Normální 21 2 3 2 5 4 2" xfId="6548"/>
    <cellStyle name="Měna 2 8 3 4 2" xfId="6549"/>
    <cellStyle name="Normální 16 7 3 4 2" xfId="6550"/>
    <cellStyle name="Normální 17 7 3 4 2" xfId="6551"/>
    <cellStyle name="Normální 18 7 3 4 2" xfId="6552"/>
    <cellStyle name="Normální 21 7 3 4 2" xfId="6553"/>
    <cellStyle name="normální 12 2 5 3 4 2" xfId="6554"/>
    <cellStyle name="Normální 18 2 2 3 3 4 2" xfId="6555"/>
    <cellStyle name="Normální 17 2 2 3 3 4 2" xfId="6556"/>
    <cellStyle name="Normální 16 2 2 3 3 4 2" xfId="6557"/>
    <cellStyle name="Měna 2 2 5 3 4 2" xfId="6558"/>
    <cellStyle name="Měna 2 3 4 3 4 2" xfId="6559"/>
    <cellStyle name="Normální 21 2 2 3 3 4 2" xfId="6560"/>
    <cellStyle name="Měna 2 4 3 3 4 2" xfId="6561"/>
    <cellStyle name="normální 12 3 3 3 4 2" xfId="6562"/>
    <cellStyle name="Normální 16 3 3 3 4 2" xfId="6563"/>
    <cellStyle name="Normální 17 3 3 3 4 2" xfId="6564"/>
    <cellStyle name="Normální 18 3 3 3 4 2" xfId="6565"/>
    <cellStyle name="Normální 21 3 3 3 4 2" xfId="6566"/>
    <cellStyle name="Měna 2 2 2 3 3 4 2" xfId="6567"/>
    <cellStyle name="normální 12 4 3 3 4 2" xfId="6568"/>
    <cellStyle name="Normální 16 2 3 3 3 4 2" xfId="6569"/>
    <cellStyle name="Normální 17 2 3 3 3 4 2" xfId="6570"/>
    <cellStyle name="Normální 18 2 3 3 3 4 2" xfId="6571"/>
    <cellStyle name="Normální 21 2 3 3 3 4 2" xfId="6572"/>
    <cellStyle name="Měna 2 7 2 3 4 2" xfId="6573"/>
    <cellStyle name="Normální 16 6 2 3 4 2" xfId="6574"/>
    <cellStyle name="Normální 17 6 2 3 4 2" xfId="6575"/>
    <cellStyle name="Normální 18 6 2 3 4 2" xfId="6576"/>
    <cellStyle name="Normální 21 6 2 3 4 2" xfId="6577"/>
    <cellStyle name="normální 12 2 4 2 3 4 2" xfId="6578"/>
    <cellStyle name="Normální 18 2 2 2 2 3 4 2" xfId="6579"/>
    <cellStyle name="Normální 17 2 2 2 2 3 4 2" xfId="6580"/>
    <cellStyle name="Normální 16 2 2 2 2 3 4 2" xfId="6581"/>
    <cellStyle name="Měna 2 2 4 2 3 4 2" xfId="6582"/>
    <cellStyle name="Měna 2 3 3 2 3 4 2" xfId="6583"/>
    <cellStyle name="Normální 21 2 2 2 2 3 4 2" xfId="6584"/>
    <cellStyle name="Měna 2 4 2 2 3 4 2" xfId="6585"/>
    <cellStyle name="normální 12 3 2 2 3 4 2" xfId="6586"/>
    <cellStyle name="Normální 16 3 2 2 3 4 2" xfId="6587"/>
    <cellStyle name="Normální 17 3 2 2 3 4 2" xfId="6588"/>
    <cellStyle name="Normální 18 3 2 2 3 4 2" xfId="6589"/>
    <cellStyle name="Normální 21 3 2 2 3 4 2" xfId="6590"/>
    <cellStyle name="Měna 2 5 2 3 4 2" xfId="6591"/>
    <cellStyle name="Normální 16 4 2 2 3 4 2" xfId="6592"/>
    <cellStyle name="Normální 17 4 2 2 3 4 2" xfId="6593"/>
    <cellStyle name="Normální 18 4 2 2 3 4 2" xfId="6594"/>
    <cellStyle name="Normální 21 4 2 2 3 4 2" xfId="6595"/>
    <cellStyle name="Měna 2 3 2 2 3 4 2" xfId="6596"/>
    <cellStyle name="Měna 2 2 2 2 2 3 4 2" xfId="6597"/>
    <cellStyle name="Měna 2 2 3 2 3 4 2" xfId="6598"/>
    <cellStyle name="normální 12 4 2 2 3 4 2" xfId="6599"/>
    <cellStyle name="Měna 2 6 2 3 4 2" xfId="6600"/>
    <cellStyle name="Normální 16 5 2 3 4 2" xfId="6601"/>
    <cellStyle name="Normální 17 5 2 3 4 2" xfId="6602"/>
    <cellStyle name="Normální 18 5 2 3 4 2" xfId="6603"/>
    <cellStyle name="Normální 21 5 2 3 4 2" xfId="6604"/>
    <cellStyle name="Normální 16 2 3 2 2 3 4 2" xfId="6605"/>
    <cellStyle name="Normální 17 2 3 2 2 3 4 2" xfId="6606"/>
    <cellStyle name="Normální 18 2 3 2 2 3 4 2" xfId="6607"/>
    <cellStyle name="Normální 21 2 3 2 2 3 4 2" xfId="6608"/>
    <cellStyle name="Měna 2 9 3 4 2" xfId="6609"/>
    <cellStyle name="Normální 16 8 3 4 2" xfId="6610"/>
    <cellStyle name="Normální 17 8 3 4 2" xfId="6611"/>
    <cellStyle name="Normální 18 8 3 4 2" xfId="6612"/>
    <cellStyle name="Normální 21 8 3 4 2" xfId="6613"/>
    <cellStyle name="normální 12 2 6 3 4 2" xfId="6614"/>
    <cellStyle name="Normální 18 2 2 4 3 4 2" xfId="6615"/>
    <cellStyle name="Normální 17 2 2 4 3 4 2" xfId="6616"/>
    <cellStyle name="Normální 16 2 2 4 3 4 2" xfId="6617"/>
    <cellStyle name="Měna 2 2 6 3 4 2" xfId="6618"/>
    <cellStyle name="Měna 2 3 5 3 4 2" xfId="6619"/>
    <cellStyle name="Normální 21 2 2 4 3 4 2" xfId="6620"/>
    <cellStyle name="Měna 2 4 4 3 4 2" xfId="6621"/>
    <cellStyle name="normální 12 3 4 3 4 2" xfId="6622"/>
    <cellStyle name="Normální 16 3 4 3 4 2" xfId="6623"/>
    <cellStyle name="Normální 17 3 4 3 4 2" xfId="6624"/>
    <cellStyle name="Normální 18 3 4 3 4 2" xfId="6625"/>
    <cellStyle name="Normální 21 3 4 3 4 2" xfId="6626"/>
    <cellStyle name="Měna 2 2 2 4 3 4 2" xfId="6627"/>
    <cellStyle name="normální 12 4 4 3 4 2" xfId="6628"/>
    <cellStyle name="Normální 16 2 3 4 3 4 2" xfId="6629"/>
    <cellStyle name="Normální 17 2 3 4 3 4 2" xfId="6630"/>
    <cellStyle name="Normální 18 2 3 4 3 4 2" xfId="6631"/>
    <cellStyle name="Normální 21 2 3 4 3 4 2" xfId="6632"/>
    <cellStyle name="Měna 2 7 3 3 4 2" xfId="6633"/>
    <cellStyle name="Normální 16 6 3 3 4 2" xfId="6634"/>
    <cellStyle name="Normální 17 6 3 3 4 2" xfId="6635"/>
    <cellStyle name="Normální 18 6 3 3 4 2" xfId="6636"/>
    <cellStyle name="Normální 21 6 3 3 4 2" xfId="6637"/>
    <cellStyle name="normální 12 2 4 3 3 4 2" xfId="6638"/>
    <cellStyle name="Normální 18 2 2 2 3 3 4 2" xfId="6639"/>
    <cellStyle name="Normální 17 2 2 2 3 3 4 2" xfId="6640"/>
    <cellStyle name="Normální 16 2 2 2 3 3 4 2" xfId="6641"/>
    <cellStyle name="Měna 2 2 4 3 3 4 2" xfId="6642"/>
    <cellStyle name="Měna 2 3 3 3 3 4 2" xfId="6643"/>
    <cellStyle name="Normální 21 2 2 2 3 3 4 2" xfId="6644"/>
    <cellStyle name="Měna 2 4 2 3 3 4 2" xfId="6645"/>
    <cellStyle name="normální 12 3 2 3 3 4 2" xfId="6646"/>
    <cellStyle name="Normální 16 3 2 3 3 4 2" xfId="6647"/>
    <cellStyle name="Normální 17 3 2 3 3 4 2" xfId="6648"/>
    <cellStyle name="Normální 18 3 2 3 3 4 2" xfId="6649"/>
    <cellStyle name="Normální 21 3 2 3 3 4 2" xfId="6650"/>
    <cellStyle name="Měna 2 5 3 3 4 2" xfId="6651"/>
    <cellStyle name="Normální 16 4 2 3 3 4 2" xfId="6652"/>
    <cellStyle name="Normální 17 4 2 3 3 4 2" xfId="6653"/>
    <cellStyle name="Normální 18 4 2 3 3 4 2" xfId="6654"/>
    <cellStyle name="Normální 21 4 2 3 3 4 2" xfId="6655"/>
    <cellStyle name="Měna 2 3 2 3 3 4 2" xfId="6656"/>
    <cellStyle name="Měna 2 2 2 2 3 3 4 2" xfId="6657"/>
    <cellStyle name="Měna 2 2 3 3 3 4 2" xfId="6658"/>
    <cellStyle name="normální 12 4 2 3 3 4 2" xfId="6659"/>
    <cellStyle name="Měna 2 6 3 3 4 2" xfId="6660"/>
    <cellStyle name="Normální 16 5 3 3 4 2" xfId="6661"/>
    <cellStyle name="Normální 17 5 3 3 4 2" xfId="6662"/>
    <cellStyle name="Normální 18 5 3 3 4 2" xfId="6663"/>
    <cellStyle name="Normální 21 5 3 3 4 2" xfId="6664"/>
    <cellStyle name="Normální 16 2 3 2 3 3 4 2" xfId="6665"/>
    <cellStyle name="Normální 17 2 3 2 3 3 4 2" xfId="6666"/>
    <cellStyle name="Normální 18 2 3 2 3 3 4 2" xfId="6667"/>
    <cellStyle name="Normální 21 2 3 2 3 3 4 2" xfId="6668"/>
    <cellStyle name="Normální 92 3 4 2" xfId="6669"/>
    <cellStyle name="Měna 2 10 3 4 2" xfId="6670"/>
    <cellStyle name="Měna 2 2 7 3 4 2" xfId="6671"/>
    <cellStyle name="Měna 2 2 2 5 3 4 2" xfId="6672"/>
    <cellStyle name="Měna 2 3 6 3 4 2" xfId="6673"/>
    <cellStyle name="normální 12 5 3 4 2" xfId="6674"/>
    <cellStyle name="Normální 16 2 4 3 4 2" xfId="6675"/>
    <cellStyle name="Normální 17 2 4 3 4 2" xfId="6676"/>
    <cellStyle name="Normální 18 2 4 3 4 2" xfId="6677"/>
    <cellStyle name="Normální 21 2 4 3 4 2" xfId="6678"/>
    <cellStyle name="Normální 93 3 4 2" xfId="6679"/>
    <cellStyle name="Měna 2 4 5 3 4 2" xfId="6680"/>
    <cellStyle name="Měna 2 2 3 4 3 4 2" xfId="6681"/>
    <cellStyle name="Normální 94 3 4 2" xfId="6682"/>
    <cellStyle name="Měna 2 11 2 4 2" xfId="6683"/>
    <cellStyle name="Normální 16 9 2 4 2" xfId="6684"/>
    <cellStyle name="Normální 17 9 2 4 2" xfId="6685"/>
    <cellStyle name="Normální 18 9 2 4 2" xfId="6686"/>
    <cellStyle name="Normální 21 9 2 4 2" xfId="6687"/>
    <cellStyle name="normální 12 2 7 2 4 2" xfId="6688"/>
    <cellStyle name="Normální 18 2 2 5 2 4 2" xfId="6689"/>
    <cellStyle name="Normální 17 2 2 5 2 4 2" xfId="6690"/>
    <cellStyle name="Normální 16 2 2 5 2 4 2" xfId="6691"/>
    <cellStyle name="Měna 2 2 8 2 4 2" xfId="6692"/>
    <cellStyle name="Měna 2 3 7 2 4 2" xfId="6693"/>
    <cellStyle name="Normální 21 2 2 5 2 4 2" xfId="6694"/>
    <cellStyle name="Měna 2 4 6 2 4 2" xfId="6695"/>
    <cellStyle name="normální 12 3 5 2 4 2" xfId="6696"/>
    <cellStyle name="Normální 16 3 5 2 4 2" xfId="6697"/>
    <cellStyle name="Normální 17 3 5 2 4 2" xfId="6698"/>
    <cellStyle name="Normální 18 3 5 2 4 2" xfId="6699"/>
    <cellStyle name="Normální 21 3 5 2 4 2" xfId="6700"/>
    <cellStyle name="Měna 2 2 2 6 2 4 2" xfId="6701"/>
    <cellStyle name="normální 12 4 5 2 4 2" xfId="6702"/>
    <cellStyle name="Normální 16 2 3 5 2 4 2" xfId="6703"/>
    <cellStyle name="Normální 17 2 3 5 2 4 2" xfId="6704"/>
    <cellStyle name="Normální 18 2 3 5 2 4 2" xfId="6705"/>
    <cellStyle name="Normální 21 2 3 5 2 4 2" xfId="6706"/>
    <cellStyle name="Měna 2 7 4 2 4 2" xfId="6707"/>
    <cellStyle name="Normální 16 6 4 2 4 2" xfId="6708"/>
    <cellStyle name="Normální 17 6 4 2 4 2" xfId="6709"/>
    <cellStyle name="Normální 18 6 4 2 4 2" xfId="6710"/>
    <cellStyle name="Normální 21 6 4 2 4 2" xfId="6711"/>
    <cellStyle name="normální 12 2 4 4 2 4 2" xfId="6712"/>
    <cellStyle name="Normální 18 2 2 2 4 2 4 2" xfId="6713"/>
    <cellStyle name="Normální 17 2 2 2 4 2 4 2" xfId="6714"/>
    <cellStyle name="Normální 16 2 2 2 4 2 4 2" xfId="6715"/>
    <cellStyle name="Měna 2 2 4 4 2 4 2" xfId="6716"/>
    <cellStyle name="Měna 2 3 3 4 2 4 2" xfId="6717"/>
    <cellStyle name="Normální 21 2 2 2 4 2 4 2" xfId="6718"/>
    <cellStyle name="Měna 2 4 2 4 2 4 2" xfId="6719"/>
    <cellStyle name="normální 12 3 2 4 2 4 2" xfId="6720"/>
    <cellStyle name="Normální 16 3 2 4 2 4 2" xfId="6721"/>
    <cellStyle name="Normální 17 3 2 4 2 4 2" xfId="6722"/>
    <cellStyle name="Normální 18 3 2 4 2 4 2" xfId="6723"/>
    <cellStyle name="Normální 21 3 2 4 2 4 2" xfId="6724"/>
    <cellStyle name="Měna 2 5 4 2 4 2" xfId="6725"/>
    <cellStyle name="Normální 16 4 2 4 2 4 2" xfId="6726"/>
    <cellStyle name="Normální 17 4 2 4 2 4 2" xfId="6727"/>
    <cellStyle name="Normální 18 4 2 4 2 4 2" xfId="6728"/>
    <cellStyle name="Normální 21 4 2 4 2 4 2" xfId="6729"/>
    <cellStyle name="Měna 2 3 2 4 2 4 2" xfId="6730"/>
    <cellStyle name="Měna 2 2 2 2 4 2 4 2" xfId="6731"/>
    <cellStyle name="Měna 2 2 3 5 2 4 2" xfId="6732"/>
    <cellStyle name="normální 12 4 2 4 2 4 2" xfId="6733"/>
    <cellStyle name="Měna 2 6 4 2 4 2" xfId="6734"/>
    <cellStyle name="Normální 16 5 4 2 4 2" xfId="6735"/>
    <cellStyle name="Normální 17 5 4 2 4 2" xfId="6736"/>
    <cellStyle name="Normální 18 5 4 2 4 2" xfId="6737"/>
    <cellStyle name="Normální 21 5 4 2 4 2" xfId="6738"/>
    <cellStyle name="Normální 16 2 3 2 4 2 4 2" xfId="6739"/>
    <cellStyle name="Normální 17 2 3 2 4 2 4 2" xfId="6740"/>
    <cellStyle name="Normální 18 2 3 2 4 2 4 2" xfId="6741"/>
    <cellStyle name="Normální 21 2 3 2 4 2 4 2" xfId="6742"/>
    <cellStyle name="Měna 2 8 2 2 4 2" xfId="6743"/>
    <cellStyle name="Normální 16 7 2 2 4 2" xfId="6744"/>
    <cellStyle name="Normální 17 7 2 2 4 2" xfId="6745"/>
    <cellStyle name="Normální 18 7 2 2 4 2" xfId="6746"/>
    <cellStyle name="Normální 21 7 2 2 4 2" xfId="6747"/>
    <cellStyle name="normální 12 2 5 2 2 4 2" xfId="6748"/>
    <cellStyle name="Normální 18 2 2 3 2 2 4 2" xfId="6749"/>
    <cellStyle name="Normální 17 2 2 3 2 2 4 2" xfId="6750"/>
    <cellStyle name="Normální 16 2 2 3 2 2 4 2" xfId="6751"/>
    <cellStyle name="Měna 2 2 5 2 2 4 2" xfId="6752"/>
    <cellStyle name="Měna 2 3 4 2 2 4 2" xfId="6753"/>
    <cellStyle name="Normální 21 2 2 3 2 2 4 2" xfId="6754"/>
    <cellStyle name="Měna 2 4 3 2 2 4 2" xfId="6755"/>
    <cellStyle name="normální 12 3 3 2 2 4 2" xfId="6756"/>
    <cellStyle name="Normální 16 3 3 2 2 4 2" xfId="6757"/>
    <cellStyle name="Normální 17 3 3 2 2 4 2" xfId="6758"/>
    <cellStyle name="Normální 18 3 3 2 2 4 2" xfId="6759"/>
    <cellStyle name="Normální 21 3 3 2 2 4 2" xfId="6760"/>
    <cellStyle name="Měna 2 2 2 3 2 2 4 2" xfId="6761"/>
    <cellStyle name="normální 12 4 3 2 2 4 2" xfId="6762"/>
    <cellStyle name="Normální 16 2 3 3 2 2 4 2" xfId="6763"/>
    <cellStyle name="Normální 17 2 3 3 2 2 4 2" xfId="6764"/>
    <cellStyle name="Normální 18 2 3 3 2 2 4 2" xfId="6765"/>
    <cellStyle name="Normální 21 2 3 3 2 2 4 2" xfId="6766"/>
    <cellStyle name="Měna 2 7 2 2 2 4 2" xfId="6767"/>
    <cellStyle name="Normální 16 6 2 2 2 4 2" xfId="6768"/>
    <cellStyle name="Normální 17 6 2 2 2 4 2" xfId="6769"/>
    <cellStyle name="Normální 18 6 2 2 2 4 2" xfId="6770"/>
    <cellStyle name="Normální 21 6 2 2 2 4 2" xfId="6771"/>
    <cellStyle name="normální 12 2 4 2 2 2 4 2" xfId="6772"/>
    <cellStyle name="Normální 18 2 2 2 2 2 2 4 2" xfId="6773"/>
    <cellStyle name="Normální 17 2 2 2 2 2 2 4 2" xfId="6774"/>
    <cellStyle name="Normální 16 2 2 2 2 2 2 4 2" xfId="6775"/>
    <cellStyle name="Měna 2 2 4 2 2 2 4 2" xfId="6776"/>
    <cellStyle name="Měna 2 3 3 2 2 2 4 2" xfId="6777"/>
    <cellStyle name="Normální 21 2 2 2 2 2 2 4 2" xfId="6778"/>
    <cellStyle name="Měna 2 4 2 2 2 2 4 2" xfId="6779"/>
    <cellStyle name="normální 12 3 2 2 2 2 4 2" xfId="6780"/>
    <cellStyle name="Normální 16 3 2 2 2 2 4 2" xfId="6781"/>
    <cellStyle name="Normální 17 3 2 2 2 2 4 2" xfId="6782"/>
    <cellStyle name="Normální 18 3 2 2 2 2 4 2" xfId="6783"/>
    <cellStyle name="Normální 21 3 2 2 2 2 4 2" xfId="6784"/>
    <cellStyle name="Měna 2 5 2 2 2 4 2" xfId="6785"/>
    <cellStyle name="Normální 16 4 2 2 2 2 4 2" xfId="6786"/>
    <cellStyle name="Normální 17 4 2 2 2 2 4 2" xfId="6787"/>
    <cellStyle name="Normální 18 4 2 2 2 2 4 2" xfId="6788"/>
    <cellStyle name="Normální 21 4 2 2 2 2 4 2" xfId="6789"/>
    <cellStyle name="Měna 2 3 2 2 2 2 4 2" xfId="6790"/>
    <cellStyle name="Měna 2 2 2 2 2 2 2 4 2" xfId="6791"/>
    <cellStyle name="Měna 2 2 3 2 2 2 4 2" xfId="6792"/>
    <cellStyle name="normální 12 4 2 2 2 2 4 2" xfId="6793"/>
    <cellStyle name="Měna 2 6 2 2 2 4 2" xfId="6794"/>
    <cellStyle name="Normální 16 5 2 2 2 4 2" xfId="6795"/>
    <cellStyle name="Normální 17 5 2 2 2 4 2" xfId="6796"/>
    <cellStyle name="Normální 18 5 2 2 2 4 2" xfId="6797"/>
    <cellStyle name="Normální 21 5 2 2 2 4 2" xfId="6798"/>
    <cellStyle name="Normální 16 2 3 2 2 2 2 4 2" xfId="6799"/>
    <cellStyle name="Normální 17 2 3 2 2 2 2 4 2" xfId="6800"/>
    <cellStyle name="Normální 18 2 3 2 2 2 2 4 2" xfId="6801"/>
    <cellStyle name="Normální 21 2 3 2 2 2 2 4 2" xfId="6802"/>
    <cellStyle name="Měna 2 9 2 2 4 2" xfId="6803"/>
    <cellStyle name="Normální 16 8 2 2 4 2" xfId="6804"/>
    <cellStyle name="Normální 17 8 2 2 4 2" xfId="6805"/>
    <cellStyle name="Normální 18 8 2 2 4 2" xfId="6806"/>
    <cellStyle name="Normální 21 8 2 2 4 2" xfId="6807"/>
    <cellStyle name="normální 12 2 6 2 2 4 2" xfId="6808"/>
    <cellStyle name="Normální 18 2 2 4 2 2 4 2" xfId="6809"/>
    <cellStyle name="Normální 17 2 2 4 2 2 4 2" xfId="6810"/>
    <cellStyle name="Normální 16 2 2 4 2 2 4 2" xfId="6811"/>
    <cellStyle name="Měna 2 2 6 2 2 4 2" xfId="6812"/>
    <cellStyle name="Měna 2 3 5 2 2 4 2" xfId="6813"/>
    <cellStyle name="Normální 21 2 2 4 2 2 4 2" xfId="6814"/>
    <cellStyle name="Měna 2 4 4 2 2 4 2" xfId="6815"/>
    <cellStyle name="normální 12 3 4 2 2 4 2" xfId="6816"/>
    <cellStyle name="Normální 16 3 4 2 2 4 2" xfId="6817"/>
    <cellStyle name="Normální 17 3 4 2 2 4 2" xfId="6818"/>
    <cellStyle name="Normální 18 3 4 2 2 4 2" xfId="6819"/>
    <cellStyle name="Normální 21 3 4 2 2 4 2" xfId="6820"/>
    <cellStyle name="Měna 2 2 2 4 2 2 4 2" xfId="6821"/>
    <cellStyle name="normální 12 4 4 2 2 4 2" xfId="6822"/>
    <cellStyle name="Normální 16 2 3 4 2 2 4 2" xfId="6823"/>
    <cellStyle name="Normální 17 2 3 4 2 2 4 2" xfId="6824"/>
    <cellStyle name="Normální 18 2 3 4 2 2 4 2" xfId="6825"/>
    <cellStyle name="Normální 21 2 3 4 2 2 4 2" xfId="6826"/>
    <cellStyle name="Měna 2 7 3 2 2 4 2" xfId="6827"/>
    <cellStyle name="Normální 16 6 3 2 2 4 2" xfId="6828"/>
    <cellStyle name="Normální 17 6 3 2 2 4 2" xfId="6829"/>
    <cellStyle name="Normální 18 6 3 2 2 4 2" xfId="6830"/>
    <cellStyle name="Normální 21 6 3 2 2 4 2" xfId="6831"/>
    <cellStyle name="normální 12 2 4 3 2 2 4 2" xfId="6832"/>
    <cellStyle name="Normální 18 2 2 2 3 2 2 4 2" xfId="6833"/>
    <cellStyle name="Normální 17 2 2 2 3 2 2 4 2" xfId="6834"/>
    <cellStyle name="Normální 16 2 2 2 3 2 2 4 2" xfId="6835"/>
    <cellStyle name="Měna 2 2 4 3 2 2 4 2" xfId="6836"/>
    <cellStyle name="Měna 2 3 3 3 2 2 4 2" xfId="6837"/>
    <cellStyle name="Normální 21 2 2 2 3 2 2 4 2" xfId="6838"/>
    <cellStyle name="Měna 2 4 2 3 2 2 4 2" xfId="6839"/>
    <cellStyle name="normální 12 3 2 3 2 2 4 2" xfId="6840"/>
    <cellStyle name="Normální 16 3 2 3 2 2 4 2" xfId="6841"/>
    <cellStyle name="Normální 17 3 2 3 2 2 4 2" xfId="6842"/>
    <cellStyle name="Normální 18 3 2 3 2 2 4 2" xfId="6843"/>
    <cellStyle name="Normální 21 3 2 3 2 2 4 2" xfId="6844"/>
    <cellStyle name="Měna 2 5 3 2 2 4 2" xfId="6845"/>
    <cellStyle name="Normální 16 4 2 3 2 2 4 2" xfId="6846"/>
    <cellStyle name="Normální 17 4 2 3 2 2 4 2" xfId="6847"/>
    <cellStyle name="Normální 18 4 2 3 2 2 4 2" xfId="6848"/>
    <cellStyle name="Normální 21 4 2 3 2 2 4 2" xfId="6849"/>
    <cellStyle name="Měna 2 3 2 3 2 2 4 2" xfId="6850"/>
    <cellStyle name="Měna 2 2 2 2 3 2 2 4 2" xfId="6851"/>
    <cellStyle name="Měna 2 2 3 3 2 2 4 2" xfId="6852"/>
    <cellStyle name="normální 12 4 2 3 2 2 4 2" xfId="6853"/>
    <cellStyle name="Měna 2 6 3 2 2 4 2" xfId="6854"/>
    <cellStyle name="Normální 16 5 3 2 2 4 2" xfId="6855"/>
    <cellStyle name="Normální 17 5 3 2 2 4 2" xfId="6856"/>
    <cellStyle name="Normální 18 5 3 2 2 4 2" xfId="6857"/>
    <cellStyle name="Normální 21 5 3 2 2 4 2" xfId="6858"/>
    <cellStyle name="Normální 16 2 3 2 3 2 2 4 2" xfId="6859"/>
    <cellStyle name="Normální 17 2 3 2 3 2 2 4 2" xfId="6860"/>
    <cellStyle name="Normální 18 2 3 2 3 2 2 4 2" xfId="6861"/>
    <cellStyle name="Normální 21 2 3 2 3 2 2 4 2" xfId="6862"/>
    <cellStyle name="Normální 92 2 2 4 2" xfId="6863"/>
    <cellStyle name="Měna 2 10 2 2 4 2" xfId="6864"/>
    <cellStyle name="Měna 2 2 7 2 2 4 2" xfId="6865"/>
    <cellStyle name="Měna 2 2 2 5 2 2 4 2" xfId="6866"/>
    <cellStyle name="Měna 2 3 6 2 2 4 2" xfId="6867"/>
    <cellStyle name="normální 12 5 2 2 4 2" xfId="6868"/>
    <cellStyle name="Normální 16 2 4 2 2 4 2" xfId="6869"/>
    <cellStyle name="Normální 17 2 4 2 2 4 2" xfId="6870"/>
    <cellStyle name="Normální 18 2 4 2 2 4 2" xfId="6871"/>
    <cellStyle name="Normální 21 2 4 2 2 4 2" xfId="6872"/>
    <cellStyle name="Normální 93 2 2 4 2" xfId="6873"/>
    <cellStyle name="Měna 2 4 5 2 2 4 2" xfId="6874"/>
    <cellStyle name="Měna 2 2 3 4 2 2 4 2" xfId="6875"/>
    <cellStyle name="Normální 94 2 2 4 2" xfId="6876"/>
    <cellStyle name="Měna 2 13 3" xfId="6877"/>
    <cellStyle name="Normální 16 11 3" xfId="6878"/>
    <cellStyle name="Normální 17 11 3" xfId="6879"/>
    <cellStyle name="Normální 18 11 3" xfId="6880"/>
    <cellStyle name="Normální 21 11 3" xfId="6881"/>
    <cellStyle name="normální 12 2 9 3" xfId="6882"/>
    <cellStyle name="Normální 18 2 2 7 3" xfId="6883"/>
    <cellStyle name="Normální 17 2 2 7 3" xfId="6884"/>
    <cellStyle name="Normální 16 2 2 7 3" xfId="6885"/>
    <cellStyle name="Měna 2 2 10 3" xfId="6886"/>
    <cellStyle name="Měna 2 3 9 3" xfId="6887"/>
    <cellStyle name="Normální 21 2 2 7 3" xfId="6888"/>
    <cellStyle name="Měna 2 4 8 3" xfId="6889"/>
    <cellStyle name="normální 12 3 7 3" xfId="6890"/>
    <cellStyle name="Normální 16 3 7 3" xfId="6891"/>
    <cellStyle name="Normální 17 3 7 3" xfId="6892"/>
    <cellStyle name="Normální 18 3 7 3" xfId="6893"/>
    <cellStyle name="Normální 21 3 7 3" xfId="6894"/>
    <cellStyle name="Měna 2 2 2 8 3" xfId="6895"/>
    <cellStyle name="normální 12 4 7 3" xfId="6896"/>
    <cellStyle name="Normální 16 2 3 7 3" xfId="6897"/>
    <cellStyle name="Normální 17 2 3 7 3" xfId="6898"/>
    <cellStyle name="Normální 18 2 3 7 3" xfId="6899"/>
    <cellStyle name="Normální 21 2 3 7 3" xfId="6900"/>
    <cellStyle name="Měna 2 7 6 3" xfId="6901"/>
    <cellStyle name="Normální 16 6 6 3" xfId="6902"/>
    <cellStyle name="Normální 17 6 6 3" xfId="6903"/>
    <cellStyle name="Normální 18 6 6 3" xfId="6904"/>
    <cellStyle name="Normální 21 6 6 3" xfId="6905"/>
    <cellStyle name="normální 12 2 4 6 3" xfId="6906"/>
    <cellStyle name="Normální 18 2 2 2 6 3" xfId="6907"/>
    <cellStyle name="Normální 17 2 2 2 6 3" xfId="6908"/>
    <cellStyle name="Normální 16 2 2 2 6 3" xfId="6909"/>
    <cellStyle name="Měna 2 2 4 6 3" xfId="6910"/>
    <cellStyle name="Měna 2 3 3 6 3" xfId="6911"/>
    <cellStyle name="Normální 21 2 2 2 6 3" xfId="6912"/>
    <cellStyle name="Měna 2 4 2 6 3" xfId="6913"/>
    <cellStyle name="normální 12 3 2 6 3" xfId="6914"/>
    <cellStyle name="Normální 16 3 2 6 3" xfId="6915"/>
    <cellStyle name="Normální 17 3 2 6 3" xfId="6916"/>
    <cellStyle name="Normální 18 3 2 6 3" xfId="6917"/>
    <cellStyle name="Normální 21 3 2 6 3" xfId="6918"/>
    <cellStyle name="Měna 2 5 6 3" xfId="6919"/>
    <cellStyle name="Normální 16 4 2 6 3" xfId="6920"/>
    <cellStyle name="Normální 17 4 2 6 3" xfId="6921"/>
    <cellStyle name="Normální 18 4 2 6 3" xfId="6922"/>
    <cellStyle name="Normální 21 4 2 6 3" xfId="6923"/>
    <cellStyle name="Měna 2 3 2 6 3" xfId="6924"/>
    <cellStyle name="Měna 2 2 2 2 6 3" xfId="6925"/>
    <cellStyle name="Měna 2 2 3 7 3" xfId="6926"/>
    <cellStyle name="normální 12 4 2 6 3" xfId="6927"/>
    <cellStyle name="Měna 2 6 6 3" xfId="6928"/>
    <cellStyle name="Normální 16 5 6 3" xfId="6929"/>
    <cellStyle name="Normální 17 5 6 3" xfId="6930"/>
    <cellStyle name="Normální 18 5 6 3" xfId="6931"/>
    <cellStyle name="Normální 21 5 6 3" xfId="6932"/>
    <cellStyle name="Normální 16 2 3 2 6 3" xfId="6933"/>
    <cellStyle name="Normální 17 2 3 2 6 3" xfId="6934"/>
    <cellStyle name="Normální 18 2 3 2 6 3" xfId="6935"/>
    <cellStyle name="Normální 21 2 3 2 6 3" xfId="6936"/>
    <cellStyle name="Měna 2 8 4 3" xfId="6937"/>
    <cellStyle name="Normální 16 7 4 3" xfId="6938"/>
    <cellStyle name="Normální 17 7 4 3" xfId="6939"/>
    <cellStyle name="Normální 18 7 4 3" xfId="6940"/>
    <cellStyle name="Normální 21 7 4 3" xfId="6941"/>
    <cellStyle name="normální 12 2 5 4 3" xfId="6942"/>
    <cellStyle name="Normální 18 2 2 3 4 3" xfId="6943"/>
    <cellStyle name="Normální 17 2 2 3 4 3" xfId="6944"/>
    <cellStyle name="Normální 16 2 2 3 4 3" xfId="6945"/>
    <cellStyle name="Měna 2 2 5 4 3" xfId="6946"/>
    <cellStyle name="Měna 2 3 4 4 3" xfId="6947"/>
    <cellStyle name="Normální 21 2 2 3 4 3" xfId="6948"/>
    <cellStyle name="Měna 2 4 3 4 3" xfId="6949"/>
    <cellStyle name="normální 12 3 3 4 3" xfId="6950"/>
    <cellStyle name="Normální 16 3 3 4 3" xfId="6951"/>
    <cellStyle name="Normální 17 3 3 4 3" xfId="6952"/>
    <cellStyle name="Normální 18 3 3 4 3" xfId="6953"/>
    <cellStyle name="Normální 21 3 3 4 3" xfId="6954"/>
    <cellStyle name="Měna 2 2 2 3 4 3" xfId="6955"/>
    <cellStyle name="normální 12 4 3 4 3" xfId="6956"/>
    <cellStyle name="Normální 16 2 3 3 4 3" xfId="6957"/>
    <cellStyle name="Normální 17 2 3 3 4 3" xfId="6958"/>
    <cellStyle name="Normální 18 2 3 3 4 3" xfId="6959"/>
    <cellStyle name="Normální 21 2 3 3 4 3" xfId="6960"/>
    <cellStyle name="Měna 2 7 2 4 3" xfId="6961"/>
    <cellStyle name="Normální 16 6 2 4 3" xfId="6962"/>
    <cellStyle name="Normální 17 6 2 4 3" xfId="6963"/>
    <cellStyle name="Normální 18 6 2 4 3" xfId="6964"/>
    <cellStyle name="Normální 21 6 2 4 3" xfId="6965"/>
    <cellStyle name="normální 12 2 4 2 4 3" xfId="6966"/>
    <cellStyle name="Normální 18 2 2 2 2 4 3" xfId="6967"/>
    <cellStyle name="Normální 17 2 2 2 2 4 3" xfId="6968"/>
    <cellStyle name="Normální 16 2 2 2 2 4 3" xfId="6969"/>
    <cellStyle name="Měna 2 2 4 2 4 3" xfId="6970"/>
    <cellStyle name="Měna 2 3 3 2 4 3" xfId="6971"/>
    <cellStyle name="Normální 21 2 2 2 2 4 3" xfId="6972"/>
    <cellStyle name="Měna 2 4 2 2 4 3" xfId="6973"/>
    <cellStyle name="normální 12 3 2 2 4 3" xfId="6974"/>
    <cellStyle name="Normální 16 3 2 2 4 3" xfId="6975"/>
    <cellStyle name="Normální 17 3 2 2 4 3" xfId="6976"/>
    <cellStyle name="Normální 18 3 2 2 4 3" xfId="6977"/>
    <cellStyle name="Normální 21 3 2 2 4 3" xfId="6978"/>
    <cellStyle name="Měna 2 5 2 4 3" xfId="6979"/>
    <cellStyle name="Normální 16 4 2 2 4 3" xfId="6980"/>
    <cellStyle name="Normální 17 4 2 2 4 3" xfId="6981"/>
    <cellStyle name="Normální 18 4 2 2 4 3" xfId="6982"/>
    <cellStyle name="Normální 21 4 2 2 4 3" xfId="6983"/>
    <cellStyle name="Měna 2 3 2 2 4 3" xfId="6984"/>
    <cellStyle name="Měna 2 2 2 2 2 4 3" xfId="6985"/>
    <cellStyle name="Měna 2 2 3 2 4 3" xfId="6986"/>
    <cellStyle name="normální 12 4 2 2 4 3" xfId="6987"/>
    <cellStyle name="Měna 2 6 2 4 3" xfId="6988"/>
    <cellStyle name="Normální 16 5 2 4 3" xfId="6989"/>
    <cellStyle name="Normální 17 5 2 4 3" xfId="6990"/>
    <cellStyle name="Normální 18 5 2 4 3" xfId="6991"/>
    <cellStyle name="Normální 21 5 2 4 3" xfId="6992"/>
    <cellStyle name="Normální 16 2 3 2 2 4 3" xfId="6993"/>
    <cellStyle name="Normální 17 2 3 2 2 4 3" xfId="6994"/>
    <cellStyle name="Normální 18 2 3 2 2 4 3" xfId="6995"/>
    <cellStyle name="Normální 21 2 3 2 2 4 3" xfId="6996"/>
    <cellStyle name="Měna 2 9 4 3" xfId="6997"/>
    <cellStyle name="Normální 16 8 4 3" xfId="6998"/>
    <cellStyle name="Normální 17 8 4 3" xfId="6999"/>
    <cellStyle name="Normální 18 8 4 3" xfId="7000"/>
    <cellStyle name="Normální 21 8 4 3" xfId="7001"/>
    <cellStyle name="normální 12 2 6 4 3" xfId="7002"/>
    <cellStyle name="Normální 18 2 2 4 4 3" xfId="7003"/>
    <cellStyle name="Normální 17 2 2 4 4 3" xfId="7004"/>
    <cellStyle name="Normální 16 2 2 4 4 3" xfId="7005"/>
    <cellStyle name="Měna 2 2 6 4 3" xfId="7006"/>
    <cellStyle name="Měna 2 3 5 4 3" xfId="7007"/>
    <cellStyle name="Normální 21 2 2 4 4 3" xfId="7008"/>
    <cellStyle name="Měna 2 4 4 4 3" xfId="7009"/>
    <cellStyle name="normální 12 3 4 4 3" xfId="7010"/>
    <cellStyle name="Normální 16 3 4 4 3" xfId="7011"/>
    <cellStyle name="Normální 17 3 4 4 3" xfId="7012"/>
    <cellStyle name="Normální 18 3 4 4 3" xfId="7013"/>
    <cellStyle name="Normální 21 3 4 4 3" xfId="7014"/>
    <cellStyle name="Měna 2 2 2 4 4 3" xfId="7015"/>
    <cellStyle name="normální 12 4 4 4 3" xfId="7016"/>
    <cellStyle name="Normální 16 2 3 4 4 3" xfId="7017"/>
    <cellStyle name="Normální 17 2 3 4 4 3" xfId="7018"/>
    <cellStyle name="Normální 18 2 3 4 4 3" xfId="7019"/>
    <cellStyle name="Normální 21 2 3 4 4 3" xfId="7020"/>
    <cellStyle name="Měna 2 7 3 4 3" xfId="7021"/>
    <cellStyle name="Normální 16 6 3 4 3" xfId="7022"/>
    <cellStyle name="Normální 17 6 3 4 3" xfId="7023"/>
    <cellStyle name="Normální 18 6 3 4 3" xfId="7024"/>
    <cellStyle name="Normální 21 6 3 4 3" xfId="7025"/>
    <cellStyle name="normální 12 2 4 3 4 3" xfId="7026"/>
    <cellStyle name="Normální 18 2 2 2 3 4 3" xfId="7027"/>
    <cellStyle name="Normální 17 2 2 2 3 4 3" xfId="7028"/>
    <cellStyle name="Normální 16 2 2 2 3 4 3" xfId="7029"/>
    <cellStyle name="Měna 2 2 4 3 4 3" xfId="7030"/>
    <cellStyle name="Měna 2 3 3 3 4 3" xfId="7031"/>
    <cellStyle name="Normální 21 2 2 2 3 4 3" xfId="7032"/>
    <cellStyle name="Měna 2 4 2 3 4 3" xfId="7033"/>
    <cellStyle name="normální 12 3 2 3 4 3" xfId="7034"/>
    <cellStyle name="Normální 16 3 2 3 4 3" xfId="7035"/>
    <cellStyle name="Normální 17 3 2 3 4 3" xfId="7036"/>
    <cellStyle name="Normální 18 3 2 3 4 3" xfId="7037"/>
    <cellStyle name="Normální 21 3 2 3 4 3" xfId="7038"/>
    <cellStyle name="Měna 2 5 3 4 3" xfId="7039"/>
    <cellStyle name="Normální 16 4 2 3 4 3" xfId="7040"/>
    <cellStyle name="Normální 17 4 2 3 4 3" xfId="7041"/>
    <cellStyle name="Normální 18 4 2 3 4 3" xfId="7042"/>
    <cellStyle name="Normální 21 4 2 3 4 3" xfId="7043"/>
    <cellStyle name="Měna 2 3 2 3 4 3" xfId="7044"/>
    <cellStyle name="Měna 2 2 2 2 3 4 3" xfId="7045"/>
    <cellStyle name="Měna 2 2 3 3 4 3" xfId="7046"/>
    <cellStyle name="normální 12 4 2 3 4 3" xfId="7047"/>
    <cellStyle name="Měna 2 6 3 4 3" xfId="7048"/>
    <cellStyle name="Normální 16 5 3 4 3" xfId="7049"/>
    <cellStyle name="Normální 17 5 3 4 3" xfId="7050"/>
    <cellStyle name="Normální 18 5 3 4 3" xfId="7051"/>
    <cellStyle name="Normální 21 5 3 4 3" xfId="7052"/>
    <cellStyle name="Normální 16 2 3 2 3 4 3" xfId="7053"/>
    <cellStyle name="Normální 17 2 3 2 3 4 3" xfId="7054"/>
    <cellStyle name="Normální 18 2 3 2 3 4 3" xfId="7055"/>
    <cellStyle name="Normální 21 2 3 2 3 4 3" xfId="7056"/>
    <cellStyle name="Normální 92 4 3" xfId="7057"/>
    <cellStyle name="Měna 2 10 4 3" xfId="7058"/>
    <cellStyle name="Měna 2 2 7 4 3" xfId="7059"/>
    <cellStyle name="Měna 2 2 2 5 4 3" xfId="7060"/>
    <cellStyle name="Měna 2 3 6 4 3" xfId="7061"/>
    <cellStyle name="normální 12 5 4 3" xfId="7062"/>
    <cellStyle name="Normální 16 2 4 4 3" xfId="7063"/>
    <cellStyle name="Normální 17 2 4 4 3" xfId="7064"/>
    <cellStyle name="Normální 18 2 4 4 3" xfId="7065"/>
    <cellStyle name="Normální 21 2 4 4 3" xfId="7066"/>
    <cellStyle name="Normální 93 4 3" xfId="7067"/>
    <cellStyle name="Měna 2 4 5 4 3" xfId="7068"/>
    <cellStyle name="Měna 2 2 3 4 4 3" xfId="7069"/>
    <cellStyle name="Normální 94 4 3" xfId="7070"/>
    <cellStyle name="Měna 2 11 3 3" xfId="7071"/>
    <cellStyle name="Normální 16 9 3 3" xfId="7072"/>
    <cellStyle name="Normální 17 9 3 3" xfId="7073"/>
    <cellStyle name="Normální 18 9 3 3" xfId="7074"/>
    <cellStyle name="Normální 21 9 3 3" xfId="7075"/>
    <cellStyle name="normální 12 2 7 3 3" xfId="7076"/>
    <cellStyle name="Normální 18 2 2 5 3 3" xfId="7077"/>
    <cellStyle name="Normální 17 2 2 5 3 3" xfId="7078"/>
    <cellStyle name="Normální 16 2 2 5 3 3" xfId="7079"/>
    <cellStyle name="Měna 2 2 8 3 3" xfId="7080"/>
    <cellStyle name="Měna 2 3 7 3 3" xfId="7081"/>
    <cellStyle name="Normální 21 2 2 5 3 3" xfId="7082"/>
    <cellStyle name="Měna 2 4 6 3 3" xfId="7083"/>
    <cellStyle name="normální 12 3 5 3 3" xfId="7084"/>
    <cellStyle name="Normální 16 3 5 3 3" xfId="7085"/>
    <cellStyle name="Normální 17 3 5 3 3" xfId="7086"/>
    <cellStyle name="Normální 18 3 5 3 3" xfId="7087"/>
    <cellStyle name="Normální 21 3 5 3 3" xfId="7088"/>
    <cellStyle name="Měna 2 2 2 6 3 3" xfId="7089"/>
    <cellStyle name="normální 12 4 5 3 3" xfId="7090"/>
    <cellStyle name="Normální 16 2 3 5 3 3" xfId="7091"/>
    <cellStyle name="Normální 17 2 3 5 3 3" xfId="7092"/>
    <cellStyle name="Normální 18 2 3 5 3 3" xfId="7093"/>
    <cellStyle name="Normální 21 2 3 5 3 3" xfId="7094"/>
    <cellStyle name="Měna 2 7 4 3 3" xfId="7095"/>
    <cellStyle name="Normální 16 6 4 3 3" xfId="7096"/>
    <cellStyle name="Normální 17 6 4 3 3" xfId="7097"/>
    <cellStyle name="Normální 18 6 4 3 3" xfId="7098"/>
    <cellStyle name="Normální 21 6 4 3 3" xfId="7099"/>
    <cellStyle name="normální 12 2 4 4 3 3" xfId="7100"/>
    <cellStyle name="Normální 18 2 2 2 4 3 3" xfId="7101"/>
    <cellStyle name="Normální 17 2 2 2 4 3 3" xfId="7102"/>
    <cellStyle name="Normální 16 2 2 2 4 3 3" xfId="7103"/>
    <cellStyle name="Měna 2 2 4 4 3 3" xfId="7104"/>
    <cellStyle name="Měna 2 3 3 4 3 3" xfId="7105"/>
    <cellStyle name="Normální 21 2 2 2 4 3 3" xfId="7106"/>
    <cellStyle name="Měna 2 4 2 4 3 3" xfId="7107"/>
    <cellStyle name="normální 12 3 2 4 3 3" xfId="7108"/>
    <cellStyle name="Normální 16 3 2 4 3 3" xfId="7109"/>
    <cellStyle name="Normální 17 3 2 4 3 3" xfId="7110"/>
    <cellStyle name="Normální 18 3 2 4 3 3" xfId="7111"/>
    <cellStyle name="Normální 21 3 2 4 3 3" xfId="7112"/>
    <cellStyle name="Měna 2 5 4 3 3" xfId="7113"/>
    <cellStyle name="Normální 16 4 2 4 3 3" xfId="7114"/>
    <cellStyle name="Normální 17 4 2 4 3 3" xfId="7115"/>
    <cellStyle name="Normální 18 4 2 4 3 3" xfId="7116"/>
    <cellStyle name="Normální 21 4 2 4 3 3" xfId="7117"/>
    <cellStyle name="Měna 2 3 2 4 3 3" xfId="7118"/>
    <cellStyle name="Měna 2 2 2 2 4 3 3" xfId="7119"/>
    <cellStyle name="Měna 2 2 3 5 3 3" xfId="7120"/>
    <cellStyle name="normální 12 4 2 4 3 3" xfId="7121"/>
    <cellStyle name="Měna 2 6 4 3 3" xfId="7122"/>
    <cellStyle name="Normální 16 5 4 3 3" xfId="7123"/>
    <cellStyle name="Normální 17 5 4 3 3" xfId="7124"/>
    <cellStyle name="Normální 18 5 4 3 3" xfId="7125"/>
    <cellStyle name="Normální 21 5 4 3 3" xfId="7126"/>
    <cellStyle name="Normální 16 2 3 2 4 3 3" xfId="7127"/>
    <cellStyle name="Normální 17 2 3 2 4 3 3" xfId="7128"/>
    <cellStyle name="Normální 18 2 3 2 4 3 3" xfId="7129"/>
    <cellStyle name="Normální 21 2 3 2 4 3 3" xfId="7130"/>
    <cellStyle name="Měna 2 8 2 3 3" xfId="7131"/>
    <cellStyle name="Normální 16 7 2 3 3" xfId="7132"/>
    <cellStyle name="Normální 17 7 2 3 3" xfId="7133"/>
    <cellStyle name="Normální 18 7 2 3 3" xfId="7134"/>
    <cellStyle name="Normální 21 7 2 3 3" xfId="7135"/>
    <cellStyle name="normální 12 2 5 2 3 3" xfId="7136"/>
    <cellStyle name="Normální 18 2 2 3 2 3 3" xfId="7137"/>
    <cellStyle name="Normální 17 2 2 3 2 3 3" xfId="7138"/>
    <cellStyle name="Normální 16 2 2 3 2 3 3" xfId="7139"/>
    <cellStyle name="Měna 2 2 5 2 3 3" xfId="7140"/>
    <cellStyle name="Měna 2 3 4 2 3 3" xfId="7141"/>
    <cellStyle name="Normální 21 2 2 3 2 3 3" xfId="7142"/>
    <cellStyle name="Měna 2 4 3 2 3 3" xfId="7143"/>
    <cellStyle name="normální 12 3 3 2 3 3" xfId="7144"/>
    <cellStyle name="Normální 16 3 3 2 3 3" xfId="7145"/>
    <cellStyle name="Normální 17 3 3 2 3 3" xfId="7146"/>
    <cellStyle name="Normální 18 3 3 2 3 3" xfId="7147"/>
    <cellStyle name="Normální 21 3 3 2 3 3" xfId="7148"/>
    <cellStyle name="Měna 2 2 2 3 2 3 3" xfId="7149"/>
    <cellStyle name="normální 12 4 3 2 3 3" xfId="7150"/>
    <cellStyle name="Normální 16 2 3 3 2 3 3" xfId="7151"/>
    <cellStyle name="Normální 17 2 3 3 2 3 3" xfId="7152"/>
    <cellStyle name="Normální 18 2 3 3 2 3 3" xfId="7153"/>
    <cellStyle name="Normální 21 2 3 3 2 3 3" xfId="7154"/>
    <cellStyle name="Měna 2 7 2 2 3 3" xfId="7155"/>
    <cellStyle name="Normální 16 6 2 2 3 3" xfId="7156"/>
    <cellStyle name="Normální 17 6 2 2 3 3" xfId="7157"/>
    <cellStyle name="Normální 18 6 2 2 3 3" xfId="7158"/>
    <cellStyle name="Normální 21 6 2 2 3 3" xfId="7159"/>
    <cellStyle name="normální 12 2 4 2 2 3 3" xfId="7160"/>
    <cellStyle name="Normální 18 2 2 2 2 2 3 3" xfId="7161"/>
    <cellStyle name="Normální 17 2 2 2 2 2 3 3" xfId="7162"/>
    <cellStyle name="Normální 16 2 2 2 2 2 3 3" xfId="7163"/>
    <cellStyle name="Měna 2 2 4 2 2 3 3" xfId="7164"/>
    <cellStyle name="Měna 2 3 3 2 2 3 3" xfId="7165"/>
    <cellStyle name="Normální 21 2 2 2 2 2 3 3" xfId="7166"/>
    <cellStyle name="Měna 2 4 2 2 2 3 3" xfId="7167"/>
    <cellStyle name="normální 12 3 2 2 2 3 3" xfId="7168"/>
    <cellStyle name="Normální 16 3 2 2 2 3 3" xfId="7169"/>
    <cellStyle name="Normální 17 3 2 2 2 3 3" xfId="7170"/>
    <cellStyle name="Normální 18 3 2 2 2 3 3" xfId="7171"/>
    <cellStyle name="Normální 21 3 2 2 2 3 3" xfId="7172"/>
    <cellStyle name="Měna 2 5 2 2 3 3" xfId="7173"/>
    <cellStyle name="Normální 16 4 2 2 2 3 3" xfId="7174"/>
    <cellStyle name="Normální 17 4 2 2 2 3 3" xfId="7175"/>
    <cellStyle name="Normální 18 4 2 2 2 3 3" xfId="7176"/>
    <cellStyle name="Normální 21 4 2 2 2 3 3" xfId="7177"/>
    <cellStyle name="Měna 2 3 2 2 2 3 3" xfId="7178"/>
    <cellStyle name="Měna 2 2 2 2 2 2 3 3" xfId="7179"/>
    <cellStyle name="Měna 2 2 3 2 2 3 3" xfId="7180"/>
    <cellStyle name="normální 12 4 2 2 2 3 3" xfId="7181"/>
    <cellStyle name="Měna 2 6 2 2 3 3" xfId="7182"/>
    <cellStyle name="Normální 16 5 2 2 3 3" xfId="7183"/>
    <cellStyle name="Normální 17 5 2 2 3 3" xfId="7184"/>
    <cellStyle name="Normální 18 5 2 2 3 3" xfId="7185"/>
    <cellStyle name="Normální 21 5 2 2 3 3" xfId="7186"/>
    <cellStyle name="Normální 16 2 3 2 2 2 3 3" xfId="7187"/>
    <cellStyle name="Normální 17 2 3 2 2 2 3 3" xfId="7188"/>
    <cellStyle name="Normální 18 2 3 2 2 2 3 3" xfId="7189"/>
    <cellStyle name="Normální 21 2 3 2 2 2 3 3" xfId="7190"/>
    <cellStyle name="Měna 2 9 2 3 3" xfId="7191"/>
    <cellStyle name="Normální 16 8 2 3 3" xfId="7192"/>
    <cellStyle name="Normální 17 8 2 3 3" xfId="7193"/>
    <cellStyle name="Normální 18 8 2 3 3" xfId="7194"/>
    <cellStyle name="Normální 21 8 2 3 3" xfId="7195"/>
    <cellStyle name="normální 12 2 6 2 3 3" xfId="7196"/>
    <cellStyle name="Normální 18 2 2 4 2 3 3" xfId="7197"/>
    <cellStyle name="Normální 17 2 2 4 2 3 3" xfId="7198"/>
    <cellStyle name="Normální 16 2 2 4 2 3 3" xfId="7199"/>
    <cellStyle name="Měna 2 2 6 2 3 3" xfId="7200"/>
    <cellStyle name="Měna 2 3 5 2 3 3" xfId="7201"/>
    <cellStyle name="Normální 21 2 2 4 2 3 3" xfId="7202"/>
    <cellStyle name="Měna 2 4 4 2 3 3" xfId="7203"/>
    <cellStyle name="normální 12 3 4 2 3 3" xfId="7204"/>
    <cellStyle name="Normální 16 3 4 2 3 3" xfId="7205"/>
    <cellStyle name="Normální 17 3 4 2 3 3" xfId="7206"/>
    <cellStyle name="Normální 18 3 4 2 3 3" xfId="7207"/>
    <cellStyle name="Normální 21 3 4 2 3 3" xfId="7208"/>
    <cellStyle name="Měna 2 2 2 4 2 3 3" xfId="7209"/>
    <cellStyle name="normální 12 4 4 2 3 3" xfId="7210"/>
    <cellStyle name="Normální 16 2 3 4 2 3 3" xfId="7211"/>
    <cellStyle name="Normální 17 2 3 4 2 3 3" xfId="7212"/>
    <cellStyle name="Normální 18 2 3 4 2 3 3" xfId="7213"/>
    <cellStyle name="Normální 21 2 3 4 2 3 3" xfId="7214"/>
    <cellStyle name="Měna 2 7 3 2 3 3" xfId="7215"/>
    <cellStyle name="Normální 16 6 3 2 3 3" xfId="7216"/>
    <cellStyle name="Normální 17 6 3 2 3 3" xfId="7217"/>
    <cellStyle name="Normální 18 6 3 2 3 3" xfId="7218"/>
    <cellStyle name="Normální 21 6 3 2 3 3" xfId="7219"/>
    <cellStyle name="normální 12 2 4 3 2 3 3" xfId="7220"/>
    <cellStyle name="Normální 18 2 2 2 3 2 3 3" xfId="7221"/>
    <cellStyle name="Normální 17 2 2 2 3 2 3 3" xfId="7222"/>
    <cellStyle name="Normální 16 2 2 2 3 2 3 3" xfId="7223"/>
    <cellStyle name="Měna 2 2 4 3 2 3 3" xfId="7224"/>
    <cellStyle name="Měna 2 3 3 3 2 3 3" xfId="7225"/>
    <cellStyle name="Normální 21 2 2 2 3 2 3 3" xfId="7226"/>
    <cellStyle name="Měna 2 4 2 3 2 3 3" xfId="7227"/>
    <cellStyle name="normální 12 3 2 3 2 3 3" xfId="7228"/>
    <cellStyle name="Normální 16 3 2 3 2 3 3" xfId="7229"/>
    <cellStyle name="Normální 17 3 2 3 2 3 3" xfId="7230"/>
    <cellStyle name="Normální 18 3 2 3 2 3 3" xfId="7231"/>
    <cellStyle name="Normální 21 3 2 3 2 3 3" xfId="7232"/>
    <cellStyle name="Měna 2 5 3 2 3 3" xfId="7233"/>
    <cellStyle name="Normální 16 4 2 3 2 3 3" xfId="7234"/>
    <cellStyle name="Normální 17 4 2 3 2 3 3" xfId="7235"/>
    <cellStyle name="Normální 18 4 2 3 2 3 3" xfId="7236"/>
    <cellStyle name="Normální 21 4 2 3 2 3 3" xfId="7237"/>
    <cellStyle name="Měna 2 3 2 3 2 3 3" xfId="7238"/>
    <cellStyle name="Měna 2 2 2 2 3 2 3 3" xfId="7239"/>
    <cellStyle name="Měna 2 2 3 3 2 3 3" xfId="7240"/>
    <cellStyle name="normální 12 4 2 3 2 3 3" xfId="7241"/>
    <cellStyle name="Měna 2 6 3 2 3 3" xfId="7242"/>
    <cellStyle name="Normální 16 5 3 2 3 3" xfId="7243"/>
    <cellStyle name="Normální 17 5 3 2 3 3" xfId="7244"/>
    <cellStyle name="Normální 18 5 3 2 3 3" xfId="7245"/>
    <cellStyle name="Normální 21 5 3 2 3 3" xfId="7246"/>
    <cellStyle name="Normální 16 2 3 2 3 2 3 3" xfId="7247"/>
    <cellStyle name="Normální 17 2 3 2 3 2 3 3" xfId="7248"/>
    <cellStyle name="Normální 18 2 3 2 3 2 3 3" xfId="7249"/>
    <cellStyle name="Normální 21 2 3 2 3 2 3 3" xfId="7250"/>
    <cellStyle name="Normální 92 2 3 3" xfId="7251"/>
    <cellStyle name="Měna 2 10 2 3 3" xfId="7252"/>
    <cellStyle name="Měna 2 2 7 2 3 3" xfId="7253"/>
    <cellStyle name="Měna 2 2 2 5 2 3 3" xfId="7254"/>
    <cellStyle name="Měna 2 3 6 2 3 3" xfId="7255"/>
    <cellStyle name="normální 12 5 2 3 3" xfId="7256"/>
    <cellStyle name="Normální 16 2 4 2 3 3" xfId="7257"/>
    <cellStyle name="Normální 17 2 4 2 3 3" xfId="7258"/>
    <cellStyle name="Normální 18 2 4 2 3 3" xfId="7259"/>
    <cellStyle name="Normální 21 2 4 2 3 3" xfId="7260"/>
    <cellStyle name="Normální 93 2 3 3" xfId="7261"/>
    <cellStyle name="Měna 2 4 5 2 3 3" xfId="7262"/>
    <cellStyle name="Měna 2 2 3 4 2 3 3" xfId="7263"/>
    <cellStyle name="Normální 94 2 3 3" xfId="7264"/>
    <cellStyle name="Měna 2 12 2 3" xfId="7265"/>
    <cellStyle name="Normální 16 10 2 3" xfId="7266"/>
    <cellStyle name="Normální 17 10 2 3" xfId="7267"/>
    <cellStyle name="Normální 18 10 2 3" xfId="7268"/>
    <cellStyle name="Normální 21 10 2 3" xfId="7269"/>
    <cellStyle name="normální 12 2 8 2 3" xfId="7270"/>
    <cellStyle name="Normální 18 2 2 6 2 3" xfId="7271"/>
    <cellStyle name="Normální 17 2 2 6 2 3" xfId="7272"/>
    <cellStyle name="Normální 16 2 2 6 2 3" xfId="7273"/>
    <cellStyle name="Měna 2 2 9 2 3" xfId="7274"/>
    <cellStyle name="Měna 2 3 8 2 3" xfId="7275"/>
    <cellStyle name="Normální 21 2 2 6 2 3" xfId="7276"/>
    <cellStyle name="Měna 2 4 7 2 3" xfId="7277"/>
    <cellStyle name="normální 12 3 6 2 3" xfId="7278"/>
    <cellStyle name="Normální 16 3 6 2 3" xfId="7279"/>
    <cellStyle name="Normální 17 3 6 2 3" xfId="7280"/>
    <cellStyle name="Normální 18 3 6 2 3" xfId="7281"/>
    <cellStyle name="Normální 21 3 6 2 3" xfId="7282"/>
    <cellStyle name="Měna 2 2 2 7 2 3" xfId="7283"/>
    <cellStyle name="normální 12 4 6 2 3" xfId="7284"/>
    <cellStyle name="Normální 16 2 3 6 2 3" xfId="7285"/>
    <cellStyle name="Normální 17 2 3 6 2 3" xfId="7286"/>
    <cellStyle name="Normální 18 2 3 6 2 3" xfId="7287"/>
    <cellStyle name="Normální 21 2 3 6 2 3" xfId="7288"/>
    <cellStyle name="Měna 2 7 5 2 3" xfId="7289"/>
    <cellStyle name="Normální 16 6 5 2 3" xfId="7290"/>
    <cellStyle name="Normální 17 6 5 2 3" xfId="7291"/>
    <cellStyle name="Normální 18 6 5 2 3" xfId="7292"/>
    <cellStyle name="Normální 21 6 5 2 3" xfId="7293"/>
    <cellStyle name="normální 12 2 4 5 2 3" xfId="7294"/>
    <cellStyle name="Normální 18 2 2 2 5 2 3" xfId="7295"/>
    <cellStyle name="Normální 17 2 2 2 5 2 3" xfId="7296"/>
    <cellStyle name="Normální 16 2 2 2 5 2 3" xfId="7297"/>
    <cellStyle name="Měna 2 2 4 5 2 3" xfId="7298"/>
    <cellStyle name="Měna 2 3 3 5 2 3" xfId="7299"/>
    <cellStyle name="Normální 21 2 2 2 5 2 3" xfId="7300"/>
    <cellStyle name="Měna 2 4 2 5 2 3" xfId="7301"/>
    <cellStyle name="normální 12 3 2 5 2 3" xfId="7302"/>
    <cellStyle name="Normální 16 3 2 5 2 3" xfId="7303"/>
    <cellStyle name="Normální 17 3 2 5 2 3" xfId="7304"/>
    <cellStyle name="Normální 18 3 2 5 2 3" xfId="7305"/>
    <cellStyle name="Normální 21 3 2 5 2 3" xfId="7306"/>
    <cellStyle name="Měna 2 5 5 2 3" xfId="7307"/>
    <cellStyle name="Normální 16 4 2 5 2 3" xfId="7308"/>
    <cellStyle name="Normální 17 4 2 5 2 3" xfId="7309"/>
    <cellStyle name="Normální 18 4 2 5 2 3" xfId="7310"/>
    <cellStyle name="Normální 21 4 2 5 2 3" xfId="7311"/>
    <cellStyle name="Měna 2 3 2 5 2 3" xfId="7312"/>
    <cellStyle name="Měna 2 2 2 2 5 2 3" xfId="7313"/>
    <cellStyle name="Měna 2 2 3 6 2 3" xfId="7314"/>
    <cellStyle name="normální 12 4 2 5 2 3" xfId="7315"/>
    <cellStyle name="Měna 2 6 5 2 3" xfId="7316"/>
    <cellStyle name="Normální 16 5 5 2 3" xfId="7317"/>
    <cellStyle name="Normální 17 5 5 2 3" xfId="7318"/>
    <cellStyle name="Normální 18 5 5 2 3" xfId="7319"/>
    <cellStyle name="Normální 21 5 5 2 3" xfId="7320"/>
    <cellStyle name="Normální 16 2 3 2 5 2 3" xfId="7321"/>
    <cellStyle name="Normální 17 2 3 2 5 2 3" xfId="7322"/>
    <cellStyle name="Normální 18 2 3 2 5 2 3" xfId="7323"/>
    <cellStyle name="Normální 21 2 3 2 5 2 3" xfId="7324"/>
    <cellStyle name="Měna 2 8 3 2 3" xfId="7325"/>
    <cellStyle name="Normální 16 7 3 2 3" xfId="7326"/>
    <cellStyle name="Normální 17 7 3 2 3" xfId="7327"/>
    <cellStyle name="Normální 18 7 3 2 3" xfId="7328"/>
    <cellStyle name="Normální 21 7 3 2 3" xfId="7329"/>
    <cellStyle name="normální 12 2 5 3 2 3" xfId="7330"/>
    <cellStyle name="Normální 18 2 2 3 3 2 3" xfId="7331"/>
    <cellStyle name="Normální 17 2 2 3 3 2 3" xfId="7332"/>
    <cellStyle name="Normální 16 2 2 3 3 2 3" xfId="7333"/>
    <cellStyle name="Měna 2 2 5 3 2 3" xfId="7334"/>
    <cellStyle name="Měna 2 3 4 3 2 3" xfId="7335"/>
    <cellStyle name="Normální 21 2 2 3 3 2 3" xfId="7336"/>
    <cellStyle name="Měna 2 4 3 3 2 3" xfId="7337"/>
    <cellStyle name="normální 12 3 3 3 2 3" xfId="7338"/>
    <cellStyle name="Normální 16 3 3 3 2 3" xfId="7339"/>
    <cellStyle name="Normální 17 3 3 3 2 3" xfId="7340"/>
    <cellStyle name="Normální 18 3 3 3 2 3" xfId="7341"/>
    <cellStyle name="Normální 21 3 3 3 2 3" xfId="7342"/>
    <cellStyle name="Měna 2 2 2 3 3 2 3" xfId="7343"/>
    <cellStyle name="normální 12 4 3 3 2 3" xfId="7344"/>
    <cellStyle name="Normální 16 2 3 3 3 2 3" xfId="7345"/>
    <cellStyle name="Normální 17 2 3 3 3 2 3" xfId="7346"/>
    <cellStyle name="Normální 18 2 3 3 3 2 3" xfId="7347"/>
    <cellStyle name="Normální 21 2 3 3 3 2 3" xfId="7348"/>
    <cellStyle name="Měna 2 7 2 3 2 3" xfId="7349"/>
    <cellStyle name="Normální 16 6 2 3 2 3" xfId="7350"/>
    <cellStyle name="Normální 17 6 2 3 2 3" xfId="7351"/>
    <cellStyle name="Normální 18 6 2 3 2 3" xfId="7352"/>
    <cellStyle name="Normální 21 6 2 3 2 3" xfId="7353"/>
    <cellStyle name="normální 12 2 4 2 3 2 3" xfId="7354"/>
    <cellStyle name="Normální 18 2 2 2 2 3 2 3" xfId="7355"/>
    <cellStyle name="Normální 17 2 2 2 2 3 2 3" xfId="7356"/>
    <cellStyle name="Normální 16 2 2 2 2 3 2 3" xfId="7357"/>
    <cellStyle name="Měna 2 2 4 2 3 2 3" xfId="7358"/>
    <cellStyle name="Měna 2 3 3 2 3 2 3" xfId="7359"/>
    <cellStyle name="Normální 21 2 2 2 2 3 2 3" xfId="7360"/>
    <cellStyle name="Měna 2 4 2 2 3 2 3" xfId="7361"/>
    <cellStyle name="normální 12 3 2 2 3 2 3" xfId="7362"/>
    <cellStyle name="Normální 16 3 2 2 3 2 3" xfId="7363"/>
    <cellStyle name="Normální 17 3 2 2 3 2 3" xfId="7364"/>
    <cellStyle name="Normální 18 3 2 2 3 2 3" xfId="7365"/>
    <cellStyle name="Normální 21 3 2 2 3 2 3" xfId="7366"/>
    <cellStyle name="Měna 2 5 2 3 2 3" xfId="7367"/>
    <cellStyle name="Normální 16 4 2 2 3 2 3" xfId="7368"/>
    <cellStyle name="Normální 17 4 2 2 3 2 3" xfId="7369"/>
    <cellStyle name="Normální 18 4 2 2 3 2 3" xfId="7370"/>
    <cellStyle name="Normální 21 4 2 2 3 2 3" xfId="7371"/>
    <cellStyle name="Měna 2 3 2 2 3 2 3" xfId="7372"/>
    <cellStyle name="Měna 2 2 2 2 2 3 2 3" xfId="7373"/>
    <cellStyle name="Měna 2 2 3 2 3 2 3" xfId="7374"/>
    <cellStyle name="normální 12 4 2 2 3 2 3" xfId="7375"/>
    <cellStyle name="Měna 2 6 2 3 2 3" xfId="7376"/>
    <cellStyle name="Normální 16 5 2 3 2 3" xfId="7377"/>
    <cellStyle name="Normální 17 5 2 3 2 3" xfId="7378"/>
    <cellStyle name="Normální 18 5 2 3 2 3" xfId="7379"/>
    <cellStyle name="Normální 21 5 2 3 2 3" xfId="7380"/>
    <cellStyle name="Normální 16 2 3 2 2 3 2 3" xfId="7381"/>
    <cellStyle name="Normální 17 2 3 2 2 3 2 3" xfId="7382"/>
    <cellStyle name="Normální 18 2 3 2 2 3 2 3" xfId="7383"/>
    <cellStyle name="Normální 21 2 3 2 2 3 2 3" xfId="7384"/>
    <cellStyle name="Měna 2 9 3 2 3" xfId="7385"/>
    <cellStyle name="Normální 16 8 3 2 3" xfId="7386"/>
    <cellStyle name="Normální 17 8 3 2 3" xfId="7387"/>
    <cellStyle name="Normální 18 8 3 2 3" xfId="7388"/>
    <cellStyle name="Normální 21 8 3 2 3" xfId="7389"/>
    <cellStyle name="normální 12 2 6 3 2 3" xfId="7390"/>
    <cellStyle name="Normální 18 2 2 4 3 2 3" xfId="7391"/>
    <cellStyle name="Normální 17 2 2 4 3 2 3" xfId="7392"/>
    <cellStyle name="Normální 16 2 2 4 3 2 3" xfId="7393"/>
    <cellStyle name="Měna 2 2 6 3 2 3" xfId="7394"/>
    <cellStyle name="Měna 2 3 5 3 2 3" xfId="7395"/>
    <cellStyle name="Normální 21 2 2 4 3 2 3" xfId="7396"/>
    <cellStyle name="Měna 2 4 4 3 2 3" xfId="7397"/>
    <cellStyle name="normální 12 3 4 3 2 3" xfId="7398"/>
    <cellStyle name="Normální 16 3 4 3 2 3" xfId="7399"/>
    <cellStyle name="Normální 17 3 4 3 2 3" xfId="7400"/>
    <cellStyle name="Normální 18 3 4 3 2 3" xfId="7401"/>
    <cellStyle name="Normální 21 3 4 3 2 3" xfId="7402"/>
    <cellStyle name="Měna 2 2 2 4 3 2 3" xfId="7403"/>
    <cellStyle name="normální 12 4 4 3 2 3" xfId="7404"/>
    <cellStyle name="Normální 16 2 3 4 3 2 3" xfId="7405"/>
    <cellStyle name="Normální 17 2 3 4 3 2 3" xfId="7406"/>
    <cellStyle name="Normální 18 2 3 4 3 2 3" xfId="7407"/>
    <cellStyle name="Normální 21 2 3 4 3 2 3" xfId="7408"/>
    <cellStyle name="Měna 2 7 3 3 2 3" xfId="7409"/>
    <cellStyle name="Normální 16 6 3 3 2 3" xfId="7410"/>
    <cellStyle name="Normální 17 6 3 3 2 3" xfId="7411"/>
    <cellStyle name="Normální 18 6 3 3 2 3" xfId="7412"/>
    <cellStyle name="Normální 21 6 3 3 2 3" xfId="7413"/>
    <cellStyle name="normální 12 2 4 3 3 2 3" xfId="7414"/>
    <cellStyle name="Normální 18 2 2 2 3 3 2 3" xfId="7415"/>
    <cellStyle name="Normální 17 2 2 2 3 3 2 3" xfId="7416"/>
    <cellStyle name="Normální 16 2 2 2 3 3 2 3" xfId="7417"/>
    <cellStyle name="Měna 2 2 4 3 3 2 3" xfId="7418"/>
    <cellStyle name="Měna 2 3 3 3 3 2 3" xfId="7419"/>
    <cellStyle name="Normální 21 2 2 2 3 3 2 3" xfId="7420"/>
    <cellStyle name="Měna 2 4 2 3 3 2 3" xfId="7421"/>
    <cellStyle name="normální 12 3 2 3 3 2 3" xfId="7422"/>
    <cellStyle name="Normální 16 3 2 3 3 2 3" xfId="7423"/>
    <cellStyle name="Normální 17 3 2 3 3 2 3" xfId="7424"/>
    <cellStyle name="Normální 18 3 2 3 3 2 3" xfId="7425"/>
    <cellStyle name="Normální 21 3 2 3 3 2 3" xfId="7426"/>
    <cellStyle name="Měna 2 5 3 3 2 3" xfId="7427"/>
    <cellStyle name="Normální 16 4 2 3 3 2 3" xfId="7428"/>
    <cellStyle name="Normální 17 4 2 3 3 2 3" xfId="7429"/>
    <cellStyle name="Normální 18 4 2 3 3 2 3" xfId="7430"/>
    <cellStyle name="Normální 21 4 2 3 3 2 3" xfId="7431"/>
    <cellStyle name="Měna 2 3 2 3 3 2 3" xfId="7432"/>
    <cellStyle name="Měna 2 2 2 2 3 3 2 3" xfId="7433"/>
    <cellStyle name="Měna 2 2 3 3 3 2 3" xfId="7434"/>
    <cellStyle name="normální 12 4 2 3 3 2 3" xfId="7435"/>
    <cellStyle name="Měna 2 6 3 3 2 3" xfId="7436"/>
    <cellStyle name="Normální 16 5 3 3 2 3" xfId="7437"/>
    <cellStyle name="Normální 17 5 3 3 2 3" xfId="7438"/>
    <cellStyle name="Normální 18 5 3 3 2 3" xfId="7439"/>
    <cellStyle name="Normální 21 5 3 3 2 3" xfId="7440"/>
    <cellStyle name="Normální 16 2 3 2 3 3 2 3" xfId="7441"/>
    <cellStyle name="Normální 17 2 3 2 3 3 2 3" xfId="7442"/>
    <cellStyle name="Normální 18 2 3 2 3 3 2 3" xfId="7443"/>
    <cellStyle name="Normální 21 2 3 2 3 3 2 3" xfId="7444"/>
    <cellStyle name="Normální 92 3 2 3" xfId="7445"/>
    <cellStyle name="Měna 2 10 3 2 3" xfId="7446"/>
    <cellStyle name="Měna 2 2 7 3 2 3" xfId="7447"/>
    <cellStyle name="Měna 2 2 2 5 3 2 3" xfId="7448"/>
    <cellStyle name="Měna 2 3 6 3 2 3" xfId="7449"/>
    <cellStyle name="normální 12 5 3 2 3" xfId="7450"/>
    <cellStyle name="Normální 16 2 4 3 2 3" xfId="7451"/>
    <cellStyle name="Normální 17 2 4 3 2 3" xfId="7452"/>
    <cellStyle name="Normální 18 2 4 3 2 3" xfId="7453"/>
    <cellStyle name="Normální 21 2 4 3 2 3" xfId="7454"/>
    <cellStyle name="Normální 93 3 2 3" xfId="7455"/>
    <cellStyle name="Měna 2 4 5 3 2 3" xfId="7456"/>
    <cellStyle name="Měna 2 2 3 4 3 2 3" xfId="7457"/>
    <cellStyle name="Normální 94 3 2 3" xfId="7458"/>
    <cellStyle name="Měna 2 11 2 2 3" xfId="7459"/>
    <cellStyle name="Normální 16 9 2 2 3" xfId="7460"/>
    <cellStyle name="Normální 17 9 2 2 3" xfId="7461"/>
    <cellStyle name="Normální 18 9 2 2 3" xfId="7462"/>
    <cellStyle name="Normální 21 9 2 2 3" xfId="7463"/>
    <cellStyle name="normální 12 2 7 2 2 3" xfId="7464"/>
    <cellStyle name="Normální 18 2 2 5 2 2 3" xfId="7465"/>
    <cellStyle name="Normální 17 2 2 5 2 2 3" xfId="7466"/>
    <cellStyle name="Normální 16 2 2 5 2 2 3" xfId="7467"/>
    <cellStyle name="Měna 2 2 8 2 2 3" xfId="7468"/>
    <cellStyle name="Měna 2 3 7 2 2 3" xfId="7469"/>
    <cellStyle name="Normální 21 2 2 5 2 2 3" xfId="7470"/>
    <cellStyle name="Měna 2 4 6 2 2 3" xfId="7471"/>
    <cellStyle name="normální 12 3 5 2 2 3" xfId="7472"/>
    <cellStyle name="Normální 16 3 5 2 2 3" xfId="7473"/>
    <cellStyle name="Normální 17 3 5 2 2 3" xfId="7474"/>
    <cellStyle name="Normální 18 3 5 2 2 3" xfId="7475"/>
    <cellStyle name="Normální 21 3 5 2 2 3" xfId="7476"/>
    <cellStyle name="Měna 2 2 2 6 2 2 3" xfId="7477"/>
    <cellStyle name="normální 12 4 5 2 2 3" xfId="7478"/>
    <cellStyle name="Normální 16 2 3 5 2 2 3" xfId="7479"/>
    <cellStyle name="Normální 17 2 3 5 2 2 3" xfId="7480"/>
    <cellStyle name="Normální 18 2 3 5 2 2 3" xfId="7481"/>
    <cellStyle name="Normální 21 2 3 5 2 2 3" xfId="7482"/>
    <cellStyle name="Měna 2 7 4 2 2 3" xfId="7483"/>
    <cellStyle name="Normální 16 6 4 2 2 3" xfId="7484"/>
    <cellStyle name="Normální 17 6 4 2 2 3" xfId="7485"/>
    <cellStyle name="Normální 18 6 4 2 2 3" xfId="7486"/>
    <cellStyle name="Normální 21 6 4 2 2 3" xfId="7487"/>
    <cellStyle name="normální 12 2 4 4 2 2 3" xfId="7488"/>
    <cellStyle name="Normální 18 2 2 2 4 2 2 3" xfId="7489"/>
    <cellStyle name="Normální 17 2 2 2 4 2 2 3" xfId="7490"/>
    <cellStyle name="Normální 16 2 2 2 4 2 2 3" xfId="7491"/>
    <cellStyle name="Měna 2 2 4 4 2 2 3" xfId="7492"/>
    <cellStyle name="Měna 2 3 3 4 2 2 3" xfId="7493"/>
    <cellStyle name="Normální 21 2 2 2 4 2 2 3" xfId="7494"/>
    <cellStyle name="Měna 2 4 2 4 2 2 3" xfId="7495"/>
    <cellStyle name="normální 12 3 2 4 2 2 3" xfId="7496"/>
    <cellStyle name="Normální 16 3 2 4 2 2 3" xfId="7497"/>
    <cellStyle name="Normální 17 3 2 4 2 2 3" xfId="7498"/>
    <cellStyle name="Normální 18 3 2 4 2 2 3" xfId="7499"/>
    <cellStyle name="Normální 21 3 2 4 2 2 3" xfId="7500"/>
    <cellStyle name="Měna 2 5 4 2 2 3" xfId="7501"/>
    <cellStyle name="Normální 16 4 2 4 2 2 3" xfId="7502"/>
    <cellStyle name="Normální 17 4 2 4 2 2 3" xfId="7503"/>
    <cellStyle name="Normální 18 4 2 4 2 2 3" xfId="7504"/>
    <cellStyle name="Normální 21 4 2 4 2 2 3" xfId="7505"/>
    <cellStyle name="Měna 2 3 2 4 2 2 3" xfId="7506"/>
    <cellStyle name="Měna 2 2 2 2 4 2 2 3" xfId="7507"/>
    <cellStyle name="Měna 2 2 3 5 2 2 3" xfId="7508"/>
    <cellStyle name="normální 12 4 2 4 2 2 3" xfId="7509"/>
    <cellStyle name="Měna 2 6 4 2 2 3" xfId="7510"/>
    <cellStyle name="Normální 16 5 4 2 2 3" xfId="7511"/>
    <cellStyle name="Normální 17 5 4 2 2 3" xfId="7512"/>
    <cellStyle name="Normální 18 5 4 2 2 3" xfId="7513"/>
    <cellStyle name="Normální 21 5 4 2 2 3" xfId="7514"/>
    <cellStyle name="Normální 16 2 3 2 4 2 2 3" xfId="7515"/>
    <cellStyle name="Normální 17 2 3 2 4 2 2 3" xfId="7516"/>
    <cellStyle name="Normální 18 2 3 2 4 2 2 3" xfId="7517"/>
    <cellStyle name="Normální 21 2 3 2 4 2 2 3" xfId="7518"/>
    <cellStyle name="Měna 2 8 2 2 2 3" xfId="7519"/>
    <cellStyle name="Normální 16 7 2 2 2 3" xfId="7520"/>
    <cellStyle name="Normální 17 7 2 2 2 3" xfId="7521"/>
    <cellStyle name="Normální 18 7 2 2 2 3" xfId="7522"/>
    <cellStyle name="Normální 21 7 2 2 2 3" xfId="7523"/>
    <cellStyle name="normální 12 2 5 2 2 2 3" xfId="7524"/>
    <cellStyle name="Normální 18 2 2 3 2 2 2 3" xfId="7525"/>
    <cellStyle name="Normální 17 2 2 3 2 2 2 3" xfId="7526"/>
    <cellStyle name="Normální 16 2 2 3 2 2 2 3" xfId="7527"/>
    <cellStyle name="Měna 2 2 5 2 2 2 3" xfId="7528"/>
    <cellStyle name="Měna 2 3 4 2 2 2 3" xfId="7529"/>
    <cellStyle name="Normální 21 2 2 3 2 2 2 3" xfId="7530"/>
    <cellStyle name="Měna 2 4 3 2 2 2 3" xfId="7531"/>
    <cellStyle name="normální 12 3 3 2 2 2 3" xfId="7532"/>
    <cellStyle name="Normální 16 3 3 2 2 2 3" xfId="7533"/>
    <cellStyle name="Normální 17 3 3 2 2 2 3" xfId="7534"/>
    <cellStyle name="Normální 18 3 3 2 2 2 3" xfId="7535"/>
    <cellStyle name="Normální 21 3 3 2 2 2 3" xfId="7536"/>
    <cellStyle name="Měna 2 2 2 3 2 2 2 3" xfId="7537"/>
    <cellStyle name="normální 12 4 3 2 2 2 3" xfId="7538"/>
    <cellStyle name="Normální 16 2 3 3 2 2 2 3" xfId="7539"/>
    <cellStyle name="Normální 17 2 3 3 2 2 2 3" xfId="7540"/>
    <cellStyle name="Normální 18 2 3 3 2 2 2 3" xfId="7541"/>
    <cellStyle name="Normální 21 2 3 3 2 2 2 3" xfId="7542"/>
    <cellStyle name="Měna 2 7 2 2 2 2 3" xfId="7543"/>
    <cellStyle name="Normální 16 6 2 2 2 2 3" xfId="7544"/>
    <cellStyle name="Normální 17 6 2 2 2 2 3" xfId="7545"/>
    <cellStyle name="Normální 18 6 2 2 2 2 3" xfId="7546"/>
    <cellStyle name="Normální 21 6 2 2 2 2 3" xfId="7547"/>
    <cellStyle name="normální 12 2 4 2 2 2 2 3" xfId="7548"/>
    <cellStyle name="Normální 18 2 2 2 2 2 2 2 3" xfId="7549"/>
    <cellStyle name="Normální 17 2 2 2 2 2 2 2 3" xfId="7550"/>
    <cellStyle name="Normální 16 2 2 2 2 2 2 2 3" xfId="7551"/>
    <cellStyle name="Měna 2 2 4 2 2 2 2 3" xfId="7552"/>
    <cellStyle name="Měna 2 3 3 2 2 2 2 3" xfId="7553"/>
    <cellStyle name="Normální 21 2 2 2 2 2 2 2 3" xfId="7554"/>
    <cellStyle name="Měna 2 4 2 2 2 2 2 3" xfId="7555"/>
    <cellStyle name="normální 12 3 2 2 2 2 2 3" xfId="7556"/>
    <cellStyle name="Normální 16 3 2 2 2 2 2 3" xfId="7557"/>
    <cellStyle name="Normální 17 3 2 2 2 2 2 3" xfId="7558"/>
    <cellStyle name="Normální 18 3 2 2 2 2 2 3" xfId="7559"/>
    <cellStyle name="Normální 21 3 2 2 2 2 2 3" xfId="7560"/>
    <cellStyle name="Měna 2 5 2 2 2 2 3" xfId="7561"/>
    <cellStyle name="Normální 16 4 2 2 2 2 2 3" xfId="7562"/>
    <cellStyle name="Normální 17 4 2 2 2 2 2 3" xfId="7563"/>
    <cellStyle name="Normální 18 4 2 2 2 2 2 3" xfId="7564"/>
    <cellStyle name="Normální 21 4 2 2 2 2 2 3" xfId="7565"/>
    <cellStyle name="Měna 2 3 2 2 2 2 2 3" xfId="7566"/>
    <cellStyle name="Měna 2 2 2 2 2 2 2 2 3" xfId="7567"/>
    <cellStyle name="Měna 2 2 3 2 2 2 2 3" xfId="7568"/>
    <cellStyle name="normální 12 4 2 2 2 2 2 3" xfId="7569"/>
    <cellStyle name="Měna 2 6 2 2 2 2 3" xfId="7570"/>
    <cellStyle name="Normální 16 5 2 2 2 2 3" xfId="7571"/>
    <cellStyle name="Normální 17 5 2 2 2 2 3" xfId="7572"/>
    <cellStyle name="Normální 18 5 2 2 2 2 3" xfId="7573"/>
    <cellStyle name="Normální 21 5 2 2 2 2 3" xfId="7574"/>
    <cellStyle name="Normální 16 2 3 2 2 2 2 2 3" xfId="7575"/>
    <cellStyle name="Normální 17 2 3 2 2 2 2 2 3" xfId="7576"/>
    <cellStyle name="Normální 18 2 3 2 2 2 2 2 3" xfId="7577"/>
    <cellStyle name="Normální 21 2 3 2 2 2 2 2 3" xfId="7578"/>
    <cellStyle name="Měna 2 9 2 2 2 3" xfId="7579"/>
    <cellStyle name="Normální 16 8 2 2 2 3" xfId="7580"/>
    <cellStyle name="Normální 17 8 2 2 2 3" xfId="7581"/>
    <cellStyle name="Normální 18 8 2 2 2 3" xfId="7582"/>
    <cellStyle name="Normální 21 8 2 2 2 3" xfId="7583"/>
    <cellStyle name="normální 12 2 6 2 2 2 3" xfId="7584"/>
    <cellStyle name="Normální 18 2 2 4 2 2 2 3" xfId="7585"/>
    <cellStyle name="Normální 17 2 2 4 2 2 2 3" xfId="7586"/>
    <cellStyle name="Normální 16 2 2 4 2 2 2 3" xfId="7587"/>
    <cellStyle name="Měna 2 2 6 2 2 2 3" xfId="7588"/>
    <cellStyle name="Měna 2 3 5 2 2 2 3" xfId="7589"/>
    <cellStyle name="Normální 21 2 2 4 2 2 2 3" xfId="7590"/>
    <cellStyle name="Měna 2 4 4 2 2 2 3" xfId="7591"/>
    <cellStyle name="normální 12 3 4 2 2 2 3" xfId="7592"/>
    <cellStyle name="Normální 16 3 4 2 2 2 3" xfId="7593"/>
    <cellStyle name="Normální 17 3 4 2 2 2 3" xfId="7594"/>
    <cellStyle name="Normální 18 3 4 2 2 2 3" xfId="7595"/>
    <cellStyle name="Normální 21 3 4 2 2 2 3" xfId="7596"/>
    <cellStyle name="Měna 2 2 2 4 2 2 2 3" xfId="7597"/>
    <cellStyle name="normální 12 4 4 2 2 2 3" xfId="7598"/>
    <cellStyle name="Normální 16 2 3 4 2 2 2 3" xfId="7599"/>
    <cellStyle name="Normální 17 2 3 4 2 2 2 3" xfId="7600"/>
    <cellStyle name="Normální 18 2 3 4 2 2 2 3" xfId="7601"/>
    <cellStyle name="Normální 21 2 3 4 2 2 2 3" xfId="7602"/>
    <cellStyle name="Měna 2 7 3 2 2 2 3" xfId="7603"/>
    <cellStyle name="Normální 16 6 3 2 2 2 3" xfId="7604"/>
    <cellStyle name="Normální 17 6 3 2 2 2 3" xfId="7605"/>
    <cellStyle name="Normální 18 6 3 2 2 2 3" xfId="7606"/>
    <cellStyle name="Normální 21 6 3 2 2 2 3" xfId="7607"/>
    <cellStyle name="normální 12 2 4 3 2 2 2 3" xfId="7608"/>
    <cellStyle name="Normální 18 2 2 2 3 2 2 2 3" xfId="7609"/>
    <cellStyle name="Normální 17 2 2 2 3 2 2 2 3" xfId="7610"/>
    <cellStyle name="Normální 16 2 2 2 3 2 2 2 3" xfId="7611"/>
    <cellStyle name="Měna 2 2 4 3 2 2 2 3" xfId="7612"/>
    <cellStyle name="Měna 2 3 3 3 2 2 2 3" xfId="7613"/>
    <cellStyle name="Normální 21 2 2 2 3 2 2 2 3" xfId="7614"/>
    <cellStyle name="Měna 2 4 2 3 2 2 2 3" xfId="7615"/>
    <cellStyle name="normální 12 3 2 3 2 2 2 3" xfId="7616"/>
    <cellStyle name="Normální 16 3 2 3 2 2 2 3" xfId="7617"/>
    <cellStyle name="Normální 17 3 2 3 2 2 2 3" xfId="7618"/>
    <cellStyle name="Normální 18 3 2 3 2 2 2 3" xfId="7619"/>
    <cellStyle name="Normální 21 3 2 3 2 2 2 3" xfId="7620"/>
    <cellStyle name="Měna 2 5 3 2 2 2 3" xfId="7621"/>
    <cellStyle name="Normální 16 4 2 3 2 2 2 3" xfId="7622"/>
    <cellStyle name="Normální 17 4 2 3 2 2 2 3" xfId="7623"/>
    <cellStyle name="Normální 18 4 2 3 2 2 2 3" xfId="7624"/>
    <cellStyle name="Normální 21 4 2 3 2 2 2 3" xfId="7625"/>
    <cellStyle name="Měna 2 3 2 3 2 2 2 3" xfId="7626"/>
    <cellStyle name="Měna 2 2 2 2 3 2 2 2 3" xfId="7627"/>
    <cellStyle name="Měna 2 2 3 3 2 2 2 3" xfId="7628"/>
    <cellStyle name="normální 12 4 2 3 2 2 2 3" xfId="7629"/>
    <cellStyle name="Měna 2 6 3 2 2 2 3" xfId="7630"/>
    <cellStyle name="Normální 16 5 3 2 2 2 3" xfId="7631"/>
    <cellStyle name="Normální 17 5 3 2 2 2 3" xfId="7632"/>
    <cellStyle name="Normální 18 5 3 2 2 2 3" xfId="7633"/>
    <cellStyle name="Normální 21 5 3 2 2 2 3" xfId="7634"/>
    <cellStyle name="Normální 16 2 3 2 3 2 2 2 3" xfId="7635"/>
    <cellStyle name="Normální 17 2 3 2 3 2 2 2 3" xfId="7636"/>
    <cellStyle name="Normální 18 2 3 2 3 2 2 2 3" xfId="7637"/>
    <cellStyle name="Normální 21 2 3 2 3 2 2 2 3" xfId="7638"/>
    <cellStyle name="Normální 92 2 2 2 3" xfId="7639"/>
    <cellStyle name="Měna 2 10 2 2 2 3" xfId="7640"/>
    <cellStyle name="Měna 2 2 7 2 2 2 3" xfId="7641"/>
    <cellStyle name="Měna 2 2 2 5 2 2 2 3" xfId="7642"/>
    <cellStyle name="Měna 2 3 6 2 2 2 3" xfId="7643"/>
    <cellStyle name="normální 12 5 2 2 2 3" xfId="7644"/>
    <cellStyle name="Normální 16 2 4 2 2 2 3" xfId="7645"/>
    <cellStyle name="Normální 17 2 4 2 2 2 3" xfId="7646"/>
    <cellStyle name="Normální 18 2 4 2 2 2 3" xfId="7647"/>
    <cellStyle name="Normální 21 2 4 2 2 2 3" xfId="7648"/>
    <cellStyle name="Normální 93 2 2 2 3" xfId="7649"/>
    <cellStyle name="Měna 2 4 5 2 2 2 3" xfId="7650"/>
    <cellStyle name="Měna 2 2 3 4 2 2 2 3" xfId="7651"/>
    <cellStyle name="Normální 94 2 2 2 3" xfId="7652"/>
    <cellStyle name="Měna 2 14 2" xfId="7653"/>
    <cellStyle name="Normální 16 12 2" xfId="7654"/>
    <cellStyle name="Normální 17 12 2" xfId="7655"/>
    <cellStyle name="Normální 18 12 2" xfId="7656"/>
    <cellStyle name="Normální 21 12 2" xfId="7657"/>
    <cellStyle name="normální 12 2 10 2" xfId="7658"/>
    <cellStyle name="Normální 18 2 2 8 2" xfId="7659"/>
    <cellStyle name="Normální 17 2 2 8 2" xfId="7660"/>
    <cellStyle name="Normální 16 2 2 8 2" xfId="7661"/>
    <cellStyle name="Měna 2 2 11 2" xfId="7662"/>
    <cellStyle name="Měna 2 3 10 2" xfId="7663"/>
    <cellStyle name="Normální 21 2 2 8 2" xfId="7664"/>
    <cellStyle name="Měna 2 4 9 2" xfId="7665"/>
    <cellStyle name="normální 12 3 8 2" xfId="7666"/>
    <cellStyle name="Normální 16 3 8 2" xfId="7667"/>
    <cellStyle name="Normální 17 3 8 2" xfId="7668"/>
    <cellStyle name="Normální 18 3 8 2" xfId="7669"/>
    <cellStyle name="Normální 21 3 8 2" xfId="7670"/>
    <cellStyle name="Měna 2 2 2 9 2" xfId="7671"/>
    <cellStyle name="normální 12 4 8 2" xfId="7672"/>
    <cellStyle name="Normální 16 2 3 8 2" xfId="7673"/>
    <cellStyle name="Normální 17 2 3 8 2" xfId="7674"/>
    <cellStyle name="Normální 18 2 3 8 2" xfId="7675"/>
    <cellStyle name="Normální 21 2 3 8 2" xfId="7676"/>
    <cellStyle name="Měna 2 7 7 2" xfId="7677"/>
    <cellStyle name="Normální 16 6 7 2" xfId="7678"/>
    <cellStyle name="Normální 17 6 7 2" xfId="7679"/>
    <cellStyle name="Normální 18 6 7 2" xfId="7680"/>
    <cellStyle name="Normální 21 6 7 2" xfId="7681"/>
    <cellStyle name="normální 12 2 4 7 2" xfId="7682"/>
    <cellStyle name="Normální 18 2 2 2 7 2" xfId="7683"/>
    <cellStyle name="Normální 17 2 2 2 7 2" xfId="7684"/>
    <cellStyle name="Normální 16 2 2 2 7 2" xfId="7685"/>
    <cellStyle name="Měna 2 2 4 7 2" xfId="7686"/>
    <cellStyle name="Měna 2 3 3 7 2" xfId="7687"/>
    <cellStyle name="Normální 21 2 2 2 7 2" xfId="7688"/>
    <cellStyle name="Měna 2 4 2 7 2" xfId="7689"/>
    <cellStyle name="normální 12 3 2 7 2" xfId="7690"/>
    <cellStyle name="Normální 16 3 2 7 2" xfId="7691"/>
    <cellStyle name="Normální 17 3 2 7 2" xfId="7692"/>
    <cellStyle name="Normální 18 3 2 7 2" xfId="7693"/>
    <cellStyle name="Normální 21 3 2 7 2" xfId="7694"/>
    <cellStyle name="Měna 2 5 7 2" xfId="7695"/>
    <cellStyle name="Normální 16 4 2 7 2" xfId="7696"/>
    <cellStyle name="Normální 17 4 2 7 2" xfId="7697"/>
    <cellStyle name="Normální 18 4 2 7 2" xfId="7698"/>
    <cellStyle name="Normální 21 4 2 7 2" xfId="7699"/>
    <cellStyle name="Měna 2 3 2 7 2" xfId="7700"/>
    <cellStyle name="Měna 2 2 2 2 7 2" xfId="7701"/>
    <cellStyle name="Měna 2 2 3 8 2" xfId="7702"/>
    <cellStyle name="normální 12 4 2 7 2" xfId="7703"/>
    <cellStyle name="Měna 2 6 7 2" xfId="7704"/>
    <cellStyle name="Normální 16 5 7 2" xfId="7705"/>
    <cellStyle name="Normální 17 5 7 2" xfId="7706"/>
    <cellStyle name="Normální 18 5 7 2" xfId="7707"/>
    <cellStyle name="Normální 21 5 7 2" xfId="7708"/>
    <cellStyle name="Normální 16 2 3 2 7 2" xfId="7709"/>
    <cellStyle name="Normální 17 2 3 2 7 2" xfId="7710"/>
    <cellStyle name="Normální 18 2 3 2 7 2" xfId="7711"/>
    <cellStyle name="Normální 21 2 3 2 7 2" xfId="7712"/>
    <cellStyle name="Měna 2 8 5 2" xfId="7713"/>
    <cellStyle name="Normální 16 7 5 2" xfId="7714"/>
    <cellStyle name="Normální 17 7 5 2" xfId="7715"/>
    <cellStyle name="Normální 18 7 5 2" xfId="7716"/>
    <cellStyle name="Normální 21 7 5 2" xfId="7717"/>
    <cellStyle name="normální 12 2 5 5 2" xfId="7718"/>
    <cellStyle name="Normální 18 2 2 3 5 2" xfId="7719"/>
    <cellStyle name="Normální 17 2 2 3 5 2" xfId="7720"/>
    <cellStyle name="Normální 16 2 2 3 5 2" xfId="7721"/>
    <cellStyle name="Měna 2 2 5 5 2" xfId="7722"/>
    <cellStyle name="Měna 2 3 4 5 2" xfId="7723"/>
    <cellStyle name="Normální 21 2 2 3 5 2" xfId="7724"/>
    <cellStyle name="Měna 2 4 3 5 2" xfId="7725"/>
    <cellStyle name="normální 12 3 3 5 2" xfId="7726"/>
    <cellStyle name="Normální 16 3 3 5 2" xfId="7727"/>
    <cellStyle name="Normální 17 3 3 5 2" xfId="7728"/>
    <cellStyle name="Normální 18 3 3 5 2" xfId="7729"/>
    <cellStyle name="Normální 21 3 3 5 2" xfId="7730"/>
    <cellStyle name="Měna 2 2 2 3 5 2" xfId="7731"/>
    <cellStyle name="normální 12 4 3 5 2" xfId="7732"/>
    <cellStyle name="Normální 16 2 3 3 5 2" xfId="7733"/>
    <cellStyle name="Normální 17 2 3 3 5 2" xfId="7734"/>
    <cellStyle name="Normální 18 2 3 3 5 2" xfId="7735"/>
    <cellStyle name="Normální 21 2 3 3 5 2" xfId="7736"/>
    <cellStyle name="Měna 2 7 2 5 2" xfId="7737"/>
    <cellStyle name="Normální 16 6 2 5 2" xfId="7738"/>
    <cellStyle name="Normální 17 6 2 5 2" xfId="7739"/>
    <cellStyle name="Normální 18 6 2 5 2" xfId="7740"/>
    <cellStyle name="Normální 21 6 2 5 2" xfId="7741"/>
    <cellStyle name="normální 12 2 4 2 5 2" xfId="7742"/>
    <cellStyle name="Normální 18 2 2 2 2 5 2" xfId="7743"/>
    <cellStyle name="Normální 17 2 2 2 2 5 2" xfId="7744"/>
    <cellStyle name="Normální 16 2 2 2 2 5 2" xfId="7745"/>
    <cellStyle name="Měna 2 2 4 2 5 2" xfId="7746"/>
    <cellStyle name="Měna 2 3 3 2 5 2" xfId="7747"/>
    <cellStyle name="Normální 21 2 2 2 2 5 2" xfId="7748"/>
    <cellStyle name="Měna 2 4 2 2 5 2" xfId="7749"/>
    <cellStyle name="normální 12 3 2 2 5 2" xfId="7750"/>
    <cellStyle name="Normální 16 3 2 2 5 2" xfId="7751"/>
    <cellStyle name="Normální 17 3 2 2 5 2" xfId="7752"/>
    <cellStyle name="Normální 18 3 2 2 5 2" xfId="7753"/>
    <cellStyle name="Normální 21 3 2 2 5 2" xfId="7754"/>
    <cellStyle name="Měna 2 5 2 5 2" xfId="7755"/>
    <cellStyle name="Normální 16 4 2 2 5 2" xfId="7756"/>
    <cellStyle name="Normální 17 4 2 2 5 2" xfId="7757"/>
    <cellStyle name="Normální 18 4 2 2 5 2" xfId="7758"/>
    <cellStyle name="Normální 21 4 2 2 5 2" xfId="7759"/>
    <cellStyle name="Měna 2 3 2 2 5 2" xfId="7760"/>
    <cellStyle name="Měna 2 2 2 2 2 5 2" xfId="7761"/>
    <cellStyle name="Měna 2 2 3 2 5 2" xfId="7762"/>
    <cellStyle name="normální 12 4 2 2 5 2" xfId="7763"/>
    <cellStyle name="Měna 2 6 2 5 2" xfId="7764"/>
    <cellStyle name="Normální 16 5 2 5 2" xfId="7765"/>
    <cellStyle name="Normální 17 5 2 5 2" xfId="7766"/>
    <cellStyle name="Normální 18 5 2 5 2" xfId="7767"/>
    <cellStyle name="Normální 21 5 2 5 2" xfId="7768"/>
    <cellStyle name="Normální 16 2 3 2 2 5 2" xfId="7769"/>
    <cellStyle name="Normální 17 2 3 2 2 5 2" xfId="7770"/>
    <cellStyle name="Normální 18 2 3 2 2 5 2" xfId="7771"/>
    <cellStyle name="Normální 21 2 3 2 2 5 2" xfId="7772"/>
    <cellStyle name="Měna 2 9 5 2" xfId="7773"/>
    <cellStyle name="Normální 16 8 5 2" xfId="7774"/>
    <cellStyle name="Normální 17 8 5 2" xfId="7775"/>
    <cellStyle name="Normální 18 8 5 2" xfId="7776"/>
    <cellStyle name="Normální 21 8 5 2" xfId="7777"/>
    <cellStyle name="normální 12 2 6 5 2" xfId="7778"/>
    <cellStyle name="Normální 18 2 2 4 5 2" xfId="7779"/>
    <cellStyle name="Normální 17 2 2 4 5 2" xfId="7780"/>
    <cellStyle name="Normální 16 2 2 4 5 2" xfId="7781"/>
    <cellStyle name="Měna 2 2 6 5 2" xfId="7782"/>
    <cellStyle name="Měna 2 3 5 5 2" xfId="7783"/>
    <cellStyle name="Normální 21 2 2 4 5 2" xfId="7784"/>
    <cellStyle name="Měna 2 4 4 5 2" xfId="7785"/>
    <cellStyle name="normální 12 3 4 5 2" xfId="7786"/>
    <cellStyle name="Normální 16 3 4 5 2" xfId="7787"/>
    <cellStyle name="Normální 17 3 4 5 2" xfId="7788"/>
    <cellStyle name="Normální 18 3 4 5 2" xfId="7789"/>
    <cellStyle name="Normální 21 3 4 5 2" xfId="7790"/>
    <cellStyle name="Měna 2 2 2 4 5 2" xfId="7791"/>
    <cellStyle name="normální 12 4 4 5 2" xfId="7792"/>
    <cellStyle name="Normální 16 2 3 4 5 2" xfId="7793"/>
    <cellStyle name="Normální 17 2 3 4 5 2" xfId="7794"/>
    <cellStyle name="Normální 18 2 3 4 5 2" xfId="7795"/>
    <cellStyle name="Normální 21 2 3 4 5 2" xfId="7796"/>
    <cellStyle name="Měna 2 7 3 5 2" xfId="7797"/>
    <cellStyle name="Normální 16 6 3 5 2" xfId="7798"/>
    <cellStyle name="Normální 17 6 3 5 2" xfId="7799"/>
    <cellStyle name="Normální 18 6 3 5 2" xfId="7800"/>
    <cellStyle name="Normální 21 6 3 5 2" xfId="7801"/>
    <cellStyle name="normální 12 2 4 3 5 2" xfId="7802"/>
    <cellStyle name="Normální 18 2 2 2 3 5 2" xfId="7803"/>
    <cellStyle name="Normální 17 2 2 2 3 5 2" xfId="7804"/>
    <cellStyle name="Normální 16 2 2 2 3 5 2" xfId="7805"/>
    <cellStyle name="Měna 2 2 4 3 5 2" xfId="7806"/>
    <cellStyle name="Měna 2 3 3 3 5 2" xfId="7807"/>
    <cellStyle name="Normální 21 2 2 2 3 5 2" xfId="7808"/>
    <cellStyle name="Měna 2 4 2 3 5 2" xfId="7809"/>
    <cellStyle name="normální 12 3 2 3 5 2" xfId="7810"/>
    <cellStyle name="Normální 16 3 2 3 5 2" xfId="7811"/>
    <cellStyle name="Normální 17 3 2 3 5 2" xfId="7812"/>
    <cellStyle name="Normální 18 3 2 3 5 2" xfId="7813"/>
    <cellStyle name="Normální 21 3 2 3 5 2" xfId="7814"/>
    <cellStyle name="Měna 2 5 3 5 2" xfId="7815"/>
    <cellStyle name="Normální 16 4 2 3 5 2" xfId="7816"/>
    <cellStyle name="Normální 17 4 2 3 5 2" xfId="7817"/>
    <cellStyle name="Normální 18 4 2 3 5 2" xfId="7818"/>
    <cellStyle name="Normální 21 4 2 3 5 2" xfId="7819"/>
    <cellStyle name="Měna 2 3 2 3 5 2" xfId="7820"/>
    <cellStyle name="Měna 2 2 2 2 3 5 2" xfId="7821"/>
    <cellStyle name="Měna 2 2 3 3 5 2" xfId="7822"/>
    <cellStyle name="normální 12 4 2 3 5 2" xfId="7823"/>
    <cellStyle name="Měna 2 6 3 5 2" xfId="7824"/>
    <cellStyle name="Normální 16 5 3 5 2" xfId="7825"/>
    <cellStyle name="Normální 17 5 3 5 2" xfId="7826"/>
    <cellStyle name="Normální 18 5 3 5 2" xfId="7827"/>
    <cellStyle name="Normální 21 5 3 5 2" xfId="7828"/>
    <cellStyle name="Normální 16 2 3 2 3 5 2" xfId="7829"/>
    <cellStyle name="Normální 17 2 3 2 3 5 2" xfId="7830"/>
    <cellStyle name="Normální 18 2 3 2 3 5 2" xfId="7831"/>
    <cellStyle name="Normální 21 2 3 2 3 5 2" xfId="7832"/>
    <cellStyle name="Normální 92 5 2" xfId="7833"/>
    <cellStyle name="Měna 2 10 5 2" xfId="7834"/>
    <cellStyle name="Měna 2 2 7 5 2" xfId="7835"/>
    <cellStyle name="Měna 2 2 2 5 5 2" xfId="7836"/>
    <cellStyle name="Měna 2 3 6 5 2" xfId="7837"/>
    <cellStyle name="normální 12 5 5 2" xfId="7838"/>
    <cellStyle name="Normální 16 2 4 5 2" xfId="7839"/>
    <cellStyle name="Normální 17 2 4 5 2" xfId="7840"/>
    <cellStyle name="Normální 18 2 4 5 2" xfId="7841"/>
    <cellStyle name="Normální 21 2 4 5 2" xfId="7842"/>
    <cellStyle name="Normální 93 5 2" xfId="7843"/>
    <cellStyle name="Měna 2 4 5 5 2" xfId="7844"/>
    <cellStyle name="Měna 2 2 3 4 5 2" xfId="7845"/>
    <cellStyle name="Normální 94 5 2" xfId="7846"/>
    <cellStyle name="Měna 2 11 4 2" xfId="7847"/>
    <cellStyle name="Normální 16 9 4 2" xfId="7848"/>
    <cellStyle name="Normální 17 9 4 2" xfId="7849"/>
    <cellStyle name="Normální 18 9 4 2" xfId="7850"/>
    <cellStyle name="Normální 21 9 4 2" xfId="7851"/>
    <cellStyle name="normální 12 2 7 4 2" xfId="7852"/>
    <cellStyle name="Normální 18 2 2 5 4 2" xfId="7853"/>
    <cellStyle name="Normální 17 2 2 5 4 2" xfId="7854"/>
    <cellStyle name="Normální 16 2 2 5 4 2" xfId="7855"/>
    <cellStyle name="Měna 2 2 8 4 2" xfId="7856"/>
    <cellStyle name="Měna 2 3 7 4 2" xfId="7857"/>
    <cellStyle name="Normální 21 2 2 5 4 2" xfId="7858"/>
    <cellStyle name="Měna 2 4 6 4 2" xfId="7859"/>
    <cellStyle name="normální 12 3 5 4 2" xfId="7860"/>
    <cellStyle name="Normální 16 3 5 4 2" xfId="7861"/>
    <cellStyle name="Normální 17 3 5 4 2" xfId="7862"/>
    <cellStyle name="Normální 18 3 5 4 2" xfId="7863"/>
    <cellStyle name="Normální 21 3 5 4 2" xfId="7864"/>
    <cellStyle name="Měna 2 2 2 6 4 2" xfId="7865"/>
    <cellStyle name="normální 12 4 5 4 2" xfId="7866"/>
    <cellStyle name="Normální 16 2 3 5 4 2" xfId="7867"/>
    <cellStyle name="Normální 17 2 3 5 4 2" xfId="7868"/>
    <cellStyle name="Normální 18 2 3 5 4 2" xfId="7869"/>
    <cellStyle name="Normální 21 2 3 5 4 2" xfId="7870"/>
    <cellStyle name="Měna 2 7 4 4 2" xfId="7871"/>
    <cellStyle name="Normální 16 6 4 4 2" xfId="7872"/>
    <cellStyle name="Normální 17 6 4 4 2" xfId="7873"/>
    <cellStyle name="Normální 18 6 4 4 2" xfId="7874"/>
    <cellStyle name="Normální 21 6 4 4 2" xfId="7875"/>
    <cellStyle name="normální 12 2 4 4 4 2" xfId="7876"/>
    <cellStyle name="Normální 18 2 2 2 4 4 2" xfId="7877"/>
    <cellStyle name="Normální 17 2 2 2 4 4 2" xfId="7878"/>
    <cellStyle name="Normální 16 2 2 2 4 4 2" xfId="7879"/>
    <cellStyle name="Měna 2 2 4 4 4 2" xfId="7880"/>
    <cellStyle name="Měna 2 3 3 4 4 2" xfId="7881"/>
    <cellStyle name="Normální 21 2 2 2 4 4 2" xfId="7882"/>
    <cellStyle name="Měna 2 4 2 4 4 2" xfId="7883"/>
    <cellStyle name="normální 12 3 2 4 4 2" xfId="7884"/>
    <cellStyle name="Normální 16 3 2 4 4 2" xfId="7885"/>
    <cellStyle name="Normální 17 3 2 4 4 2" xfId="7886"/>
    <cellStyle name="Normální 18 3 2 4 4 2" xfId="7887"/>
    <cellStyle name="Normální 21 3 2 4 4 2" xfId="7888"/>
    <cellStyle name="Měna 2 5 4 4 2" xfId="7889"/>
    <cellStyle name="Normální 16 4 2 4 4 2" xfId="7890"/>
    <cellStyle name="Normální 17 4 2 4 4 2" xfId="7891"/>
    <cellStyle name="Normální 18 4 2 4 4 2" xfId="7892"/>
    <cellStyle name="Normální 21 4 2 4 4 2" xfId="7893"/>
    <cellStyle name="Měna 2 3 2 4 4 2" xfId="7894"/>
    <cellStyle name="Měna 2 2 2 2 4 4 2" xfId="7895"/>
    <cellStyle name="Měna 2 2 3 5 4 2" xfId="7896"/>
    <cellStyle name="normální 12 4 2 4 4 2" xfId="7897"/>
    <cellStyle name="Měna 2 6 4 4 2" xfId="7898"/>
    <cellStyle name="Normální 16 5 4 4 2" xfId="7899"/>
    <cellStyle name="Normální 17 5 4 4 2" xfId="7900"/>
    <cellStyle name="Normální 18 5 4 4 2" xfId="7901"/>
    <cellStyle name="Normální 21 5 4 4 2" xfId="7902"/>
    <cellStyle name="Normální 16 2 3 2 4 4 2" xfId="7903"/>
    <cellStyle name="Normální 17 2 3 2 4 4 2" xfId="7904"/>
    <cellStyle name="Normální 18 2 3 2 4 4 2" xfId="7905"/>
    <cellStyle name="Normální 21 2 3 2 4 4 2" xfId="7906"/>
    <cellStyle name="Měna 2 8 2 4 2" xfId="7907"/>
    <cellStyle name="Normální 16 7 2 4 2" xfId="7908"/>
    <cellStyle name="Normální 17 7 2 4 2" xfId="7909"/>
    <cellStyle name="Normální 18 7 2 4 2" xfId="7910"/>
    <cellStyle name="Normální 21 7 2 4 2" xfId="7911"/>
    <cellStyle name="normální 12 2 5 2 4 2" xfId="7912"/>
    <cellStyle name="Normální 18 2 2 3 2 4 2" xfId="7913"/>
    <cellStyle name="Normální 17 2 2 3 2 4 2" xfId="7914"/>
    <cellStyle name="Normální 16 2 2 3 2 4 2" xfId="7915"/>
    <cellStyle name="Měna 2 2 5 2 4 2" xfId="7916"/>
    <cellStyle name="Měna 2 3 4 2 4 2" xfId="7917"/>
    <cellStyle name="Normální 21 2 2 3 2 4 2" xfId="7918"/>
    <cellStyle name="Měna 2 4 3 2 4 2" xfId="7919"/>
    <cellStyle name="normální 12 3 3 2 4 2" xfId="7920"/>
    <cellStyle name="Normální 16 3 3 2 4 2" xfId="7921"/>
    <cellStyle name="Normální 17 3 3 2 4 2" xfId="7922"/>
    <cellStyle name="Normální 18 3 3 2 4 2" xfId="7923"/>
    <cellStyle name="Normální 21 3 3 2 4 2" xfId="7924"/>
    <cellStyle name="Měna 2 2 2 3 2 4 2" xfId="7925"/>
    <cellStyle name="normální 12 4 3 2 4 2" xfId="7926"/>
    <cellStyle name="Normální 16 2 3 3 2 4 2" xfId="7927"/>
    <cellStyle name="Normální 17 2 3 3 2 4 2" xfId="7928"/>
    <cellStyle name="Normální 18 2 3 3 2 4 2" xfId="7929"/>
    <cellStyle name="Normální 21 2 3 3 2 4 2" xfId="7930"/>
    <cellStyle name="Měna 2 7 2 2 4 2" xfId="7931"/>
    <cellStyle name="Normální 16 6 2 2 4 2" xfId="7932"/>
    <cellStyle name="Normální 17 6 2 2 4 2" xfId="7933"/>
    <cellStyle name="Normální 18 6 2 2 4 2" xfId="7934"/>
    <cellStyle name="Normální 21 6 2 2 4 2" xfId="7935"/>
    <cellStyle name="normální 12 2 4 2 2 4 2" xfId="7936"/>
    <cellStyle name="Normální 18 2 2 2 2 2 4 2" xfId="7937"/>
    <cellStyle name="Normální 17 2 2 2 2 2 4 2" xfId="7938"/>
    <cellStyle name="Normální 16 2 2 2 2 2 4 2" xfId="7939"/>
    <cellStyle name="Měna 2 2 4 2 2 4 2" xfId="7940"/>
    <cellStyle name="Měna 2 3 3 2 2 4 2" xfId="7941"/>
    <cellStyle name="Normální 21 2 2 2 2 2 4 2" xfId="7942"/>
    <cellStyle name="Měna 2 4 2 2 2 4 2" xfId="7943"/>
    <cellStyle name="normální 12 3 2 2 2 4 2" xfId="7944"/>
    <cellStyle name="Normální 16 3 2 2 2 4 2" xfId="7945"/>
    <cellStyle name="Normální 17 3 2 2 2 4 2" xfId="7946"/>
    <cellStyle name="Normální 18 3 2 2 2 4 2" xfId="7947"/>
    <cellStyle name="Normální 21 3 2 2 2 4 2" xfId="7948"/>
    <cellStyle name="Měna 2 5 2 2 4 2" xfId="7949"/>
    <cellStyle name="Normální 16 4 2 2 2 4 2" xfId="7950"/>
    <cellStyle name="Normální 17 4 2 2 2 4 2" xfId="7951"/>
    <cellStyle name="Normální 18 4 2 2 2 4 2" xfId="7952"/>
    <cellStyle name="Normální 21 4 2 2 2 4 2" xfId="7953"/>
    <cellStyle name="Měna 2 3 2 2 2 4 2" xfId="7954"/>
    <cellStyle name="Měna 2 2 2 2 2 2 4 2" xfId="7955"/>
    <cellStyle name="Měna 2 2 3 2 2 4 2" xfId="7956"/>
    <cellStyle name="normální 12 4 2 2 2 4 2" xfId="7957"/>
    <cellStyle name="Měna 2 6 2 2 4 2" xfId="7958"/>
    <cellStyle name="Normální 16 5 2 2 4 2" xfId="7959"/>
    <cellStyle name="Normální 17 5 2 2 4 2" xfId="7960"/>
    <cellStyle name="Normální 18 5 2 2 4 2" xfId="7961"/>
    <cellStyle name="Normální 21 5 2 2 4 2" xfId="7962"/>
    <cellStyle name="Normální 16 2 3 2 2 2 4 2" xfId="7963"/>
    <cellStyle name="Normální 17 2 3 2 2 2 4 2" xfId="7964"/>
    <cellStyle name="Normální 18 2 3 2 2 2 4 2" xfId="7965"/>
    <cellStyle name="Normální 21 2 3 2 2 2 4 2" xfId="7966"/>
    <cellStyle name="Měna 2 9 2 4 2" xfId="7967"/>
    <cellStyle name="Normální 16 8 2 4 2" xfId="7968"/>
    <cellStyle name="Normální 17 8 2 4 2" xfId="7969"/>
    <cellStyle name="Normální 18 8 2 4 2" xfId="7970"/>
    <cellStyle name="Normální 21 8 2 4 2" xfId="7971"/>
    <cellStyle name="normální 12 2 6 2 4 2" xfId="7972"/>
    <cellStyle name="Normální 18 2 2 4 2 4 2" xfId="7973"/>
    <cellStyle name="Normální 17 2 2 4 2 4 2" xfId="7974"/>
    <cellStyle name="Normální 16 2 2 4 2 4 2" xfId="7975"/>
    <cellStyle name="Měna 2 2 6 2 4 2" xfId="7976"/>
    <cellStyle name="Měna 2 3 5 2 4 2" xfId="7977"/>
    <cellStyle name="Normální 21 2 2 4 2 4 2" xfId="7978"/>
    <cellStyle name="Měna 2 4 4 2 4 2" xfId="7979"/>
    <cellStyle name="normální 12 3 4 2 4 2" xfId="7980"/>
    <cellStyle name="Normální 16 3 4 2 4 2" xfId="7981"/>
    <cellStyle name="Normální 17 3 4 2 4 2" xfId="7982"/>
    <cellStyle name="Normální 18 3 4 2 4 2" xfId="7983"/>
    <cellStyle name="Normální 21 3 4 2 4 2" xfId="7984"/>
    <cellStyle name="Měna 2 2 2 4 2 4 2" xfId="7985"/>
    <cellStyle name="normální 12 4 4 2 4 2" xfId="7986"/>
    <cellStyle name="Normální 16 2 3 4 2 4 2" xfId="7987"/>
    <cellStyle name="Normální 17 2 3 4 2 4 2" xfId="7988"/>
    <cellStyle name="Normální 18 2 3 4 2 4 2" xfId="7989"/>
    <cellStyle name="Normální 21 2 3 4 2 4 2" xfId="7990"/>
    <cellStyle name="Měna 2 7 3 2 4 2" xfId="7991"/>
    <cellStyle name="Normální 16 6 3 2 4 2" xfId="7992"/>
    <cellStyle name="Normální 17 6 3 2 4 2" xfId="7993"/>
    <cellStyle name="Normální 18 6 3 2 4 2" xfId="7994"/>
    <cellStyle name="Normální 21 6 3 2 4 2" xfId="7995"/>
    <cellStyle name="normální 12 2 4 3 2 4 2" xfId="7996"/>
    <cellStyle name="Normální 18 2 2 2 3 2 4 2" xfId="7997"/>
    <cellStyle name="Normální 17 2 2 2 3 2 4 2" xfId="7998"/>
    <cellStyle name="Normální 16 2 2 2 3 2 4 2" xfId="7999"/>
    <cellStyle name="Měna 2 2 4 3 2 4 2" xfId="8000"/>
    <cellStyle name="Měna 2 3 3 3 2 4 2" xfId="8001"/>
    <cellStyle name="Normální 21 2 2 2 3 2 4 2" xfId="8002"/>
    <cellStyle name="Měna 2 4 2 3 2 4 2" xfId="8003"/>
    <cellStyle name="normální 12 3 2 3 2 4 2" xfId="8004"/>
    <cellStyle name="Normální 16 3 2 3 2 4 2" xfId="8005"/>
    <cellStyle name="Normální 17 3 2 3 2 4 2" xfId="8006"/>
    <cellStyle name="Normální 18 3 2 3 2 4 2" xfId="8007"/>
    <cellStyle name="Normální 21 3 2 3 2 4 2" xfId="8008"/>
    <cellStyle name="Měna 2 5 3 2 4 2" xfId="8009"/>
    <cellStyle name="Normální 16 4 2 3 2 4 2" xfId="8010"/>
    <cellStyle name="Normální 17 4 2 3 2 4 2" xfId="8011"/>
    <cellStyle name="Normální 18 4 2 3 2 4 2" xfId="8012"/>
    <cellStyle name="Normální 21 4 2 3 2 4 2" xfId="8013"/>
    <cellStyle name="Měna 2 3 2 3 2 4 2" xfId="8014"/>
    <cellStyle name="Měna 2 2 2 2 3 2 4 2" xfId="8015"/>
    <cellStyle name="Měna 2 2 3 3 2 4 2" xfId="8016"/>
    <cellStyle name="normální 12 4 2 3 2 4 2" xfId="8017"/>
    <cellStyle name="Měna 2 6 3 2 4 2" xfId="8018"/>
    <cellStyle name="Normální 16 5 3 2 4 2" xfId="8019"/>
    <cellStyle name="Normální 17 5 3 2 4 2" xfId="8020"/>
    <cellStyle name="Normální 18 5 3 2 4 2" xfId="8021"/>
    <cellStyle name="Normální 21 5 3 2 4 2" xfId="8022"/>
    <cellStyle name="Normální 16 2 3 2 3 2 4 2" xfId="8023"/>
    <cellStyle name="Normální 17 2 3 2 3 2 4 2" xfId="8024"/>
    <cellStyle name="Normální 18 2 3 2 3 2 4 2" xfId="8025"/>
    <cellStyle name="Normální 21 2 3 2 3 2 4 2" xfId="8026"/>
    <cellStyle name="Normální 92 2 4 2" xfId="8027"/>
    <cellStyle name="Měna 2 10 2 4 2" xfId="8028"/>
    <cellStyle name="Měna 2 2 7 2 4 2" xfId="8029"/>
    <cellStyle name="Měna 2 2 2 5 2 4 2" xfId="8030"/>
    <cellStyle name="Měna 2 3 6 2 4 2" xfId="8031"/>
    <cellStyle name="normální 12 5 2 4 2" xfId="8032"/>
    <cellStyle name="Normální 16 2 4 2 4 2" xfId="8033"/>
    <cellStyle name="Normální 17 2 4 2 4 2" xfId="8034"/>
    <cellStyle name="Normální 18 2 4 2 4 2" xfId="8035"/>
    <cellStyle name="Normální 21 2 4 2 4 2" xfId="8036"/>
    <cellStyle name="Normální 93 2 4 2" xfId="8037"/>
    <cellStyle name="Měna 2 4 5 2 4 2" xfId="8038"/>
    <cellStyle name="Měna 2 2 3 4 2 4 2" xfId="8039"/>
    <cellStyle name="Normální 94 2 4 2" xfId="8040"/>
    <cellStyle name="Měna 2 12 3 2" xfId="8041"/>
    <cellStyle name="Normální 16 10 3 2" xfId="8042"/>
    <cellStyle name="Normální 17 10 3 2" xfId="8043"/>
    <cellStyle name="Normální 18 10 3 2" xfId="8044"/>
    <cellStyle name="Normální 21 10 3 2" xfId="8045"/>
    <cellStyle name="normální 12 2 8 3 2" xfId="8046"/>
    <cellStyle name="Normální 18 2 2 6 3 2" xfId="8047"/>
    <cellStyle name="Normální 17 2 2 6 3 2" xfId="8048"/>
    <cellStyle name="Normální 16 2 2 6 3 2" xfId="8049"/>
    <cellStyle name="Měna 2 2 9 3 2" xfId="8050"/>
    <cellStyle name="Měna 2 3 8 3 2" xfId="8051"/>
    <cellStyle name="Normální 21 2 2 6 3 2" xfId="8052"/>
    <cellStyle name="Měna 2 4 7 3 2" xfId="8053"/>
    <cellStyle name="normální 12 3 6 3 2" xfId="8054"/>
    <cellStyle name="Normální 16 3 6 3 2" xfId="8055"/>
    <cellStyle name="Normální 17 3 6 3 2" xfId="8056"/>
    <cellStyle name="Normální 18 3 6 3 2" xfId="8057"/>
    <cellStyle name="Normální 21 3 6 3 2" xfId="8058"/>
    <cellStyle name="Měna 2 2 2 7 3 2" xfId="8059"/>
    <cellStyle name="normální 12 4 6 3 2" xfId="8060"/>
    <cellStyle name="Normální 16 2 3 6 3 2" xfId="8061"/>
    <cellStyle name="Normální 17 2 3 6 3 2" xfId="8062"/>
    <cellStyle name="Normální 18 2 3 6 3 2" xfId="8063"/>
    <cellStyle name="Normální 21 2 3 6 3 2" xfId="8064"/>
    <cellStyle name="Měna 2 7 5 3 2" xfId="8065"/>
    <cellStyle name="Normální 16 6 5 3 2" xfId="8066"/>
    <cellStyle name="Normální 17 6 5 3 2" xfId="8067"/>
    <cellStyle name="Normální 18 6 5 3 2" xfId="8068"/>
    <cellStyle name="Normální 21 6 5 3 2" xfId="8069"/>
    <cellStyle name="normální 12 2 4 5 3 2" xfId="8070"/>
    <cellStyle name="Normální 18 2 2 2 5 3 2" xfId="8071"/>
    <cellStyle name="Normální 17 2 2 2 5 3 2" xfId="8072"/>
    <cellStyle name="Normální 16 2 2 2 5 3 2" xfId="8073"/>
    <cellStyle name="Měna 2 2 4 5 3 2" xfId="8074"/>
    <cellStyle name="Měna 2 3 3 5 3 2" xfId="8075"/>
    <cellStyle name="Normální 21 2 2 2 5 3 2" xfId="8076"/>
    <cellStyle name="Měna 2 4 2 5 3 2" xfId="8077"/>
    <cellStyle name="normální 12 3 2 5 3 2" xfId="8078"/>
    <cellStyle name="Normální 16 3 2 5 3 2" xfId="8079"/>
    <cellStyle name="Normální 17 3 2 5 3 2" xfId="8080"/>
    <cellStyle name="Normální 18 3 2 5 3 2" xfId="8081"/>
    <cellStyle name="Normální 21 3 2 5 3 2" xfId="8082"/>
    <cellStyle name="Měna 2 5 5 3 2" xfId="8083"/>
    <cellStyle name="Normální 16 4 2 5 3 2" xfId="8084"/>
    <cellStyle name="Normální 17 4 2 5 3 2" xfId="8085"/>
    <cellStyle name="Normální 18 4 2 5 3 2" xfId="8086"/>
    <cellStyle name="Normální 21 4 2 5 3 2" xfId="8087"/>
    <cellStyle name="Měna 2 3 2 5 3 2" xfId="8088"/>
    <cellStyle name="Měna 2 2 2 2 5 3 2" xfId="8089"/>
    <cellStyle name="Měna 2 2 3 6 3 2" xfId="8090"/>
    <cellStyle name="normální 12 4 2 5 3 2" xfId="8091"/>
    <cellStyle name="Měna 2 6 5 3 2" xfId="8092"/>
    <cellStyle name="Normální 16 5 5 3 2" xfId="8093"/>
    <cellStyle name="Normální 17 5 5 3 2" xfId="8094"/>
    <cellStyle name="Normální 18 5 5 3 2" xfId="8095"/>
    <cellStyle name="Normální 21 5 5 3 2" xfId="8096"/>
    <cellStyle name="Normální 16 2 3 2 5 3 2" xfId="8097"/>
    <cellStyle name="Normální 17 2 3 2 5 3 2" xfId="8098"/>
    <cellStyle name="Normální 18 2 3 2 5 3 2" xfId="8099"/>
    <cellStyle name="Normální 21 2 3 2 5 3 2" xfId="8100"/>
    <cellStyle name="Měna 2 8 3 3 2" xfId="8101"/>
    <cellStyle name="Normální 16 7 3 3 2" xfId="8102"/>
    <cellStyle name="Normální 17 7 3 3 2" xfId="8103"/>
    <cellStyle name="Normální 18 7 3 3 2" xfId="8104"/>
    <cellStyle name="Normální 21 7 3 3 2" xfId="8105"/>
    <cellStyle name="normální 12 2 5 3 3 2" xfId="8106"/>
    <cellStyle name="Normální 18 2 2 3 3 3 2" xfId="8107"/>
    <cellStyle name="Normální 17 2 2 3 3 3 2" xfId="8108"/>
    <cellStyle name="Normální 16 2 2 3 3 3 2" xfId="8109"/>
    <cellStyle name="Měna 2 2 5 3 3 2" xfId="8110"/>
    <cellStyle name="Měna 2 3 4 3 3 2" xfId="8111"/>
    <cellStyle name="Normální 21 2 2 3 3 3 2" xfId="8112"/>
    <cellStyle name="Měna 2 4 3 3 3 2" xfId="8113"/>
    <cellStyle name="normální 12 3 3 3 3 2" xfId="8114"/>
    <cellStyle name="Normální 16 3 3 3 3 2" xfId="8115"/>
    <cellStyle name="Normální 17 3 3 3 3 2" xfId="8116"/>
    <cellStyle name="Normální 18 3 3 3 3 2" xfId="8117"/>
    <cellStyle name="Normální 21 3 3 3 3 2" xfId="8118"/>
    <cellStyle name="Měna 2 2 2 3 3 3 2" xfId="8119"/>
    <cellStyle name="normální 12 4 3 3 3 2" xfId="8120"/>
    <cellStyle name="Normální 16 2 3 3 3 3 2" xfId="8121"/>
    <cellStyle name="Normální 17 2 3 3 3 3 2" xfId="8122"/>
    <cellStyle name="Normální 18 2 3 3 3 3 2" xfId="8123"/>
    <cellStyle name="Normální 21 2 3 3 3 3 2" xfId="8124"/>
    <cellStyle name="Měna 2 7 2 3 3 2" xfId="8125"/>
    <cellStyle name="Normální 16 6 2 3 3 2" xfId="8126"/>
    <cellStyle name="Normální 17 6 2 3 3 2" xfId="8127"/>
    <cellStyle name="Normální 18 6 2 3 3 2" xfId="8128"/>
    <cellStyle name="Normální 21 6 2 3 3 2" xfId="8129"/>
    <cellStyle name="normální 12 2 4 2 3 3 2" xfId="8130"/>
    <cellStyle name="Normální 18 2 2 2 2 3 3 2" xfId="8131"/>
    <cellStyle name="Normální 17 2 2 2 2 3 3 2" xfId="8132"/>
    <cellStyle name="Normální 16 2 2 2 2 3 3 2" xfId="8133"/>
    <cellStyle name="Měna 2 2 4 2 3 3 2" xfId="8134"/>
    <cellStyle name="Měna 2 3 3 2 3 3 2" xfId="8135"/>
    <cellStyle name="Normální 21 2 2 2 2 3 3 2" xfId="8136"/>
    <cellStyle name="Měna 2 4 2 2 3 3 2" xfId="8137"/>
    <cellStyle name="normální 12 3 2 2 3 3 2" xfId="8138"/>
    <cellStyle name="Normální 16 3 2 2 3 3 2" xfId="8139"/>
    <cellStyle name="Normální 17 3 2 2 3 3 2" xfId="8140"/>
    <cellStyle name="Normální 18 3 2 2 3 3 2" xfId="8141"/>
    <cellStyle name="Normální 21 3 2 2 3 3 2" xfId="8142"/>
    <cellStyle name="Měna 2 5 2 3 3 2" xfId="8143"/>
    <cellStyle name="Normální 16 4 2 2 3 3 2" xfId="8144"/>
    <cellStyle name="Normální 17 4 2 2 3 3 2" xfId="8145"/>
    <cellStyle name="Normální 18 4 2 2 3 3 2" xfId="8146"/>
    <cellStyle name="Normální 21 4 2 2 3 3 2" xfId="8147"/>
    <cellStyle name="Měna 2 3 2 2 3 3 2" xfId="8148"/>
    <cellStyle name="Měna 2 2 2 2 2 3 3 2" xfId="8149"/>
    <cellStyle name="Měna 2 2 3 2 3 3 2" xfId="8150"/>
    <cellStyle name="normální 12 4 2 2 3 3 2" xfId="8151"/>
    <cellStyle name="Měna 2 6 2 3 3 2" xfId="8152"/>
    <cellStyle name="Normální 16 5 2 3 3 2" xfId="8153"/>
    <cellStyle name="Normální 17 5 2 3 3 2" xfId="8154"/>
    <cellStyle name="Normální 18 5 2 3 3 2" xfId="8155"/>
    <cellStyle name="Normální 21 5 2 3 3 2" xfId="8156"/>
    <cellStyle name="Normální 16 2 3 2 2 3 3 2" xfId="8157"/>
    <cellStyle name="Normální 17 2 3 2 2 3 3 2" xfId="8158"/>
    <cellStyle name="Normální 18 2 3 2 2 3 3 2" xfId="8159"/>
    <cellStyle name="Normální 21 2 3 2 2 3 3 2" xfId="8160"/>
    <cellStyle name="Měna 2 9 3 3 2" xfId="8161"/>
    <cellStyle name="Normální 16 8 3 3 2" xfId="8162"/>
    <cellStyle name="Normální 17 8 3 3 2" xfId="8163"/>
    <cellStyle name="Normální 18 8 3 3 2" xfId="8164"/>
    <cellStyle name="Normální 21 8 3 3 2" xfId="8165"/>
    <cellStyle name="normální 12 2 6 3 3 2" xfId="8166"/>
    <cellStyle name="Normální 18 2 2 4 3 3 2" xfId="8167"/>
    <cellStyle name="Normální 17 2 2 4 3 3 2" xfId="8168"/>
    <cellStyle name="Normální 16 2 2 4 3 3 2" xfId="8169"/>
    <cellStyle name="Měna 2 2 6 3 3 2" xfId="8170"/>
    <cellStyle name="Měna 2 3 5 3 3 2" xfId="8171"/>
    <cellStyle name="Normální 21 2 2 4 3 3 2" xfId="8172"/>
    <cellStyle name="Měna 2 4 4 3 3 2" xfId="8173"/>
    <cellStyle name="normální 12 3 4 3 3 2" xfId="8174"/>
    <cellStyle name="Normální 16 3 4 3 3 2" xfId="8175"/>
    <cellStyle name="Normální 17 3 4 3 3 2" xfId="8176"/>
    <cellStyle name="Normální 18 3 4 3 3 2" xfId="8177"/>
    <cellStyle name="Normální 21 3 4 3 3 2" xfId="8178"/>
    <cellStyle name="Měna 2 2 2 4 3 3 2" xfId="8179"/>
    <cellStyle name="normální 12 4 4 3 3 2" xfId="8180"/>
    <cellStyle name="Normální 16 2 3 4 3 3 2" xfId="8181"/>
    <cellStyle name="Normální 17 2 3 4 3 3 2" xfId="8182"/>
    <cellStyle name="Normální 18 2 3 4 3 3 2" xfId="8183"/>
    <cellStyle name="Normální 21 2 3 4 3 3 2" xfId="8184"/>
    <cellStyle name="Měna 2 7 3 3 3 2" xfId="8185"/>
    <cellStyle name="Normální 16 6 3 3 3 2" xfId="8186"/>
    <cellStyle name="Normální 17 6 3 3 3 2" xfId="8187"/>
    <cellStyle name="Normální 18 6 3 3 3 2" xfId="8188"/>
    <cellStyle name="Normální 21 6 3 3 3 2" xfId="8189"/>
    <cellStyle name="normální 12 2 4 3 3 3 2" xfId="8190"/>
    <cellStyle name="Normální 18 2 2 2 3 3 3 2" xfId="8191"/>
    <cellStyle name="Normální 17 2 2 2 3 3 3 2" xfId="8192"/>
    <cellStyle name="Normální 16 2 2 2 3 3 3 2" xfId="8193"/>
    <cellStyle name="Měna 2 2 4 3 3 3 2" xfId="8194"/>
    <cellStyle name="Měna 2 3 3 3 3 3 2" xfId="8195"/>
    <cellStyle name="Normální 21 2 2 2 3 3 3 2" xfId="8196"/>
    <cellStyle name="Měna 2 4 2 3 3 3 2" xfId="8197"/>
    <cellStyle name="normální 12 3 2 3 3 3 2" xfId="8198"/>
    <cellStyle name="Normální 16 3 2 3 3 3 2" xfId="8199"/>
    <cellStyle name="Normální 17 3 2 3 3 3 2" xfId="8200"/>
    <cellStyle name="Normální 18 3 2 3 3 3 2" xfId="8201"/>
    <cellStyle name="Normální 21 3 2 3 3 3 2" xfId="8202"/>
    <cellStyle name="Měna 2 5 3 3 3 2" xfId="8203"/>
    <cellStyle name="Normální 16 4 2 3 3 3 2" xfId="8204"/>
    <cellStyle name="Normální 17 4 2 3 3 3 2" xfId="8205"/>
    <cellStyle name="Normální 18 4 2 3 3 3 2" xfId="8206"/>
    <cellStyle name="Normální 21 4 2 3 3 3 2" xfId="8207"/>
    <cellStyle name="Měna 2 3 2 3 3 3 2" xfId="8208"/>
    <cellStyle name="Měna 2 2 2 2 3 3 3 2" xfId="8209"/>
    <cellStyle name="Měna 2 2 3 3 3 3 2" xfId="8210"/>
    <cellStyle name="normální 12 4 2 3 3 3 2" xfId="8211"/>
    <cellStyle name="Měna 2 6 3 3 3 2" xfId="8212"/>
    <cellStyle name="Normální 16 5 3 3 3 2" xfId="8213"/>
    <cellStyle name="Normální 17 5 3 3 3 2" xfId="8214"/>
    <cellStyle name="Normální 18 5 3 3 3 2" xfId="8215"/>
    <cellStyle name="Normální 21 5 3 3 3 2" xfId="8216"/>
    <cellStyle name="Normální 16 2 3 2 3 3 3 2" xfId="8217"/>
    <cellStyle name="Normální 17 2 3 2 3 3 3 2" xfId="8218"/>
    <cellStyle name="Normální 18 2 3 2 3 3 3 2" xfId="8219"/>
    <cellStyle name="Normální 21 2 3 2 3 3 3 2" xfId="8220"/>
    <cellStyle name="Normální 92 3 3 2" xfId="8221"/>
    <cellStyle name="Měna 2 10 3 3 2" xfId="8222"/>
    <cellStyle name="Měna 2 2 7 3 3 2" xfId="8223"/>
    <cellStyle name="Měna 2 2 2 5 3 3 2" xfId="8224"/>
    <cellStyle name="Měna 2 3 6 3 3 2" xfId="8225"/>
    <cellStyle name="normální 12 5 3 3 2" xfId="8226"/>
    <cellStyle name="Normální 16 2 4 3 3 2" xfId="8227"/>
    <cellStyle name="Normální 17 2 4 3 3 2" xfId="8228"/>
    <cellStyle name="Normální 18 2 4 3 3 2" xfId="8229"/>
    <cellStyle name="Normální 21 2 4 3 3 2" xfId="8230"/>
    <cellStyle name="Normální 93 3 3 2" xfId="8231"/>
    <cellStyle name="Měna 2 4 5 3 3 2" xfId="8232"/>
    <cellStyle name="Měna 2 2 3 4 3 3 2" xfId="8233"/>
    <cellStyle name="Normální 94 3 3 2" xfId="8234"/>
    <cellStyle name="Měna 2 11 2 3 2" xfId="8235"/>
    <cellStyle name="Normální 16 9 2 3 2" xfId="8236"/>
    <cellStyle name="Normální 17 9 2 3 2" xfId="8237"/>
    <cellStyle name="Normální 18 9 2 3 2" xfId="8238"/>
    <cellStyle name="Normální 21 9 2 3 2" xfId="8239"/>
    <cellStyle name="normální 12 2 7 2 3 2" xfId="8240"/>
    <cellStyle name="Normální 18 2 2 5 2 3 2" xfId="8241"/>
    <cellStyle name="Normální 17 2 2 5 2 3 2" xfId="8242"/>
    <cellStyle name="Normální 16 2 2 5 2 3 2" xfId="8243"/>
    <cellStyle name="Měna 2 2 8 2 3 2" xfId="8244"/>
    <cellStyle name="Měna 2 3 7 2 3 2" xfId="8245"/>
    <cellStyle name="Normální 21 2 2 5 2 3 2" xfId="8246"/>
    <cellStyle name="Měna 2 4 6 2 3 2" xfId="8247"/>
    <cellStyle name="normální 12 3 5 2 3 2" xfId="8248"/>
    <cellStyle name="Normální 16 3 5 2 3 2" xfId="8249"/>
    <cellStyle name="Normální 17 3 5 2 3 2" xfId="8250"/>
    <cellStyle name="Normální 18 3 5 2 3 2" xfId="8251"/>
    <cellStyle name="Normální 21 3 5 2 3 2" xfId="8252"/>
    <cellStyle name="Měna 2 2 2 6 2 3 2" xfId="8253"/>
    <cellStyle name="normální 12 4 5 2 3 2" xfId="8254"/>
    <cellStyle name="Normální 16 2 3 5 2 3 2" xfId="8255"/>
    <cellStyle name="Normální 17 2 3 5 2 3 2" xfId="8256"/>
    <cellStyle name="Normální 18 2 3 5 2 3 2" xfId="8257"/>
    <cellStyle name="Normální 21 2 3 5 2 3 2" xfId="8258"/>
    <cellStyle name="Měna 2 7 4 2 3 2" xfId="8259"/>
    <cellStyle name="Normální 16 6 4 2 3 2" xfId="8260"/>
    <cellStyle name="Normální 17 6 4 2 3 2" xfId="8261"/>
    <cellStyle name="Normální 18 6 4 2 3 2" xfId="8262"/>
    <cellStyle name="Normální 21 6 4 2 3 2" xfId="8263"/>
    <cellStyle name="normální 12 2 4 4 2 3 2" xfId="8264"/>
    <cellStyle name="Normální 18 2 2 2 4 2 3 2" xfId="8265"/>
    <cellStyle name="Normální 17 2 2 2 4 2 3 2" xfId="8266"/>
    <cellStyle name="Normální 16 2 2 2 4 2 3 2" xfId="8267"/>
    <cellStyle name="Měna 2 2 4 4 2 3 2" xfId="8268"/>
    <cellStyle name="Měna 2 3 3 4 2 3 2" xfId="8269"/>
    <cellStyle name="Normální 21 2 2 2 4 2 3 2" xfId="8270"/>
    <cellStyle name="Měna 2 4 2 4 2 3 2" xfId="8271"/>
    <cellStyle name="normální 12 3 2 4 2 3 2" xfId="8272"/>
    <cellStyle name="Normální 16 3 2 4 2 3 2" xfId="8273"/>
    <cellStyle name="Normální 17 3 2 4 2 3 2" xfId="8274"/>
    <cellStyle name="Normální 18 3 2 4 2 3 2" xfId="8275"/>
    <cellStyle name="Normální 21 3 2 4 2 3 2" xfId="8276"/>
    <cellStyle name="Měna 2 5 4 2 3 2" xfId="8277"/>
    <cellStyle name="Normální 16 4 2 4 2 3 2" xfId="8278"/>
    <cellStyle name="Normální 17 4 2 4 2 3 2" xfId="8279"/>
    <cellStyle name="Normální 18 4 2 4 2 3 2" xfId="8280"/>
    <cellStyle name="Normální 21 4 2 4 2 3 2" xfId="8281"/>
    <cellStyle name="Měna 2 3 2 4 2 3 2" xfId="8282"/>
    <cellStyle name="Měna 2 2 2 2 4 2 3 2" xfId="8283"/>
    <cellStyle name="Měna 2 2 3 5 2 3 2" xfId="8284"/>
    <cellStyle name="normální 12 4 2 4 2 3 2" xfId="8285"/>
    <cellStyle name="Měna 2 6 4 2 3 2" xfId="8286"/>
    <cellStyle name="Normální 16 5 4 2 3 2" xfId="8287"/>
    <cellStyle name="Normální 17 5 4 2 3 2" xfId="8288"/>
    <cellStyle name="Normální 18 5 4 2 3 2" xfId="8289"/>
    <cellStyle name="Normální 21 5 4 2 3 2" xfId="8290"/>
    <cellStyle name="Normální 16 2 3 2 4 2 3 2" xfId="8291"/>
    <cellStyle name="Normální 17 2 3 2 4 2 3 2" xfId="8292"/>
    <cellStyle name="Normální 18 2 3 2 4 2 3 2" xfId="8293"/>
    <cellStyle name="Normální 21 2 3 2 4 2 3 2" xfId="8294"/>
    <cellStyle name="Měna 2 8 2 2 3 2" xfId="8295"/>
    <cellStyle name="Normální 16 7 2 2 3 2" xfId="8296"/>
    <cellStyle name="Normální 17 7 2 2 3 2" xfId="8297"/>
    <cellStyle name="Normální 18 7 2 2 3 2" xfId="8298"/>
    <cellStyle name="Normální 21 7 2 2 3 2" xfId="8299"/>
    <cellStyle name="normální 12 2 5 2 2 3 2" xfId="8300"/>
    <cellStyle name="Normální 18 2 2 3 2 2 3 2" xfId="8301"/>
    <cellStyle name="Normální 17 2 2 3 2 2 3 2" xfId="8302"/>
    <cellStyle name="Normální 16 2 2 3 2 2 3 2" xfId="8303"/>
    <cellStyle name="Měna 2 2 5 2 2 3 2" xfId="8304"/>
    <cellStyle name="Měna 2 3 4 2 2 3 2" xfId="8305"/>
    <cellStyle name="Normální 21 2 2 3 2 2 3 2" xfId="8306"/>
    <cellStyle name="Měna 2 4 3 2 2 3 2" xfId="8307"/>
    <cellStyle name="normální 12 3 3 2 2 3 2" xfId="8308"/>
    <cellStyle name="Normální 16 3 3 2 2 3 2" xfId="8309"/>
    <cellStyle name="Normální 17 3 3 2 2 3 2" xfId="8310"/>
    <cellStyle name="Normální 18 3 3 2 2 3 2" xfId="8311"/>
    <cellStyle name="Normální 21 3 3 2 2 3 2" xfId="8312"/>
    <cellStyle name="Měna 2 2 2 3 2 2 3 2" xfId="8313"/>
    <cellStyle name="normální 12 4 3 2 2 3 2" xfId="8314"/>
    <cellStyle name="Normální 16 2 3 3 2 2 3 2" xfId="8315"/>
    <cellStyle name="Normální 17 2 3 3 2 2 3 2" xfId="8316"/>
    <cellStyle name="Normální 18 2 3 3 2 2 3 2" xfId="8317"/>
    <cellStyle name="Normální 21 2 3 3 2 2 3 2" xfId="8318"/>
    <cellStyle name="Měna 2 7 2 2 2 3 2" xfId="8319"/>
    <cellStyle name="Normální 16 6 2 2 2 3 2" xfId="8320"/>
    <cellStyle name="Normální 17 6 2 2 2 3 2" xfId="8321"/>
    <cellStyle name="Normální 18 6 2 2 2 3 2" xfId="8322"/>
    <cellStyle name="Normální 21 6 2 2 2 3 2" xfId="8323"/>
    <cellStyle name="normální 12 2 4 2 2 2 3 2" xfId="8324"/>
    <cellStyle name="Normální 18 2 2 2 2 2 2 3 2" xfId="8325"/>
    <cellStyle name="Normální 17 2 2 2 2 2 2 3 2" xfId="8326"/>
    <cellStyle name="Normální 16 2 2 2 2 2 2 3 2" xfId="8327"/>
    <cellStyle name="Měna 2 2 4 2 2 2 3 2" xfId="8328"/>
    <cellStyle name="Měna 2 3 3 2 2 2 3 2" xfId="8329"/>
    <cellStyle name="Normální 21 2 2 2 2 2 2 3 2" xfId="8330"/>
    <cellStyle name="Měna 2 4 2 2 2 2 3 2" xfId="8331"/>
    <cellStyle name="normální 12 3 2 2 2 2 3 2" xfId="8332"/>
    <cellStyle name="Normální 16 3 2 2 2 2 3 2" xfId="8333"/>
    <cellStyle name="Normální 17 3 2 2 2 2 3 2" xfId="8334"/>
    <cellStyle name="Normální 18 3 2 2 2 2 3 2" xfId="8335"/>
    <cellStyle name="Normální 21 3 2 2 2 2 3 2" xfId="8336"/>
    <cellStyle name="Měna 2 5 2 2 2 3 2" xfId="8337"/>
    <cellStyle name="Normální 16 4 2 2 2 2 3 2" xfId="8338"/>
    <cellStyle name="Normální 17 4 2 2 2 2 3 2" xfId="8339"/>
    <cellStyle name="Normální 18 4 2 2 2 2 3 2" xfId="8340"/>
    <cellStyle name="Normální 21 4 2 2 2 2 3 2" xfId="8341"/>
    <cellStyle name="Měna 2 3 2 2 2 2 3 2" xfId="8342"/>
    <cellStyle name="Měna 2 2 2 2 2 2 2 3 2" xfId="8343"/>
    <cellStyle name="Měna 2 2 3 2 2 2 3 2" xfId="8344"/>
    <cellStyle name="normální 12 4 2 2 2 2 3 2" xfId="8345"/>
    <cellStyle name="Měna 2 6 2 2 2 3 2" xfId="8346"/>
    <cellStyle name="Normální 16 5 2 2 2 3 2" xfId="8347"/>
    <cellStyle name="Normální 17 5 2 2 2 3 2" xfId="8348"/>
    <cellStyle name="Normální 18 5 2 2 2 3 2" xfId="8349"/>
    <cellStyle name="Normální 21 5 2 2 2 3 2" xfId="8350"/>
    <cellStyle name="Normální 16 2 3 2 2 2 2 3 2" xfId="8351"/>
    <cellStyle name="Normální 17 2 3 2 2 2 2 3 2" xfId="8352"/>
    <cellStyle name="Normální 18 2 3 2 2 2 2 3 2" xfId="8353"/>
    <cellStyle name="Normální 21 2 3 2 2 2 2 3 2" xfId="8354"/>
    <cellStyle name="Měna 2 9 2 2 3 2" xfId="8355"/>
    <cellStyle name="Normální 16 8 2 2 3 2" xfId="8356"/>
    <cellStyle name="Normální 17 8 2 2 3 2" xfId="8357"/>
    <cellStyle name="Normální 18 8 2 2 3 2" xfId="8358"/>
    <cellStyle name="Normální 21 8 2 2 3 2" xfId="8359"/>
    <cellStyle name="normální 12 2 6 2 2 3 2" xfId="8360"/>
    <cellStyle name="Normální 18 2 2 4 2 2 3 2" xfId="8361"/>
    <cellStyle name="Normální 17 2 2 4 2 2 3 2" xfId="8362"/>
    <cellStyle name="Normální 16 2 2 4 2 2 3 2" xfId="8363"/>
    <cellStyle name="Měna 2 2 6 2 2 3 2" xfId="8364"/>
    <cellStyle name="Měna 2 3 5 2 2 3 2" xfId="8365"/>
    <cellStyle name="Normální 21 2 2 4 2 2 3 2" xfId="8366"/>
    <cellStyle name="Měna 2 4 4 2 2 3 2" xfId="8367"/>
    <cellStyle name="normální 12 3 4 2 2 3 2" xfId="8368"/>
    <cellStyle name="Normální 16 3 4 2 2 3 2" xfId="8369"/>
    <cellStyle name="Normální 17 3 4 2 2 3 2" xfId="8370"/>
    <cellStyle name="Normální 18 3 4 2 2 3 2" xfId="8371"/>
    <cellStyle name="Normální 21 3 4 2 2 3 2" xfId="8372"/>
    <cellStyle name="Měna 2 2 2 4 2 2 3 2" xfId="8373"/>
    <cellStyle name="normální 12 4 4 2 2 3 2" xfId="8374"/>
    <cellStyle name="Normální 16 2 3 4 2 2 3 2" xfId="8375"/>
    <cellStyle name="Normální 17 2 3 4 2 2 3 2" xfId="8376"/>
    <cellStyle name="Normální 18 2 3 4 2 2 3 2" xfId="8377"/>
    <cellStyle name="Normální 21 2 3 4 2 2 3 2" xfId="8378"/>
    <cellStyle name="Měna 2 7 3 2 2 3 2" xfId="8379"/>
    <cellStyle name="Normální 16 6 3 2 2 3 2" xfId="8380"/>
    <cellStyle name="Normální 17 6 3 2 2 3 2" xfId="8381"/>
    <cellStyle name="Normální 18 6 3 2 2 3 2" xfId="8382"/>
    <cellStyle name="Normální 21 6 3 2 2 3 2" xfId="8383"/>
    <cellStyle name="normální 12 2 4 3 2 2 3 2" xfId="8384"/>
    <cellStyle name="Normální 18 2 2 2 3 2 2 3 2" xfId="8385"/>
    <cellStyle name="Normální 17 2 2 2 3 2 2 3 2" xfId="8386"/>
    <cellStyle name="Normální 16 2 2 2 3 2 2 3 2" xfId="8387"/>
    <cellStyle name="Měna 2 2 4 3 2 2 3 2" xfId="8388"/>
    <cellStyle name="Měna 2 3 3 3 2 2 3 2" xfId="8389"/>
    <cellStyle name="Normální 21 2 2 2 3 2 2 3 2" xfId="8390"/>
    <cellStyle name="Měna 2 4 2 3 2 2 3 2" xfId="8391"/>
    <cellStyle name="normální 12 3 2 3 2 2 3 2" xfId="8392"/>
    <cellStyle name="Normální 16 3 2 3 2 2 3 2" xfId="8393"/>
    <cellStyle name="Normální 17 3 2 3 2 2 3 2" xfId="8394"/>
    <cellStyle name="Normální 18 3 2 3 2 2 3 2" xfId="8395"/>
    <cellStyle name="Normální 21 3 2 3 2 2 3 2" xfId="8396"/>
    <cellStyle name="Měna 2 5 3 2 2 3 2" xfId="8397"/>
    <cellStyle name="Normální 16 4 2 3 2 2 3 2" xfId="8398"/>
    <cellStyle name="Normální 17 4 2 3 2 2 3 2" xfId="8399"/>
    <cellStyle name="Normální 18 4 2 3 2 2 3 2" xfId="8400"/>
    <cellStyle name="Normální 21 4 2 3 2 2 3 2" xfId="8401"/>
    <cellStyle name="Měna 2 3 2 3 2 2 3 2" xfId="8402"/>
    <cellStyle name="Měna 2 2 2 2 3 2 2 3 2" xfId="8403"/>
    <cellStyle name="Měna 2 2 3 3 2 2 3 2" xfId="8404"/>
    <cellStyle name="normální 12 4 2 3 2 2 3 2" xfId="8405"/>
    <cellStyle name="Měna 2 6 3 2 2 3 2" xfId="8406"/>
    <cellStyle name="Normální 16 5 3 2 2 3 2" xfId="8407"/>
    <cellStyle name="Normální 17 5 3 2 2 3 2" xfId="8408"/>
    <cellStyle name="Normální 18 5 3 2 2 3 2" xfId="8409"/>
    <cellStyle name="Normální 21 5 3 2 2 3 2" xfId="8410"/>
    <cellStyle name="Normální 16 2 3 2 3 2 2 3 2" xfId="8411"/>
    <cellStyle name="Normální 17 2 3 2 3 2 2 3 2" xfId="8412"/>
    <cellStyle name="Normální 18 2 3 2 3 2 2 3 2" xfId="8413"/>
    <cellStyle name="Normální 21 2 3 2 3 2 2 3 2" xfId="8414"/>
    <cellStyle name="Normální 92 2 2 3 2" xfId="8415"/>
    <cellStyle name="Měna 2 10 2 2 3 2" xfId="8416"/>
    <cellStyle name="Měna 2 2 7 2 2 3 2" xfId="8417"/>
    <cellStyle name="Měna 2 2 2 5 2 2 3 2" xfId="8418"/>
    <cellStyle name="Měna 2 3 6 2 2 3 2" xfId="8419"/>
    <cellStyle name="normální 12 5 2 2 3 2" xfId="8420"/>
    <cellStyle name="Normální 16 2 4 2 2 3 2" xfId="8421"/>
    <cellStyle name="Normální 17 2 4 2 2 3 2" xfId="8422"/>
    <cellStyle name="Normální 18 2 4 2 2 3 2" xfId="8423"/>
    <cellStyle name="Normální 21 2 4 2 2 3 2" xfId="8424"/>
    <cellStyle name="Normální 93 2 2 3 2" xfId="8425"/>
    <cellStyle name="Měna 2 4 5 2 2 3 2" xfId="8426"/>
    <cellStyle name="Měna 2 2 3 4 2 2 3 2" xfId="8427"/>
    <cellStyle name="Normální 94 2 2 3 2" xfId="8428"/>
    <cellStyle name="Měna 2 13 2 2" xfId="8429"/>
    <cellStyle name="Normální 16 11 2 2" xfId="8430"/>
    <cellStyle name="Normální 17 11 2 2" xfId="8431"/>
    <cellStyle name="Normální 18 11 2 2" xfId="8432"/>
    <cellStyle name="Normální 21 11 2 2" xfId="8433"/>
    <cellStyle name="normální 12 2 9 2 2" xfId="8434"/>
    <cellStyle name="Normální 18 2 2 7 2 2" xfId="8435"/>
    <cellStyle name="Normální 17 2 2 7 2 2" xfId="8436"/>
    <cellStyle name="Normální 16 2 2 7 2 2" xfId="8437"/>
    <cellStyle name="Měna 2 2 10 2 2" xfId="8438"/>
    <cellStyle name="Měna 2 3 9 2 2" xfId="8439"/>
    <cellStyle name="Normální 21 2 2 7 2 2" xfId="8440"/>
    <cellStyle name="Měna 2 4 8 2 2" xfId="8441"/>
    <cellStyle name="normální 12 3 7 2 2" xfId="8442"/>
    <cellStyle name="Normální 16 3 7 2 2" xfId="8443"/>
    <cellStyle name="Normální 17 3 7 2 2" xfId="8444"/>
    <cellStyle name="Normální 18 3 7 2 2" xfId="8445"/>
    <cellStyle name="Normální 21 3 7 2 2" xfId="8446"/>
    <cellStyle name="Měna 2 2 2 8 2 2" xfId="8447"/>
    <cellStyle name="normální 12 4 7 2 2" xfId="8448"/>
    <cellStyle name="Normální 16 2 3 7 2 2" xfId="8449"/>
    <cellStyle name="Normální 17 2 3 7 2 2" xfId="8450"/>
    <cellStyle name="Normální 18 2 3 7 2 2" xfId="8451"/>
    <cellStyle name="Normální 21 2 3 7 2 2" xfId="8452"/>
    <cellStyle name="Měna 2 7 6 2 2" xfId="8453"/>
    <cellStyle name="Normální 16 6 6 2 2" xfId="8454"/>
    <cellStyle name="Normální 17 6 6 2 2" xfId="8455"/>
    <cellStyle name="Normální 18 6 6 2 2" xfId="8456"/>
    <cellStyle name="Normální 21 6 6 2 2" xfId="8457"/>
    <cellStyle name="normální 12 2 4 6 2 2" xfId="8458"/>
    <cellStyle name="Normální 18 2 2 2 6 2 2" xfId="8459"/>
    <cellStyle name="Normální 17 2 2 2 6 2 2" xfId="8460"/>
    <cellStyle name="Normální 16 2 2 2 6 2 2" xfId="8461"/>
    <cellStyle name="Měna 2 2 4 6 2 2" xfId="8462"/>
    <cellStyle name="Měna 2 3 3 6 2 2" xfId="8463"/>
    <cellStyle name="Normální 21 2 2 2 6 2 2" xfId="8464"/>
    <cellStyle name="Měna 2 4 2 6 2 2" xfId="8465"/>
    <cellStyle name="normální 12 3 2 6 2 2" xfId="8466"/>
    <cellStyle name="Normální 16 3 2 6 2 2" xfId="8467"/>
    <cellStyle name="Normální 17 3 2 6 2 2" xfId="8468"/>
    <cellStyle name="Normální 18 3 2 6 2 2" xfId="8469"/>
    <cellStyle name="Normální 21 3 2 6 2 2" xfId="8470"/>
    <cellStyle name="Měna 2 5 6 2 2" xfId="8471"/>
    <cellStyle name="Normální 16 4 2 6 2 2" xfId="8472"/>
    <cellStyle name="Normální 17 4 2 6 2 2" xfId="8473"/>
    <cellStyle name="Normální 18 4 2 6 2 2" xfId="8474"/>
    <cellStyle name="Normální 21 4 2 6 2 2" xfId="8475"/>
    <cellStyle name="Měna 2 3 2 6 2 2" xfId="8476"/>
    <cellStyle name="Měna 2 2 2 2 6 2 2" xfId="8477"/>
    <cellStyle name="Měna 2 2 3 7 2 2" xfId="8478"/>
    <cellStyle name="normální 12 4 2 6 2 2" xfId="8479"/>
    <cellStyle name="Měna 2 6 6 2 2" xfId="8480"/>
    <cellStyle name="Normální 16 5 6 2 2" xfId="8481"/>
    <cellStyle name="Normální 17 5 6 2 2" xfId="8482"/>
    <cellStyle name="Normální 18 5 6 2 2" xfId="8483"/>
    <cellStyle name="Normální 21 5 6 2 2" xfId="8484"/>
    <cellStyle name="Normální 16 2 3 2 6 2 2" xfId="8485"/>
    <cellStyle name="Normální 17 2 3 2 6 2 2" xfId="8486"/>
    <cellStyle name="Normální 18 2 3 2 6 2 2" xfId="8487"/>
    <cellStyle name="Normální 21 2 3 2 6 2 2" xfId="8488"/>
    <cellStyle name="Měna 2 8 4 2 2" xfId="8489"/>
    <cellStyle name="Normální 16 7 4 2 2" xfId="8490"/>
    <cellStyle name="Normální 17 7 4 2 2" xfId="8491"/>
    <cellStyle name="Normální 18 7 4 2 2" xfId="8492"/>
    <cellStyle name="Normální 21 7 4 2 2" xfId="8493"/>
    <cellStyle name="normální 12 2 5 4 2 2" xfId="8494"/>
    <cellStyle name="Normální 18 2 2 3 4 2 2" xfId="8495"/>
    <cellStyle name="Normální 17 2 2 3 4 2 2" xfId="8496"/>
    <cellStyle name="Normální 16 2 2 3 4 2 2" xfId="8497"/>
    <cellStyle name="Měna 2 2 5 4 2 2" xfId="8498"/>
    <cellStyle name="Měna 2 3 4 4 2 2" xfId="8499"/>
    <cellStyle name="Normální 21 2 2 3 4 2 2" xfId="8500"/>
    <cellStyle name="Měna 2 4 3 4 2 2" xfId="8501"/>
    <cellStyle name="normální 12 3 3 4 2 2" xfId="8502"/>
    <cellStyle name="Normální 16 3 3 4 2 2" xfId="8503"/>
    <cellStyle name="Normální 17 3 3 4 2 2" xfId="8504"/>
    <cellStyle name="Normální 18 3 3 4 2 2" xfId="8505"/>
    <cellStyle name="Normální 21 3 3 4 2 2" xfId="8506"/>
    <cellStyle name="Měna 2 2 2 3 4 2 2" xfId="8507"/>
    <cellStyle name="normální 12 4 3 4 2 2" xfId="8508"/>
    <cellStyle name="Normální 16 2 3 3 4 2 2" xfId="8509"/>
    <cellStyle name="Normální 17 2 3 3 4 2 2" xfId="8510"/>
    <cellStyle name="Normální 18 2 3 3 4 2 2" xfId="8511"/>
    <cellStyle name="Normální 21 2 3 3 4 2 2" xfId="8512"/>
    <cellStyle name="Měna 2 7 2 4 2 2" xfId="8513"/>
    <cellStyle name="Normální 16 6 2 4 2 2" xfId="8514"/>
    <cellStyle name="Normální 17 6 2 4 2 2" xfId="8515"/>
    <cellStyle name="Normální 18 6 2 4 2 2" xfId="8516"/>
    <cellStyle name="Normální 21 6 2 4 2 2" xfId="8517"/>
    <cellStyle name="normální 12 2 4 2 4 2 2" xfId="8518"/>
    <cellStyle name="Normální 18 2 2 2 2 4 2 2" xfId="8519"/>
    <cellStyle name="Normální 17 2 2 2 2 4 2 2" xfId="8520"/>
    <cellStyle name="Normální 16 2 2 2 2 4 2 2" xfId="8521"/>
    <cellStyle name="Měna 2 2 4 2 4 2 2" xfId="8522"/>
    <cellStyle name="Měna 2 3 3 2 4 2 2" xfId="8523"/>
    <cellStyle name="Normální 21 2 2 2 2 4 2 2" xfId="8524"/>
    <cellStyle name="Měna 2 4 2 2 4 2 2" xfId="8525"/>
    <cellStyle name="normální 12 3 2 2 4 2 2" xfId="8526"/>
    <cellStyle name="Normální 16 3 2 2 4 2 2" xfId="8527"/>
    <cellStyle name="Normální 17 3 2 2 4 2 2" xfId="8528"/>
    <cellStyle name="Normální 18 3 2 2 4 2 2" xfId="8529"/>
    <cellStyle name="Normální 21 3 2 2 4 2 2" xfId="8530"/>
    <cellStyle name="Měna 2 5 2 4 2 2" xfId="8531"/>
    <cellStyle name="Normální 16 4 2 2 4 2 2" xfId="8532"/>
    <cellStyle name="Normální 17 4 2 2 4 2 2" xfId="8533"/>
    <cellStyle name="Normální 18 4 2 2 4 2 2" xfId="8534"/>
    <cellStyle name="Normální 21 4 2 2 4 2 2" xfId="8535"/>
    <cellStyle name="Měna 2 3 2 2 4 2 2" xfId="8536"/>
    <cellStyle name="Měna 2 2 2 2 2 4 2 2" xfId="8537"/>
    <cellStyle name="Měna 2 2 3 2 4 2 2" xfId="8538"/>
    <cellStyle name="normální 12 4 2 2 4 2 2" xfId="8539"/>
    <cellStyle name="Měna 2 6 2 4 2 2" xfId="8540"/>
    <cellStyle name="Normální 16 5 2 4 2 2" xfId="8541"/>
    <cellStyle name="Normální 17 5 2 4 2 2" xfId="8542"/>
    <cellStyle name="Normální 18 5 2 4 2 2" xfId="8543"/>
    <cellStyle name="Normální 21 5 2 4 2 2" xfId="8544"/>
    <cellStyle name="Normální 16 2 3 2 2 4 2 2" xfId="8545"/>
    <cellStyle name="Normální 17 2 3 2 2 4 2 2" xfId="8546"/>
    <cellStyle name="Normální 18 2 3 2 2 4 2 2" xfId="8547"/>
    <cellStyle name="Normální 21 2 3 2 2 4 2 2" xfId="8548"/>
    <cellStyle name="Měna 2 9 4 2 2" xfId="8549"/>
    <cellStyle name="Normální 16 8 4 2 2" xfId="8550"/>
    <cellStyle name="Normální 17 8 4 2 2" xfId="8551"/>
    <cellStyle name="Normální 18 8 4 2 2" xfId="8552"/>
    <cellStyle name="Normální 21 8 4 2 2" xfId="8553"/>
    <cellStyle name="normální 12 2 6 4 2 2" xfId="8554"/>
    <cellStyle name="Normální 18 2 2 4 4 2 2" xfId="8555"/>
    <cellStyle name="Normální 17 2 2 4 4 2 2" xfId="8556"/>
    <cellStyle name="Normální 16 2 2 4 4 2 2" xfId="8557"/>
    <cellStyle name="Měna 2 2 6 4 2 2" xfId="8558"/>
    <cellStyle name="Měna 2 3 5 4 2 2" xfId="8559"/>
    <cellStyle name="Normální 21 2 2 4 4 2 2" xfId="8560"/>
    <cellStyle name="Měna 2 4 4 4 2 2" xfId="8561"/>
    <cellStyle name="normální 12 3 4 4 2 2" xfId="8562"/>
    <cellStyle name="Normální 16 3 4 4 2 2" xfId="8563"/>
    <cellStyle name="Normální 17 3 4 4 2 2" xfId="8564"/>
    <cellStyle name="Normální 18 3 4 4 2 2" xfId="8565"/>
    <cellStyle name="Normální 21 3 4 4 2 2" xfId="8566"/>
    <cellStyle name="Měna 2 2 2 4 4 2 2" xfId="8567"/>
    <cellStyle name="normální 12 4 4 4 2 2" xfId="8568"/>
    <cellStyle name="Normální 16 2 3 4 4 2 2" xfId="8569"/>
    <cellStyle name="Normální 17 2 3 4 4 2 2" xfId="8570"/>
    <cellStyle name="Normální 18 2 3 4 4 2 2" xfId="8571"/>
    <cellStyle name="Normální 21 2 3 4 4 2 2" xfId="8572"/>
    <cellStyle name="Měna 2 7 3 4 2 2" xfId="8573"/>
    <cellStyle name="Normální 16 6 3 4 2 2" xfId="8574"/>
    <cellStyle name="Normální 17 6 3 4 2 2" xfId="8575"/>
    <cellStyle name="Normální 18 6 3 4 2 2" xfId="8576"/>
    <cellStyle name="Normální 21 6 3 4 2 2" xfId="8577"/>
    <cellStyle name="normální 12 2 4 3 4 2 2" xfId="8578"/>
    <cellStyle name="Normální 18 2 2 2 3 4 2 2" xfId="8579"/>
    <cellStyle name="Normální 17 2 2 2 3 4 2 2" xfId="8580"/>
    <cellStyle name="Normální 16 2 2 2 3 4 2 2" xfId="8581"/>
    <cellStyle name="Měna 2 2 4 3 4 2 2" xfId="8582"/>
    <cellStyle name="Měna 2 3 3 3 4 2 2" xfId="8583"/>
    <cellStyle name="Normální 21 2 2 2 3 4 2 2" xfId="8584"/>
    <cellStyle name="Měna 2 4 2 3 4 2 2" xfId="8585"/>
    <cellStyle name="normální 12 3 2 3 4 2 2" xfId="8586"/>
    <cellStyle name="Normální 16 3 2 3 4 2 2" xfId="8587"/>
    <cellStyle name="Normální 17 3 2 3 4 2 2" xfId="8588"/>
    <cellStyle name="Normální 18 3 2 3 4 2 2" xfId="8589"/>
    <cellStyle name="Normální 21 3 2 3 4 2 2" xfId="8590"/>
    <cellStyle name="Měna 2 5 3 4 2 2" xfId="8591"/>
    <cellStyle name="Normální 16 4 2 3 4 2 2" xfId="8592"/>
    <cellStyle name="Normální 17 4 2 3 4 2 2" xfId="8593"/>
    <cellStyle name="Normální 18 4 2 3 4 2 2" xfId="8594"/>
    <cellStyle name="Normální 21 4 2 3 4 2 2" xfId="8595"/>
    <cellStyle name="Měna 2 3 2 3 4 2 2" xfId="8596"/>
    <cellStyle name="Měna 2 2 2 2 3 4 2 2" xfId="8597"/>
    <cellStyle name="Měna 2 2 3 3 4 2 2" xfId="8598"/>
    <cellStyle name="normální 12 4 2 3 4 2 2" xfId="8599"/>
    <cellStyle name="Měna 2 6 3 4 2 2" xfId="8600"/>
    <cellStyle name="Normální 16 5 3 4 2 2" xfId="8601"/>
    <cellStyle name="Normální 17 5 3 4 2 2" xfId="8602"/>
    <cellStyle name="Normální 18 5 3 4 2 2" xfId="8603"/>
    <cellStyle name="Normální 21 5 3 4 2 2" xfId="8604"/>
    <cellStyle name="Normální 16 2 3 2 3 4 2 2" xfId="8605"/>
    <cellStyle name="Normální 17 2 3 2 3 4 2 2" xfId="8606"/>
    <cellStyle name="Normální 18 2 3 2 3 4 2 2" xfId="8607"/>
    <cellStyle name="Normální 21 2 3 2 3 4 2 2" xfId="8608"/>
    <cellStyle name="Normální 92 4 2 2" xfId="8609"/>
    <cellStyle name="Měna 2 10 4 2 2" xfId="8610"/>
    <cellStyle name="Měna 2 2 7 4 2 2" xfId="8611"/>
    <cellStyle name="Měna 2 2 2 5 4 2 2" xfId="8612"/>
    <cellStyle name="Měna 2 3 6 4 2 2" xfId="8613"/>
    <cellStyle name="normální 12 5 4 2 2" xfId="8614"/>
    <cellStyle name="Normální 16 2 4 4 2 2" xfId="8615"/>
    <cellStyle name="Normální 17 2 4 4 2 2" xfId="8616"/>
    <cellStyle name="Normální 18 2 4 4 2 2" xfId="8617"/>
    <cellStyle name="Normální 21 2 4 4 2 2" xfId="8618"/>
    <cellStyle name="Normální 93 4 2 2" xfId="8619"/>
    <cellStyle name="Měna 2 4 5 4 2 2" xfId="8620"/>
    <cellStyle name="Měna 2 2 3 4 4 2 2" xfId="8621"/>
    <cellStyle name="Normální 94 4 2 2" xfId="8622"/>
    <cellStyle name="Měna 2 11 3 2 2" xfId="8623"/>
    <cellStyle name="Normální 16 9 3 2 2" xfId="8624"/>
    <cellStyle name="Normální 17 9 3 2 2" xfId="8625"/>
    <cellStyle name="Normální 18 9 3 2 2" xfId="8626"/>
    <cellStyle name="Normální 21 9 3 2 2" xfId="8627"/>
    <cellStyle name="normální 12 2 7 3 2 2" xfId="8628"/>
    <cellStyle name="Normální 18 2 2 5 3 2 2" xfId="8629"/>
    <cellStyle name="Normální 17 2 2 5 3 2 2" xfId="8630"/>
    <cellStyle name="Normální 16 2 2 5 3 2 2" xfId="8631"/>
    <cellStyle name="Měna 2 2 8 3 2 2" xfId="8632"/>
    <cellStyle name="Měna 2 3 7 3 2 2" xfId="8633"/>
    <cellStyle name="Normální 21 2 2 5 3 2 2" xfId="8634"/>
    <cellStyle name="Měna 2 4 6 3 2 2" xfId="8635"/>
    <cellStyle name="normální 12 3 5 3 2 2" xfId="8636"/>
    <cellStyle name="Normální 16 3 5 3 2 2" xfId="8637"/>
    <cellStyle name="Normální 17 3 5 3 2 2" xfId="8638"/>
    <cellStyle name="Normální 18 3 5 3 2 2" xfId="8639"/>
    <cellStyle name="Normální 21 3 5 3 2 2" xfId="8640"/>
    <cellStyle name="Měna 2 2 2 6 3 2 2" xfId="8641"/>
    <cellStyle name="normální 12 4 5 3 2 2" xfId="8642"/>
    <cellStyle name="Normální 16 2 3 5 3 2 2" xfId="8643"/>
    <cellStyle name="Normální 17 2 3 5 3 2 2" xfId="8644"/>
    <cellStyle name="Normální 18 2 3 5 3 2 2" xfId="8645"/>
    <cellStyle name="Normální 21 2 3 5 3 2 2" xfId="8646"/>
    <cellStyle name="Měna 2 7 4 3 2 2" xfId="8647"/>
    <cellStyle name="Normální 16 6 4 3 2 2" xfId="8648"/>
    <cellStyle name="Normální 17 6 4 3 2 2" xfId="8649"/>
    <cellStyle name="Normální 18 6 4 3 2 2" xfId="8650"/>
    <cellStyle name="Normální 21 6 4 3 2 2" xfId="8651"/>
    <cellStyle name="normální 12 2 4 4 3 2 2" xfId="8652"/>
    <cellStyle name="Normální 18 2 2 2 4 3 2 2" xfId="8653"/>
    <cellStyle name="Normální 17 2 2 2 4 3 2 2" xfId="8654"/>
    <cellStyle name="Normální 16 2 2 2 4 3 2 2" xfId="8655"/>
    <cellStyle name="Měna 2 2 4 4 3 2 2" xfId="8656"/>
    <cellStyle name="Měna 2 3 3 4 3 2 2" xfId="8657"/>
    <cellStyle name="Normální 21 2 2 2 4 3 2 2" xfId="8658"/>
    <cellStyle name="Měna 2 4 2 4 3 2 2" xfId="8659"/>
    <cellStyle name="normální 12 3 2 4 3 2 2" xfId="8660"/>
    <cellStyle name="Normální 16 3 2 4 3 2 2" xfId="8661"/>
    <cellStyle name="Normální 17 3 2 4 3 2 2" xfId="8662"/>
    <cellStyle name="Normální 18 3 2 4 3 2 2" xfId="8663"/>
    <cellStyle name="Normální 21 3 2 4 3 2 2" xfId="8664"/>
    <cellStyle name="Měna 2 5 4 3 2 2" xfId="8665"/>
    <cellStyle name="Normální 16 4 2 4 3 2 2" xfId="8666"/>
    <cellStyle name="Normální 17 4 2 4 3 2 2" xfId="8667"/>
    <cellStyle name="Normální 18 4 2 4 3 2 2" xfId="8668"/>
    <cellStyle name="Normální 21 4 2 4 3 2 2" xfId="8669"/>
    <cellStyle name="Měna 2 3 2 4 3 2 2" xfId="8670"/>
    <cellStyle name="Měna 2 2 2 2 4 3 2 2" xfId="8671"/>
    <cellStyle name="Měna 2 2 3 5 3 2 2" xfId="8672"/>
    <cellStyle name="normální 12 4 2 4 3 2 2" xfId="8673"/>
    <cellStyle name="Měna 2 6 4 3 2 2" xfId="8674"/>
    <cellStyle name="Normální 16 5 4 3 2 2" xfId="8675"/>
    <cellStyle name="Normální 17 5 4 3 2 2" xfId="8676"/>
    <cellStyle name="Normální 18 5 4 3 2 2" xfId="8677"/>
    <cellStyle name="Normální 21 5 4 3 2 2" xfId="8678"/>
    <cellStyle name="Normální 16 2 3 2 4 3 2 2" xfId="8679"/>
    <cellStyle name="Normální 17 2 3 2 4 3 2 2" xfId="8680"/>
    <cellStyle name="Normální 18 2 3 2 4 3 2 2" xfId="8681"/>
    <cellStyle name="Normální 21 2 3 2 4 3 2 2" xfId="8682"/>
    <cellStyle name="Měna 2 8 2 3 2 2" xfId="8683"/>
    <cellStyle name="Normální 16 7 2 3 2 2" xfId="8684"/>
    <cellStyle name="Normální 17 7 2 3 2 2" xfId="8685"/>
    <cellStyle name="Normální 18 7 2 3 2 2" xfId="8686"/>
    <cellStyle name="Normální 21 7 2 3 2 2" xfId="8687"/>
    <cellStyle name="normální 12 2 5 2 3 2 2" xfId="8688"/>
    <cellStyle name="Normální 18 2 2 3 2 3 2 2" xfId="8689"/>
    <cellStyle name="Normální 17 2 2 3 2 3 2 2" xfId="8690"/>
    <cellStyle name="Normální 16 2 2 3 2 3 2 2" xfId="8691"/>
    <cellStyle name="Měna 2 2 5 2 3 2 2" xfId="8692"/>
    <cellStyle name="Měna 2 3 4 2 3 2 2" xfId="8693"/>
    <cellStyle name="Normální 21 2 2 3 2 3 2 2" xfId="8694"/>
    <cellStyle name="Měna 2 4 3 2 3 2 2" xfId="8695"/>
    <cellStyle name="normální 12 3 3 2 3 2 2" xfId="8696"/>
    <cellStyle name="Normální 16 3 3 2 3 2 2" xfId="8697"/>
    <cellStyle name="Normální 17 3 3 2 3 2 2" xfId="8698"/>
    <cellStyle name="Normální 18 3 3 2 3 2 2" xfId="8699"/>
    <cellStyle name="Normální 21 3 3 2 3 2 2" xfId="8700"/>
    <cellStyle name="Měna 2 2 2 3 2 3 2 2" xfId="8701"/>
    <cellStyle name="normální 12 4 3 2 3 2 2" xfId="8702"/>
    <cellStyle name="Normální 16 2 3 3 2 3 2 2" xfId="8703"/>
    <cellStyle name="Normální 17 2 3 3 2 3 2 2" xfId="8704"/>
    <cellStyle name="Normální 18 2 3 3 2 3 2 2" xfId="8705"/>
    <cellStyle name="Normální 21 2 3 3 2 3 2 2" xfId="8706"/>
    <cellStyle name="Měna 2 7 2 2 3 2 2" xfId="8707"/>
    <cellStyle name="Normální 16 6 2 2 3 2 2" xfId="8708"/>
    <cellStyle name="Normální 17 6 2 2 3 2 2" xfId="8709"/>
    <cellStyle name="Normální 18 6 2 2 3 2 2" xfId="8710"/>
    <cellStyle name="Normální 21 6 2 2 3 2 2" xfId="8711"/>
    <cellStyle name="normální 12 2 4 2 2 3 2 2" xfId="8712"/>
    <cellStyle name="Normální 18 2 2 2 2 2 3 2 2" xfId="8713"/>
    <cellStyle name="Normální 17 2 2 2 2 2 3 2 2" xfId="8714"/>
    <cellStyle name="Normální 16 2 2 2 2 2 3 2 2" xfId="8715"/>
    <cellStyle name="Měna 2 2 4 2 2 3 2 2" xfId="8716"/>
    <cellStyle name="Měna 2 3 3 2 2 3 2 2" xfId="8717"/>
    <cellStyle name="Normální 21 2 2 2 2 2 3 2 2" xfId="8718"/>
    <cellStyle name="Měna 2 4 2 2 2 3 2 2" xfId="8719"/>
    <cellStyle name="normální 12 3 2 2 2 3 2 2" xfId="8720"/>
    <cellStyle name="Normální 16 3 2 2 2 3 2 2" xfId="8721"/>
    <cellStyle name="Normální 17 3 2 2 2 3 2 2" xfId="8722"/>
    <cellStyle name="Normální 18 3 2 2 2 3 2 2" xfId="8723"/>
    <cellStyle name="Normální 21 3 2 2 2 3 2 2" xfId="8724"/>
    <cellStyle name="Měna 2 5 2 2 3 2 2" xfId="8725"/>
    <cellStyle name="Normální 16 4 2 2 2 3 2 2" xfId="8726"/>
    <cellStyle name="Normální 17 4 2 2 2 3 2 2" xfId="8727"/>
    <cellStyle name="Normální 18 4 2 2 2 3 2 2" xfId="8728"/>
    <cellStyle name="Normální 21 4 2 2 2 3 2 2" xfId="8729"/>
    <cellStyle name="Měna 2 3 2 2 2 3 2 2" xfId="8730"/>
    <cellStyle name="Měna 2 2 2 2 2 2 3 2 2" xfId="8731"/>
    <cellStyle name="Měna 2 2 3 2 2 3 2 2" xfId="8732"/>
    <cellStyle name="normální 12 4 2 2 2 3 2 2" xfId="8733"/>
    <cellStyle name="Měna 2 6 2 2 3 2 2" xfId="8734"/>
    <cellStyle name="Normální 16 5 2 2 3 2 2" xfId="8735"/>
    <cellStyle name="Normální 17 5 2 2 3 2 2" xfId="8736"/>
    <cellStyle name="Normální 18 5 2 2 3 2 2" xfId="8737"/>
    <cellStyle name="Normální 21 5 2 2 3 2 2" xfId="8738"/>
    <cellStyle name="Normální 16 2 3 2 2 2 3 2 2" xfId="8739"/>
    <cellStyle name="Normální 17 2 3 2 2 2 3 2 2" xfId="8740"/>
    <cellStyle name="Normální 18 2 3 2 2 2 3 2 2" xfId="8741"/>
    <cellStyle name="Normální 21 2 3 2 2 2 3 2 2" xfId="8742"/>
    <cellStyle name="Měna 2 9 2 3 2 2" xfId="8743"/>
    <cellStyle name="Normální 16 8 2 3 2 2" xfId="8744"/>
    <cellStyle name="Normální 17 8 2 3 2 2" xfId="8745"/>
    <cellStyle name="Normální 18 8 2 3 2 2" xfId="8746"/>
    <cellStyle name="Normální 21 8 2 3 2 2" xfId="8747"/>
    <cellStyle name="normální 12 2 6 2 3 2 2" xfId="8748"/>
    <cellStyle name="Normální 18 2 2 4 2 3 2 2" xfId="8749"/>
    <cellStyle name="Normální 17 2 2 4 2 3 2 2" xfId="8750"/>
    <cellStyle name="Normální 16 2 2 4 2 3 2 2" xfId="8751"/>
    <cellStyle name="Měna 2 2 6 2 3 2 2" xfId="8752"/>
    <cellStyle name="Měna 2 3 5 2 3 2 2" xfId="8753"/>
    <cellStyle name="Normální 21 2 2 4 2 3 2 2" xfId="8754"/>
    <cellStyle name="Měna 2 4 4 2 3 2 2" xfId="8755"/>
    <cellStyle name="normální 12 3 4 2 3 2 2" xfId="8756"/>
    <cellStyle name="Normální 16 3 4 2 3 2 2" xfId="8757"/>
    <cellStyle name="Normální 17 3 4 2 3 2 2" xfId="8758"/>
    <cellStyle name="Normální 18 3 4 2 3 2 2" xfId="8759"/>
    <cellStyle name="Normální 21 3 4 2 3 2 2" xfId="8760"/>
    <cellStyle name="Měna 2 2 2 4 2 3 2 2" xfId="8761"/>
    <cellStyle name="normální 12 4 4 2 3 2 2" xfId="8762"/>
    <cellStyle name="Normální 16 2 3 4 2 3 2 2" xfId="8763"/>
    <cellStyle name="Normální 17 2 3 4 2 3 2 2" xfId="8764"/>
    <cellStyle name="Normální 18 2 3 4 2 3 2 2" xfId="8765"/>
    <cellStyle name="Normální 21 2 3 4 2 3 2 2" xfId="8766"/>
    <cellStyle name="Měna 2 7 3 2 3 2 2" xfId="8767"/>
    <cellStyle name="Normální 16 6 3 2 3 2 2" xfId="8768"/>
    <cellStyle name="Normální 17 6 3 2 3 2 2" xfId="8769"/>
    <cellStyle name="Normální 18 6 3 2 3 2 2" xfId="8770"/>
    <cellStyle name="Normální 21 6 3 2 3 2 2" xfId="8771"/>
    <cellStyle name="normální 12 2 4 3 2 3 2 2" xfId="8772"/>
    <cellStyle name="Normální 18 2 2 2 3 2 3 2 2" xfId="8773"/>
    <cellStyle name="Normální 17 2 2 2 3 2 3 2 2" xfId="8774"/>
    <cellStyle name="Normální 16 2 2 2 3 2 3 2 2" xfId="8775"/>
    <cellStyle name="Měna 2 2 4 3 2 3 2 2" xfId="8776"/>
    <cellStyle name="Měna 2 3 3 3 2 3 2 2" xfId="8777"/>
    <cellStyle name="Normální 21 2 2 2 3 2 3 2 2" xfId="8778"/>
    <cellStyle name="Měna 2 4 2 3 2 3 2 2" xfId="8779"/>
    <cellStyle name="normální 12 3 2 3 2 3 2 2" xfId="8780"/>
    <cellStyle name="Normální 16 3 2 3 2 3 2 2" xfId="8781"/>
    <cellStyle name="Normální 17 3 2 3 2 3 2 2" xfId="8782"/>
    <cellStyle name="Normální 18 3 2 3 2 3 2 2" xfId="8783"/>
    <cellStyle name="Normální 21 3 2 3 2 3 2 2" xfId="8784"/>
    <cellStyle name="Měna 2 5 3 2 3 2 2" xfId="8785"/>
    <cellStyle name="Normální 16 4 2 3 2 3 2 2" xfId="8786"/>
    <cellStyle name="Normální 17 4 2 3 2 3 2 2" xfId="8787"/>
    <cellStyle name="Normální 18 4 2 3 2 3 2 2" xfId="8788"/>
    <cellStyle name="Normální 21 4 2 3 2 3 2 2" xfId="8789"/>
    <cellStyle name="Měna 2 3 2 3 2 3 2 2" xfId="8790"/>
    <cellStyle name="Měna 2 2 2 2 3 2 3 2 2" xfId="8791"/>
    <cellStyle name="Měna 2 2 3 3 2 3 2 2" xfId="8792"/>
    <cellStyle name="normální 12 4 2 3 2 3 2 2" xfId="8793"/>
    <cellStyle name="Měna 2 6 3 2 3 2 2" xfId="8794"/>
    <cellStyle name="Normální 16 5 3 2 3 2 2" xfId="8795"/>
    <cellStyle name="Normální 17 5 3 2 3 2 2" xfId="8796"/>
    <cellStyle name="Normální 18 5 3 2 3 2 2" xfId="8797"/>
    <cellStyle name="Normální 21 5 3 2 3 2 2" xfId="8798"/>
    <cellStyle name="Normální 16 2 3 2 3 2 3 2 2" xfId="8799"/>
    <cellStyle name="Normální 17 2 3 2 3 2 3 2 2" xfId="8800"/>
    <cellStyle name="Normální 18 2 3 2 3 2 3 2 2" xfId="8801"/>
    <cellStyle name="Normální 21 2 3 2 3 2 3 2 2" xfId="8802"/>
    <cellStyle name="Normální 92 2 3 2 2" xfId="8803"/>
    <cellStyle name="Měna 2 10 2 3 2 2" xfId="8804"/>
    <cellStyle name="Měna 2 2 7 2 3 2 2" xfId="8805"/>
    <cellStyle name="Měna 2 2 2 5 2 3 2 2" xfId="8806"/>
    <cellStyle name="Měna 2 3 6 2 3 2 2" xfId="8807"/>
    <cellStyle name="normální 12 5 2 3 2 2" xfId="8808"/>
    <cellStyle name="Normální 16 2 4 2 3 2 2" xfId="8809"/>
    <cellStyle name="Normální 17 2 4 2 3 2 2" xfId="8810"/>
    <cellStyle name="Normální 18 2 4 2 3 2 2" xfId="8811"/>
    <cellStyle name="Normální 21 2 4 2 3 2 2" xfId="8812"/>
    <cellStyle name="Normální 93 2 3 2 2" xfId="8813"/>
    <cellStyle name="Měna 2 4 5 2 3 2 2" xfId="8814"/>
    <cellStyle name="Měna 2 2 3 4 2 3 2 2" xfId="8815"/>
    <cellStyle name="Normální 94 2 3 2 2" xfId="8816"/>
    <cellStyle name="Měna 2 12 2 2 2" xfId="8817"/>
    <cellStyle name="Normální 16 10 2 2 2" xfId="8818"/>
    <cellStyle name="Normální 17 10 2 2 2" xfId="8819"/>
    <cellStyle name="Normální 18 10 2 2 2" xfId="8820"/>
    <cellStyle name="Normální 21 10 2 2 2" xfId="8821"/>
    <cellStyle name="normální 12 2 8 2 2 2" xfId="8822"/>
    <cellStyle name="Normální 18 2 2 6 2 2 2" xfId="8823"/>
    <cellStyle name="Normální 17 2 2 6 2 2 2" xfId="8824"/>
    <cellStyle name="Normální 16 2 2 6 2 2 2" xfId="8825"/>
    <cellStyle name="Měna 2 2 9 2 2 2" xfId="8826"/>
    <cellStyle name="Měna 2 3 8 2 2 2" xfId="8827"/>
    <cellStyle name="Normální 21 2 2 6 2 2 2" xfId="8828"/>
    <cellStyle name="Měna 2 4 7 2 2 2" xfId="8829"/>
    <cellStyle name="normální 12 3 6 2 2 2" xfId="8830"/>
    <cellStyle name="Normální 16 3 6 2 2 2" xfId="8831"/>
    <cellStyle name="Normální 17 3 6 2 2 2" xfId="8832"/>
    <cellStyle name="Normální 18 3 6 2 2 2" xfId="8833"/>
    <cellStyle name="Normální 21 3 6 2 2 2" xfId="8834"/>
    <cellStyle name="Měna 2 2 2 7 2 2 2" xfId="8835"/>
    <cellStyle name="normální 12 4 6 2 2 2" xfId="8836"/>
    <cellStyle name="Normální 16 2 3 6 2 2 2" xfId="8837"/>
    <cellStyle name="Normální 17 2 3 6 2 2 2" xfId="8838"/>
    <cellStyle name="Normální 18 2 3 6 2 2 2" xfId="8839"/>
    <cellStyle name="Normální 21 2 3 6 2 2 2" xfId="8840"/>
    <cellStyle name="Měna 2 7 5 2 2 2" xfId="8841"/>
    <cellStyle name="Normální 16 6 5 2 2 2" xfId="8842"/>
    <cellStyle name="Normální 17 6 5 2 2 2" xfId="8843"/>
    <cellStyle name="Normální 18 6 5 2 2 2" xfId="8844"/>
    <cellStyle name="Normální 21 6 5 2 2 2" xfId="8845"/>
    <cellStyle name="normální 12 2 4 5 2 2 2" xfId="8846"/>
    <cellStyle name="Normální 18 2 2 2 5 2 2 2" xfId="8847"/>
    <cellStyle name="Normální 17 2 2 2 5 2 2 2" xfId="8848"/>
    <cellStyle name="Normální 16 2 2 2 5 2 2 2" xfId="8849"/>
    <cellStyle name="Měna 2 2 4 5 2 2 2" xfId="8850"/>
    <cellStyle name="Měna 2 3 3 5 2 2 2" xfId="8851"/>
    <cellStyle name="Normální 21 2 2 2 5 2 2 2" xfId="8852"/>
    <cellStyle name="Měna 2 4 2 5 2 2 2" xfId="8853"/>
    <cellStyle name="normální 12 3 2 5 2 2 2" xfId="8854"/>
    <cellStyle name="Normální 16 3 2 5 2 2 2" xfId="8855"/>
    <cellStyle name="Normální 17 3 2 5 2 2 2" xfId="8856"/>
    <cellStyle name="Normální 18 3 2 5 2 2 2" xfId="8857"/>
    <cellStyle name="Normální 21 3 2 5 2 2 2" xfId="8858"/>
    <cellStyle name="Měna 2 5 5 2 2 2" xfId="8859"/>
    <cellStyle name="Normální 16 4 2 5 2 2 2" xfId="8860"/>
    <cellStyle name="Normální 17 4 2 5 2 2 2" xfId="8861"/>
    <cellStyle name="Normální 18 4 2 5 2 2 2" xfId="8862"/>
    <cellStyle name="Normální 21 4 2 5 2 2 2" xfId="8863"/>
    <cellStyle name="Měna 2 3 2 5 2 2 2" xfId="8864"/>
    <cellStyle name="Měna 2 2 2 2 5 2 2 2" xfId="8865"/>
    <cellStyle name="Měna 2 2 3 6 2 2 2" xfId="8866"/>
    <cellStyle name="normální 12 4 2 5 2 2 2" xfId="8867"/>
    <cellStyle name="Měna 2 6 5 2 2 2" xfId="8868"/>
    <cellStyle name="Normální 16 5 5 2 2 2" xfId="8869"/>
    <cellStyle name="Normální 17 5 5 2 2 2" xfId="8870"/>
    <cellStyle name="Normální 18 5 5 2 2 2" xfId="8871"/>
    <cellStyle name="Normální 21 5 5 2 2 2" xfId="8872"/>
    <cellStyle name="Normální 16 2 3 2 5 2 2 2" xfId="8873"/>
    <cellStyle name="Normální 17 2 3 2 5 2 2 2" xfId="8874"/>
    <cellStyle name="Normální 18 2 3 2 5 2 2 2" xfId="8875"/>
    <cellStyle name="Normální 21 2 3 2 5 2 2 2" xfId="8876"/>
    <cellStyle name="Měna 2 8 3 2 2 2" xfId="8877"/>
    <cellStyle name="Normální 16 7 3 2 2 2" xfId="8878"/>
    <cellStyle name="Normální 17 7 3 2 2 2" xfId="8879"/>
    <cellStyle name="Normální 18 7 3 2 2 2" xfId="8880"/>
    <cellStyle name="Normální 21 7 3 2 2 2" xfId="8881"/>
    <cellStyle name="normální 12 2 5 3 2 2 2" xfId="8882"/>
    <cellStyle name="Normální 18 2 2 3 3 2 2 2" xfId="8883"/>
    <cellStyle name="Normální 17 2 2 3 3 2 2 2" xfId="8884"/>
    <cellStyle name="Normální 16 2 2 3 3 2 2 2" xfId="8885"/>
    <cellStyle name="Měna 2 2 5 3 2 2 2" xfId="8886"/>
    <cellStyle name="Měna 2 3 4 3 2 2 2" xfId="8887"/>
    <cellStyle name="Normální 21 2 2 3 3 2 2 2" xfId="8888"/>
    <cellStyle name="Měna 2 4 3 3 2 2 2" xfId="8889"/>
    <cellStyle name="normální 12 3 3 3 2 2 2" xfId="8890"/>
    <cellStyle name="Normální 16 3 3 3 2 2 2" xfId="8891"/>
    <cellStyle name="Normální 17 3 3 3 2 2 2" xfId="8892"/>
    <cellStyle name="Normální 18 3 3 3 2 2 2" xfId="8893"/>
    <cellStyle name="Normální 21 3 3 3 2 2 2" xfId="8894"/>
    <cellStyle name="Měna 2 2 2 3 3 2 2 2" xfId="8895"/>
    <cellStyle name="normální 12 4 3 3 2 2 2" xfId="8896"/>
    <cellStyle name="Normální 16 2 3 3 3 2 2 2" xfId="8897"/>
    <cellStyle name="Normální 17 2 3 3 3 2 2 2" xfId="8898"/>
    <cellStyle name="Normální 18 2 3 3 3 2 2 2" xfId="8899"/>
    <cellStyle name="Normální 21 2 3 3 3 2 2 2" xfId="8900"/>
    <cellStyle name="Měna 2 7 2 3 2 2 2" xfId="8901"/>
    <cellStyle name="Normální 16 6 2 3 2 2 2" xfId="8902"/>
    <cellStyle name="Normální 17 6 2 3 2 2 2" xfId="8903"/>
    <cellStyle name="Normální 18 6 2 3 2 2 2" xfId="8904"/>
    <cellStyle name="Normální 21 6 2 3 2 2 2" xfId="8905"/>
    <cellStyle name="normální 12 2 4 2 3 2 2 2" xfId="8906"/>
    <cellStyle name="Normální 18 2 2 2 2 3 2 2 2" xfId="8907"/>
    <cellStyle name="Normální 17 2 2 2 2 3 2 2 2" xfId="8908"/>
    <cellStyle name="Normální 16 2 2 2 2 3 2 2 2" xfId="8909"/>
    <cellStyle name="Měna 2 2 4 2 3 2 2 2" xfId="8910"/>
    <cellStyle name="Měna 2 3 3 2 3 2 2 2" xfId="8911"/>
    <cellStyle name="Normální 21 2 2 2 2 3 2 2 2" xfId="8912"/>
    <cellStyle name="Měna 2 4 2 2 3 2 2 2" xfId="8913"/>
    <cellStyle name="normální 12 3 2 2 3 2 2 2" xfId="8914"/>
    <cellStyle name="Normální 16 3 2 2 3 2 2 2" xfId="8915"/>
    <cellStyle name="Normální 17 3 2 2 3 2 2 2" xfId="8916"/>
    <cellStyle name="Normální 18 3 2 2 3 2 2 2" xfId="8917"/>
    <cellStyle name="Normální 21 3 2 2 3 2 2 2" xfId="8918"/>
    <cellStyle name="Měna 2 5 2 3 2 2 2" xfId="8919"/>
    <cellStyle name="Normální 16 4 2 2 3 2 2 2" xfId="8920"/>
    <cellStyle name="Normální 17 4 2 2 3 2 2 2" xfId="8921"/>
    <cellStyle name="Normální 18 4 2 2 3 2 2 2" xfId="8922"/>
    <cellStyle name="Normální 21 4 2 2 3 2 2 2" xfId="8923"/>
    <cellStyle name="Měna 2 3 2 2 3 2 2 2" xfId="8924"/>
    <cellStyle name="Měna 2 2 2 2 2 3 2 2 2" xfId="8925"/>
    <cellStyle name="Měna 2 2 3 2 3 2 2 2" xfId="8926"/>
    <cellStyle name="normální 12 4 2 2 3 2 2 2" xfId="8927"/>
    <cellStyle name="Měna 2 6 2 3 2 2 2" xfId="8928"/>
    <cellStyle name="Normální 16 5 2 3 2 2 2" xfId="8929"/>
    <cellStyle name="Normální 17 5 2 3 2 2 2" xfId="8930"/>
    <cellStyle name="Normální 18 5 2 3 2 2 2" xfId="8931"/>
    <cellStyle name="Normální 21 5 2 3 2 2 2" xfId="8932"/>
    <cellStyle name="Normální 16 2 3 2 2 3 2 2 2" xfId="8933"/>
    <cellStyle name="Normální 17 2 3 2 2 3 2 2 2" xfId="8934"/>
    <cellStyle name="Normální 18 2 3 2 2 3 2 2 2" xfId="8935"/>
    <cellStyle name="Normální 21 2 3 2 2 3 2 2 2" xfId="8936"/>
    <cellStyle name="Měna 2 9 3 2 2 2" xfId="8937"/>
    <cellStyle name="Normální 16 8 3 2 2 2" xfId="8938"/>
    <cellStyle name="Normální 17 8 3 2 2 2" xfId="8939"/>
    <cellStyle name="Normální 18 8 3 2 2 2" xfId="8940"/>
    <cellStyle name="Normální 21 8 3 2 2 2" xfId="8941"/>
    <cellStyle name="normální 12 2 6 3 2 2 2" xfId="8942"/>
    <cellStyle name="Normální 18 2 2 4 3 2 2 2" xfId="8943"/>
    <cellStyle name="Normální 17 2 2 4 3 2 2 2" xfId="8944"/>
    <cellStyle name="Normální 16 2 2 4 3 2 2 2" xfId="8945"/>
    <cellStyle name="Měna 2 2 6 3 2 2 2" xfId="8946"/>
    <cellStyle name="Měna 2 3 5 3 2 2 2" xfId="8947"/>
    <cellStyle name="Normální 21 2 2 4 3 2 2 2" xfId="8948"/>
    <cellStyle name="Měna 2 4 4 3 2 2 2" xfId="8949"/>
    <cellStyle name="normální 12 3 4 3 2 2 2" xfId="8950"/>
    <cellStyle name="Normální 16 3 4 3 2 2 2" xfId="8951"/>
    <cellStyle name="Normální 17 3 4 3 2 2 2" xfId="8952"/>
    <cellStyle name="Normální 18 3 4 3 2 2 2" xfId="8953"/>
    <cellStyle name="Normální 21 3 4 3 2 2 2" xfId="8954"/>
    <cellStyle name="Měna 2 2 2 4 3 2 2 2" xfId="8955"/>
    <cellStyle name="normální 12 4 4 3 2 2 2" xfId="8956"/>
    <cellStyle name="Normální 16 2 3 4 3 2 2 2" xfId="8957"/>
    <cellStyle name="Normální 17 2 3 4 3 2 2 2" xfId="8958"/>
    <cellStyle name="Normální 18 2 3 4 3 2 2 2" xfId="8959"/>
    <cellStyle name="Normální 21 2 3 4 3 2 2 2" xfId="8960"/>
    <cellStyle name="Měna 2 7 3 3 2 2 2" xfId="8961"/>
    <cellStyle name="Normální 16 6 3 3 2 2 2" xfId="8962"/>
    <cellStyle name="Normální 17 6 3 3 2 2 2" xfId="8963"/>
    <cellStyle name="Normální 18 6 3 3 2 2 2" xfId="8964"/>
    <cellStyle name="Normální 21 6 3 3 2 2 2" xfId="8965"/>
    <cellStyle name="normální 12 2 4 3 3 2 2 2" xfId="8966"/>
    <cellStyle name="Normální 18 2 2 2 3 3 2 2 2" xfId="8967"/>
    <cellStyle name="Normální 17 2 2 2 3 3 2 2 2" xfId="8968"/>
    <cellStyle name="Normální 16 2 2 2 3 3 2 2 2" xfId="8969"/>
    <cellStyle name="Měna 2 2 4 3 3 2 2 2" xfId="8970"/>
    <cellStyle name="Měna 2 3 3 3 3 2 2 2" xfId="8971"/>
    <cellStyle name="Normální 21 2 2 2 3 3 2 2 2" xfId="8972"/>
    <cellStyle name="Měna 2 4 2 3 3 2 2 2" xfId="8973"/>
    <cellStyle name="normální 12 3 2 3 3 2 2 2" xfId="8974"/>
    <cellStyle name="Normální 16 3 2 3 3 2 2 2" xfId="8975"/>
    <cellStyle name="Normální 17 3 2 3 3 2 2 2" xfId="8976"/>
    <cellStyle name="Normální 18 3 2 3 3 2 2 2" xfId="8977"/>
    <cellStyle name="Normální 21 3 2 3 3 2 2 2" xfId="8978"/>
    <cellStyle name="Měna 2 5 3 3 2 2 2" xfId="8979"/>
    <cellStyle name="Normální 16 4 2 3 3 2 2 2" xfId="8980"/>
    <cellStyle name="Normální 17 4 2 3 3 2 2 2" xfId="8981"/>
    <cellStyle name="Normální 18 4 2 3 3 2 2 2" xfId="8982"/>
    <cellStyle name="Normální 21 4 2 3 3 2 2 2" xfId="8983"/>
    <cellStyle name="Měna 2 3 2 3 3 2 2 2" xfId="8984"/>
    <cellStyle name="Měna 2 2 2 2 3 3 2 2 2" xfId="8985"/>
    <cellStyle name="Měna 2 2 3 3 3 2 2 2" xfId="8986"/>
    <cellStyle name="normální 12 4 2 3 3 2 2 2" xfId="8987"/>
    <cellStyle name="Měna 2 6 3 3 2 2 2" xfId="8988"/>
    <cellStyle name="Normální 16 5 3 3 2 2 2" xfId="8989"/>
    <cellStyle name="Normální 17 5 3 3 2 2 2" xfId="8990"/>
    <cellStyle name="Normální 18 5 3 3 2 2 2" xfId="8991"/>
    <cellStyle name="Normální 21 5 3 3 2 2 2" xfId="8992"/>
    <cellStyle name="Normální 16 2 3 2 3 3 2 2 2" xfId="8993"/>
    <cellStyle name="Normální 17 2 3 2 3 3 2 2 2" xfId="8994"/>
    <cellStyle name="Normální 18 2 3 2 3 3 2 2 2" xfId="8995"/>
    <cellStyle name="Normální 21 2 3 2 3 3 2 2 2" xfId="8996"/>
    <cellStyle name="Normální 92 3 2 2 2" xfId="8997"/>
    <cellStyle name="Měna 2 10 3 2 2 2" xfId="8998"/>
    <cellStyle name="Měna 2 2 7 3 2 2 2" xfId="8999"/>
    <cellStyle name="Měna 2 2 2 5 3 2 2 2" xfId="9000"/>
    <cellStyle name="Měna 2 3 6 3 2 2 2" xfId="9001"/>
    <cellStyle name="normální 12 5 3 2 2 2" xfId="9002"/>
    <cellStyle name="Normální 16 2 4 3 2 2 2" xfId="9003"/>
    <cellStyle name="Normální 17 2 4 3 2 2 2" xfId="9004"/>
    <cellStyle name="Normální 18 2 4 3 2 2 2" xfId="9005"/>
    <cellStyle name="Normální 21 2 4 3 2 2 2" xfId="9006"/>
    <cellStyle name="Normální 93 3 2 2 2" xfId="9007"/>
    <cellStyle name="Měna 2 4 5 3 2 2 2" xfId="9008"/>
    <cellStyle name="Měna 2 2 3 4 3 2 2 2" xfId="9009"/>
    <cellStyle name="Normální 94 3 2 2 2" xfId="9010"/>
    <cellStyle name="Měna 2 11 2 2 2 2" xfId="9011"/>
    <cellStyle name="Normální 16 9 2 2 2 2" xfId="9012"/>
    <cellStyle name="Normální 17 9 2 2 2 2" xfId="9013"/>
    <cellStyle name="Normální 18 9 2 2 2 2" xfId="9014"/>
    <cellStyle name="Normální 21 9 2 2 2 2" xfId="9015"/>
    <cellStyle name="normální 12 2 7 2 2 2 2" xfId="9016"/>
    <cellStyle name="Normální 18 2 2 5 2 2 2 2" xfId="9017"/>
    <cellStyle name="Normální 17 2 2 5 2 2 2 2" xfId="9018"/>
    <cellStyle name="Normální 16 2 2 5 2 2 2 2" xfId="9019"/>
    <cellStyle name="Měna 2 2 8 2 2 2 2" xfId="9020"/>
    <cellStyle name="Měna 2 3 7 2 2 2 2" xfId="9021"/>
    <cellStyle name="Normální 21 2 2 5 2 2 2 2" xfId="9022"/>
    <cellStyle name="Měna 2 4 6 2 2 2 2" xfId="9023"/>
    <cellStyle name="normální 12 3 5 2 2 2 2" xfId="9024"/>
    <cellStyle name="Normální 16 3 5 2 2 2 2" xfId="9025"/>
    <cellStyle name="Normální 17 3 5 2 2 2 2" xfId="9026"/>
    <cellStyle name="Normální 18 3 5 2 2 2 2" xfId="9027"/>
    <cellStyle name="Normální 21 3 5 2 2 2 2" xfId="9028"/>
    <cellStyle name="Měna 2 2 2 6 2 2 2 2" xfId="9029"/>
    <cellStyle name="normální 12 4 5 2 2 2 2" xfId="9030"/>
    <cellStyle name="Normální 16 2 3 5 2 2 2 2" xfId="9031"/>
    <cellStyle name="Normální 17 2 3 5 2 2 2 2" xfId="9032"/>
    <cellStyle name="Normální 18 2 3 5 2 2 2 2" xfId="9033"/>
    <cellStyle name="Normální 21 2 3 5 2 2 2 2" xfId="9034"/>
    <cellStyle name="Měna 2 7 4 2 2 2 2" xfId="9035"/>
    <cellStyle name="Normální 16 6 4 2 2 2 2" xfId="9036"/>
    <cellStyle name="Normální 17 6 4 2 2 2 2" xfId="9037"/>
    <cellStyle name="Normální 18 6 4 2 2 2 2" xfId="9038"/>
    <cellStyle name="Normální 21 6 4 2 2 2 2" xfId="9039"/>
    <cellStyle name="normální 12 2 4 4 2 2 2 2" xfId="9040"/>
    <cellStyle name="Normální 18 2 2 2 4 2 2 2 2" xfId="9041"/>
    <cellStyle name="Normální 17 2 2 2 4 2 2 2 2" xfId="9042"/>
    <cellStyle name="Normální 16 2 2 2 4 2 2 2 2" xfId="9043"/>
    <cellStyle name="Měna 2 2 4 4 2 2 2 2" xfId="9044"/>
    <cellStyle name="Měna 2 3 3 4 2 2 2 2" xfId="9045"/>
    <cellStyle name="Normální 21 2 2 2 4 2 2 2 2" xfId="9046"/>
    <cellStyle name="Měna 2 4 2 4 2 2 2 2" xfId="9047"/>
    <cellStyle name="normální 12 3 2 4 2 2 2 2" xfId="9048"/>
    <cellStyle name="Normální 16 3 2 4 2 2 2 2" xfId="9049"/>
    <cellStyle name="Normální 17 3 2 4 2 2 2 2" xfId="9050"/>
    <cellStyle name="Normální 18 3 2 4 2 2 2 2" xfId="9051"/>
    <cellStyle name="Normální 21 3 2 4 2 2 2 2" xfId="9052"/>
    <cellStyle name="Měna 2 5 4 2 2 2 2" xfId="9053"/>
    <cellStyle name="Normální 16 4 2 4 2 2 2 2" xfId="9054"/>
    <cellStyle name="Normální 17 4 2 4 2 2 2 2" xfId="9055"/>
    <cellStyle name="Normální 18 4 2 4 2 2 2 2" xfId="9056"/>
    <cellStyle name="Normální 21 4 2 4 2 2 2 2" xfId="9057"/>
    <cellStyle name="Měna 2 3 2 4 2 2 2 2" xfId="9058"/>
    <cellStyle name="Měna 2 2 2 2 4 2 2 2 2" xfId="9059"/>
    <cellStyle name="Měna 2 2 3 5 2 2 2 2" xfId="9060"/>
    <cellStyle name="normální 12 4 2 4 2 2 2 2" xfId="9061"/>
    <cellStyle name="Měna 2 6 4 2 2 2 2" xfId="9062"/>
    <cellStyle name="Normální 16 5 4 2 2 2 2" xfId="9063"/>
    <cellStyle name="Normální 17 5 4 2 2 2 2" xfId="9064"/>
    <cellStyle name="Normální 18 5 4 2 2 2 2" xfId="9065"/>
    <cellStyle name="Normální 21 5 4 2 2 2 2" xfId="9066"/>
    <cellStyle name="Normální 16 2 3 2 4 2 2 2 2" xfId="9067"/>
    <cellStyle name="Normální 17 2 3 2 4 2 2 2 2" xfId="9068"/>
    <cellStyle name="Normální 18 2 3 2 4 2 2 2 2" xfId="9069"/>
    <cellStyle name="Normální 21 2 3 2 4 2 2 2 2" xfId="9070"/>
    <cellStyle name="Měna 2 8 2 2 2 2 2" xfId="9071"/>
    <cellStyle name="Normální 16 7 2 2 2 2 2" xfId="9072"/>
    <cellStyle name="Normální 17 7 2 2 2 2 2" xfId="9073"/>
    <cellStyle name="Normální 18 7 2 2 2 2 2" xfId="9074"/>
    <cellStyle name="Normální 21 7 2 2 2 2 2" xfId="9075"/>
    <cellStyle name="normální 12 2 5 2 2 2 2 2" xfId="9076"/>
    <cellStyle name="Normální 18 2 2 3 2 2 2 2 2" xfId="9077"/>
    <cellStyle name="Normální 17 2 2 3 2 2 2 2 2" xfId="9078"/>
    <cellStyle name="Normální 16 2 2 3 2 2 2 2 2" xfId="9079"/>
    <cellStyle name="Měna 2 2 5 2 2 2 2 2" xfId="9080"/>
    <cellStyle name="Měna 2 3 4 2 2 2 2 2" xfId="9081"/>
    <cellStyle name="Normální 21 2 2 3 2 2 2 2 2" xfId="9082"/>
    <cellStyle name="Měna 2 4 3 2 2 2 2 2" xfId="9083"/>
    <cellStyle name="normální 12 3 3 2 2 2 2 2" xfId="9084"/>
    <cellStyle name="Normální 16 3 3 2 2 2 2 2" xfId="9085"/>
    <cellStyle name="Normální 17 3 3 2 2 2 2 2" xfId="9086"/>
    <cellStyle name="Normální 18 3 3 2 2 2 2 2" xfId="9087"/>
    <cellStyle name="Normální 21 3 3 2 2 2 2 2" xfId="9088"/>
    <cellStyle name="Měna 2 2 2 3 2 2 2 2 2" xfId="9089"/>
    <cellStyle name="normální 12 4 3 2 2 2 2 2" xfId="9090"/>
    <cellStyle name="Normální 16 2 3 3 2 2 2 2 2" xfId="9091"/>
    <cellStyle name="Normální 17 2 3 3 2 2 2 2 2" xfId="9092"/>
    <cellStyle name="Normální 18 2 3 3 2 2 2 2 2" xfId="9093"/>
    <cellStyle name="Normální 21 2 3 3 2 2 2 2 2" xfId="9094"/>
    <cellStyle name="Měna 2 7 2 2 2 2 2 2" xfId="9095"/>
    <cellStyle name="Normální 16 6 2 2 2 2 2 2" xfId="9096"/>
    <cellStyle name="Normální 17 6 2 2 2 2 2 2" xfId="9097"/>
    <cellStyle name="Normální 18 6 2 2 2 2 2 2" xfId="9098"/>
    <cellStyle name="Normální 21 6 2 2 2 2 2 2" xfId="9099"/>
    <cellStyle name="normální 12 2 4 2 2 2 2 2 2" xfId="9100"/>
    <cellStyle name="Normální 18 2 2 2 2 2 2 2 2 2" xfId="9101"/>
    <cellStyle name="Normální 17 2 2 2 2 2 2 2 2 2" xfId="9102"/>
    <cellStyle name="Normální 16 2 2 2 2 2 2 2 2 2" xfId="9103"/>
    <cellStyle name="Měna 2 2 4 2 2 2 2 2 2" xfId="9104"/>
    <cellStyle name="Měna 2 3 3 2 2 2 2 2 2" xfId="9105"/>
    <cellStyle name="Normální 21 2 2 2 2 2 2 2 2 2" xfId="9106"/>
    <cellStyle name="Měna 2 4 2 2 2 2 2 2 2" xfId="9107"/>
    <cellStyle name="normální 12 3 2 2 2 2 2 2 2" xfId="9108"/>
    <cellStyle name="Normální 16 3 2 2 2 2 2 2 2" xfId="9109"/>
    <cellStyle name="Normální 17 3 2 2 2 2 2 2 2" xfId="9110"/>
    <cellStyle name="Normální 18 3 2 2 2 2 2 2 2" xfId="9111"/>
    <cellStyle name="Normální 21 3 2 2 2 2 2 2 2" xfId="9112"/>
    <cellStyle name="Měna 2 5 2 2 2 2 2 2" xfId="9113"/>
    <cellStyle name="Normální 16 4 2 2 2 2 2 2 2" xfId="9114"/>
    <cellStyle name="Normální 17 4 2 2 2 2 2 2 2" xfId="9115"/>
    <cellStyle name="Normální 18 4 2 2 2 2 2 2 2" xfId="9116"/>
    <cellStyle name="Normální 21 4 2 2 2 2 2 2 2" xfId="9117"/>
    <cellStyle name="Měna 2 3 2 2 2 2 2 2 2" xfId="9118"/>
    <cellStyle name="Měna 2 2 2 2 2 2 2 2 2 2" xfId="9119"/>
    <cellStyle name="Měna 2 2 3 2 2 2 2 2 2" xfId="9120"/>
    <cellStyle name="normální 12 4 2 2 2 2 2 2 2" xfId="9121"/>
    <cellStyle name="Měna 2 6 2 2 2 2 2 2" xfId="9122"/>
    <cellStyle name="Normální 16 5 2 2 2 2 2 2" xfId="9123"/>
    <cellStyle name="Normální 17 5 2 2 2 2 2 2" xfId="9124"/>
    <cellStyle name="Normální 18 5 2 2 2 2 2 2" xfId="9125"/>
    <cellStyle name="Normální 21 5 2 2 2 2 2 2" xfId="9126"/>
    <cellStyle name="Normální 16 2 3 2 2 2 2 2 2 2" xfId="9127"/>
    <cellStyle name="Normální 17 2 3 2 2 2 2 2 2 2" xfId="9128"/>
    <cellStyle name="Normální 18 2 3 2 2 2 2 2 2 2" xfId="9129"/>
    <cellStyle name="Normální 21 2 3 2 2 2 2 2 2 2" xfId="9130"/>
    <cellStyle name="Měna 2 9 2 2 2 2 2" xfId="9131"/>
    <cellStyle name="Normální 16 8 2 2 2 2 2" xfId="9132"/>
    <cellStyle name="Normální 17 8 2 2 2 2 2" xfId="9133"/>
    <cellStyle name="Normální 18 8 2 2 2 2 2" xfId="9134"/>
    <cellStyle name="Normální 21 8 2 2 2 2 2" xfId="9135"/>
    <cellStyle name="normální 12 2 6 2 2 2 2 2" xfId="9136"/>
    <cellStyle name="Normální 18 2 2 4 2 2 2 2 2" xfId="9137"/>
    <cellStyle name="Normální 17 2 2 4 2 2 2 2 2" xfId="9138"/>
    <cellStyle name="Normální 16 2 2 4 2 2 2 2 2" xfId="9139"/>
    <cellStyle name="Měna 2 2 6 2 2 2 2 2" xfId="9140"/>
    <cellStyle name="Měna 2 3 5 2 2 2 2 2" xfId="9141"/>
    <cellStyle name="Normální 21 2 2 4 2 2 2 2 2" xfId="9142"/>
    <cellStyle name="Měna 2 4 4 2 2 2 2 2" xfId="9143"/>
    <cellStyle name="normální 12 3 4 2 2 2 2 2" xfId="9144"/>
    <cellStyle name="Normální 16 3 4 2 2 2 2 2" xfId="9145"/>
    <cellStyle name="Normální 17 3 4 2 2 2 2 2" xfId="9146"/>
    <cellStyle name="Normální 18 3 4 2 2 2 2 2" xfId="9147"/>
    <cellStyle name="Normální 21 3 4 2 2 2 2 2" xfId="9148"/>
    <cellStyle name="Měna 2 2 2 4 2 2 2 2 2" xfId="9149"/>
    <cellStyle name="normální 12 4 4 2 2 2 2 2" xfId="9150"/>
    <cellStyle name="Normální 16 2 3 4 2 2 2 2 2" xfId="9151"/>
    <cellStyle name="Normální 17 2 3 4 2 2 2 2 2" xfId="9152"/>
    <cellStyle name="Normální 18 2 3 4 2 2 2 2 2" xfId="9153"/>
    <cellStyle name="Normální 21 2 3 4 2 2 2 2 2" xfId="9154"/>
    <cellStyle name="Měna 2 7 3 2 2 2 2 2" xfId="9155"/>
    <cellStyle name="Normální 16 6 3 2 2 2 2 2" xfId="9156"/>
    <cellStyle name="Normální 17 6 3 2 2 2 2 2" xfId="9157"/>
    <cellStyle name="Normální 18 6 3 2 2 2 2 2" xfId="9158"/>
    <cellStyle name="Normální 21 6 3 2 2 2 2 2" xfId="9159"/>
    <cellStyle name="normální 12 2 4 3 2 2 2 2 2" xfId="9160"/>
    <cellStyle name="Normální 18 2 2 2 3 2 2 2 2 2" xfId="9161"/>
    <cellStyle name="Normální 17 2 2 2 3 2 2 2 2 2" xfId="9162"/>
    <cellStyle name="Normální 16 2 2 2 3 2 2 2 2 2" xfId="9163"/>
    <cellStyle name="Měna 2 2 4 3 2 2 2 2 2" xfId="9164"/>
    <cellStyle name="Měna 2 3 3 3 2 2 2 2 2" xfId="9165"/>
    <cellStyle name="Normální 21 2 2 2 3 2 2 2 2 2" xfId="9166"/>
    <cellStyle name="Měna 2 4 2 3 2 2 2 2 2" xfId="9167"/>
    <cellStyle name="normální 12 3 2 3 2 2 2 2 2" xfId="9168"/>
    <cellStyle name="Normální 16 3 2 3 2 2 2 2 2" xfId="9169"/>
    <cellStyle name="Normální 17 3 2 3 2 2 2 2 2" xfId="9170"/>
    <cellStyle name="Normální 18 3 2 3 2 2 2 2 2" xfId="9171"/>
    <cellStyle name="Normální 21 3 2 3 2 2 2 2 2" xfId="9172"/>
    <cellStyle name="Měna 2 5 3 2 2 2 2 2" xfId="9173"/>
    <cellStyle name="Normální 16 4 2 3 2 2 2 2 2" xfId="9174"/>
    <cellStyle name="Normální 17 4 2 3 2 2 2 2 2" xfId="9175"/>
    <cellStyle name="Normální 18 4 2 3 2 2 2 2 2" xfId="9176"/>
    <cellStyle name="Normální 21 4 2 3 2 2 2 2 2" xfId="9177"/>
    <cellStyle name="Měna 2 3 2 3 2 2 2 2 2" xfId="9178"/>
    <cellStyle name="Měna 2 2 2 2 3 2 2 2 2 2" xfId="9179"/>
    <cellStyle name="Měna 2 2 3 3 2 2 2 2 2" xfId="9180"/>
    <cellStyle name="normální 12 4 2 3 2 2 2 2 2" xfId="9181"/>
    <cellStyle name="Měna 2 6 3 2 2 2 2 2" xfId="9182"/>
    <cellStyle name="Normální 16 5 3 2 2 2 2 2" xfId="9183"/>
    <cellStyle name="Normální 17 5 3 2 2 2 2 2" xfId="9184"/>
    <cellStyle name="Normální 18 5 3 2 2 2 2 2" xfId="9185"/>
    <cellStyle name="Normální 21 5 3 2 2 2 2 2" xfId="9186"/>
    <cellStyle name="Normální 16 2 3 2 3 2 2 2 2 2" xfId="9187"/>
    <cellStyle name="Normální 17 2 3 2 3 2 2 2 2 2" xfId="9188"/>
    <cellStyle name="Normální 18 2 3 2 3 2 2 2 2 2" xfId="9189"/>
    <cellStyle name="Normální 21 2 3 2 3 2 2 2 2 2" xfId="9190"/>
    <cellStyle name="Normální 92 2 2 2 2 2" xfId="9191"/>
    <cellStyle name="Měna 2 10 2 2 2 2 2" xfId="9192"/>
    <cellStyle name="Měna 2 2 7 2 2 2 2 2" xfId="9193"/>
    <cellStyle name="Měna 2 2 2 5 2 2 2 2 2" xfId="9194"/>
    <cellStyle name="Měna 2 3 6 2 2 2 2 2" xfId="9195"/>
    <cellStyle name="normální 12 5 2 2 2 2 2" xfId="9196"/>
    <cellStyle name="Normální 16 2 4 2 2 2 2 2" xfId="9197"/>
    <cellStyle name="Normální 17 2 4 2 2 2 2 2" xfId="9198"/>
    <cellStyle name="Normální 18 2 4 2 2 2 2 2" xfId="9199"/>
    <cellStyle name="Normální 21 2 4 2 2 2 2 2" xfId="9200"/>
    <cellStyle name="Normální 93 2 2 2 2 2" xfId="9201"/>
    <cellStyle name="Měna 2 4 5 2 2 2 2 2" xfId="9202"/>
    <cellStyle name="Měna 2 2 3 4 2 2 2 2 2" xfId="9203"/>
    <cellStyle name="Normální 94 2 2 2 2 2" xfId="9204"/>
    <cellStyle name="Měna 2 17" xfId="9205"/>
    <cellStyle name="Normální 16 15" xfId="9206"/>
    <cellStyle name="Normální 17 15" xfId="9207"/>
    <cellStyle name="Normální 18 15" xfId="9208"/>
    <cellStyle name="Normální 21 15" xfId="9209"/>
    <cellStyle name="normální 12 2 13" xfId="9210"/>
    <cellStyle name="Normální 18 2 2 11" xfId="9211"/>
    <cellStyle name="Normální 17 2 2 11" xfId="9212"/>
    <cellStyle name="Normální 16 2 2 11" xfId="9213"/>
    <cellStyle name="Měna 2 2 14" xfId="9214"/>
    <cellStyle name="Měna 2 3 13" xfId="9215"/>
    <cellStyle name="Normální 21 2 2 11" xfId="9216"/>
    <cellStyle name="Měna 2 4 12" xfId="9217"/>
    <cellStyle name="normální 12 3 11" xfId="9218"/>
    <cellStyle name="Normální 16 3 11" xfId="9219"/>
    <cellStyle name="Normální 17 3 11" xfId="9220"/>
    <cellStyle name="Normální 18 3 11" xfId="9221"/>
    <cellStyle name="Normální 21 3 11" xfId="9222"/>
    <cellStyle name="Měna 2 2 2 12" xfId="9223"/>
    <cellStyle name="normální 12 4 11" xfId="9224"/>
    <cellStyle name="Normální 16 2 3 11" xfId="9225"/>
    <cellStyle name="Normální 17 2 3 11" xfId="9226"/>
    <cellStyle name="Normální 18 2 3 11" xfId="9227"/>
    <cellStyle name="Normální 21 2 3 11" xfId="9228"/>
    <cellStyle name="Měna 2 7 10" xfId="9229"/>
    <cellStyle name="Normální 16 6 10" xfId="9230"/>
    <cellStyle name="Normální 17 6 10" xfId="9231"/>
    <cellStyle name="Normální 18 6 10" xfId="9232"/>
    <cellStyle name="Normální 21 6 10" xfId="9233"/>
    <cellStyle name="normální 12 2 4 10" xfId="9234"/>
    <cellStyle name="Normální 18 2 2 2 10" xfId="9235"/>
    <cellStyle name="Normální 17 2 2 2 10" xfId="9236"/>
    <cellStyle name="Normální 16 2 2 2 10" xfId="9237"/>
    <cellStyle name="Měna 2 2 4 10" xfId="9238"/>
    <cellStyle name="Měna 2 3 3 10" xfId="9239"/>
    <cellStyle name="Normální 21 2 2 2 10" xfId="9240"/>
    <cellStyle name="Měna 2 4 2 10" xfId="9241"/>
    <cellStyle name="normální 12 3 2 10" xfId="9242"/>
    <cellStyle name="Normální 16 3 2 10" xfId="9243"/>
    <cellStyle name="Normální 17 3 2 10" xfId="9244"/>
    <cellStyle name="Normální 18 3 2 10" xfId="9245"/>
    <cellStyle name="Normální 21 3 2 10" xfId="9246"/>
    <cellStyle name="Měna 2 5 10" xfId="9247"/>
    <cellStyle name="Normální 16 4 2 10" xfId="9248"/>
    <cellStyle name="Normální 17 4 2 10" xfId="9249"/>
    <cellStyle name="Normální 18 4 2 10" xfId="9250"/>
    <cellStyle name="Normální 21 4 2 10" xfId="9251"/>
    <cellStyle name="Měna 2 3 2 10" xfId="9252"/>
    <cellStyle name="Měna 2 2 2 2 10" xfId="9253"/>
    <cellStyle name="Měna 2 2 3 11" xfId="9254"/>
    <cellStyle name="normální 12 4 2 10" xfId="9255"/>
    <cellStyle name="Měna 2 6 10" xfId="9256"/>
    <cellStyle name="Normální 16 5 10" xfId="9257"/>
    <cellStyle name="Normální 17 5 10" xfId="9258"/>
    <cellStyle name="Normální 18 5 10" xfId="9259"/>
    <cellStyle name="Normální 21 5 10" xfId="9260"/>
    <cellStyle name="Normální 16 2 3 2 10" xfId="9261"/>
    <cellStyle name="Normální 17 2 3 2 10" xfId="9262"/>
    <cellStyle name="Normální 18 2 3 2 10" xfId="9263"/>
    <cellStyle name="Normální 21 2 3 2 10" xfId="9264"/>
    <cellStyle name="Měna 2 8 8" xfId="9265"/>
    <cellStyle name="Normální 16 7 8" xfId="9266"/>
    <cellStyle name="Normální 17 7 8" xfId="9267"/>
    <cellStyle name="Normální 18 7 8" xfId="9268"/>
    <cellStyle name="Normální 21 7 8" xfId="9269"/>
    <cellStyle name="normální 12 2 5 8" xfId="9270"/>
    <cellStyle name="Normální 18 2 2 3 8" xfId="9271"/>
    <cellStyle name="Normální 17 2 2 3 8" xfId="9272"/>
    <cellStyle name="Normální 16 2 2 3 8" xfId="9273"/>
    <cellStyle name="Měna 2 2 5 8" xfId="9274"/>
    <cellStyle name="Měna 2 3 4 8" xfId="9275"/>
    <cellStyle name="Normální 21 2 2 3 8" xfId="9276"/>
    <cellStyle name="Měna 2 4 3 8" xfId="9277"/>
    <cellStyle name="normální 12 3 3 8" xfId="9278"/>
    <cellStyle name="Normální 16 3 3 8" xfId="9279"/>
    <cellStyle name="Normální 17 3 3 8" xfId="9280"/>
    <cellStyle name="Normální 18 3 3 8" xfId="9281"/>
    <cellStyle name="Normální 21 3 3 8" xfId="9282"/>
    <cellStyle name="Měna 2 2 2 3 8" xfId="9283"/>
    <cellStyle name="normální 12 4 3 8" xfId="9284"/>
    <cellStyle name="Normální 16 2 3 3 8" xfId="9285"/>
    <cellStyle name="Normální 17 2 3 3 8" xfId="9286"/>
    <cellStyle name="Normální 18 2 3 3 8" xfId="9287"/>
    <cellStyle name="Normální 21 2 3 3 8" xfId="9288"/>
    <cellStyle name="Měna 2 7 2 8" xfId="9289"/>
    <cellStyle name="Normální 16 6 2 8" xfId="9290"/>
    <cellStyle name="Normální 17 6 2 8" xfId="9291"/>
    <cellStyle name="Normální 18 6 2 8" xfId="9292"/>
    <cellStyle name="Normální 21 6 2 8" xfId="9293"/>
    <cellStyle name="normální 12 2 4 2 8" xfId="9294"/>
    <cellStyle name="Normální 18 2 2 2 2 8" xfId="9295"/>
    <cellStyle name="Normální 17 2 2 2 2 8" xfId="9296"/>
    <cellStyle name="Normální 16 2 2 2 2 8" xfId="9297"/>
    <cellStyle name="Měna 2 2 4 2 8" xfId="9298"/>
    <cellStyle name="Měna 2 3 3 2 8" xfId="9299"/>
    <cellStyle name="Normální 21 2 2 2 2 8" xfId="9300"/>
    <cellStyle name="Měna 2 4 2 2 8" xfId="9301"/>
    <cellStyle name="normální 12 3 2 2 8" xfId="9302"/>
    <cellStyle name="Normální 16 3 2 2 8" xfId="9303"/>
    <cellStyle name="Normální 17 3 2 2 8" xfId="9304"/>
    <cellStyle name="Normální 18 3 2 2 8" xfId="9305"/>
    <cellStyle name="Normální 21 3 2 2 8" xfId="9306"/>
    <cellStyle name="Měna 2 5 2 8" xfId="9307"/>
    <cellStyle name="Normální 16 4 2 2 8" xfId="9308"/>
    <cellStyle name="Normální 17 4 2 2 8" xfId="9309"/>
    <cellStyle name="Normální 18 4 2 2 8" xfId="9310"/>
    <cellStyle name="Normální 21 4 2 2 8" xfId="9311"/>
    <cellStyle name="Měna 2 3 2 2 8" xfId="9312"/>
    <cellStyle name="Měna 2 2 2 2 2 8" xfId="9313"/>
    <cellStyle name="Měna 2 2 3 2 8" xfId="9314"/>
    <cellStyle name="normální 12 4 2 2 8" xfId="9315"/>
    <cellStyle name="Měna 2 6 2 8" xfId="9316"/>
    <cellStyle name="Normální 16 5 2 8" xfId="9317"/>
    <cellStyle name="Normální 17 5 2 8" xfId="9318"/>
    <cellStyle name="Normální 18 5 2 8" xfId="9319"/>
    <cellStyle name="Normální 21 5 2 8" xfId="9320"/>
    <cellStyle name="Normální 16 2 3 2 2 8" xfId="9321"/>
    <cellStyle name="Normální 17 2 3 2 2 8" xfId="9322"/>
    <cellStyle name="Normální 18 2 3 2 2 8" xfId="9323"/>
    <cellStyle name="Normální 21 2 3 2 2 8" xfId="9324"/>
    <cellStyle name="Měna 2 9 8" xfId="9325"/>
    <cellStyle name="Normální 16 8 8" xfId="9326"/>
    <cellStyle name="Normální 17 8 8" xfId="9327"/>
    <cellStyle name="Normální 18 8 8" xfId="9328"/>
    <cellStyle name="Normální 21 8 8" xfId="9329"/>
    <cellStyle name="normální 12 2 6 8" xfId="9330"/>
    <cellStyle name="Normální 18 2 2 4 8" xfId="9331"/>
    <cellStyle name="Normální 17 2 2 4 8" xfId="9332"/>
    <cellStyle name="Normální 16 2 2 4 8" xfId="9333"/>
    <cellStyle name="Měna 2 2 6 8" xfId="9334"/>
    <cellStyle name="Měna 2 3 5 8" xfId="9335"/>
    <cellStyle name="Normální 21 2 2 4 8" xfId="9336"/>
    <cellStyle name="Měna 2 4 4 8" xfId="9337"/>
    <cellStyle name="normální 12 3 4 8" xfId="9338"/>
    <cellStyle name="Normální 16 3 4 8" xfId="9339"/>
    <cellStyle name="Normální 17 3 4 8" xfId="9340"/>
    <cellStyle name="Normální 18 3 4 8" xfId="9341"/>
    <cellStyle name="Normální 21 3 4 8" xfId="9342"/>
    <cellStyle name="Měna 2 2 2 4 8" xfId="9343"/>
    <cellStyle name="normální 12 4 4 8" xfId="9344"/>
    <cellStyle name="Normální 16 2 3 4 8" xfId="9345"/>
    <cellStyle name="Normální 17 2 3 4 8" xfId="9346"/>
    <cellStyle name="Normální 18 2 3 4 8" xfId="9347"/>
    <cellStyle name="Normální 21 2 3 4 8" xfId="9348"/>
    <cellStyle name="Měna 2 7 3 8" xfId="9349"/>
    <cellStyle name="Normální 16 6 3 8" xfId="9350"/>
    <cellStyle name="Normální 17 6 3 8" xfId="9351"/>
    <cellStyle name="Normální 18 6 3 8" xfId="9352"/>
    <cellStyle name="Normální 21 6 3 8" xfId="9353"/>
    <cellStyle name="normální 12 2 4 3 8" xfId="9354"/>
    <cellStyle name="Normální 18 2 2 2 3 8" xfId="9355"/>
    <cellStyle name="Normální 17 2 2 2 3 8" xfId="9356"/>
    <cellStyle name="Normální 16 2 2 2 3 8" xfId="9357"/>
    <cellStyle name="Měna 2 2 4 3 8" xfId="9358"/>
    <cellStyle name="Měna 2 3 3 3 8" xfId="9359"/>
    <cellStyle name="Normální 21 2 2 2 3 8" xfId="9360"/>
    <cellStyle name="Měna 2 4 2 3 8" xfId="9361"/>
    <cellStyle name="normální 12 3 2 3 8" xfId="9362"/>
    <cellStyle name="Normální 16 3 2 3 8" xfId="9363"/>
    <cellStyle name="Normální 17 3 2 3 8" xfId="9364"/>
    <cellStyle name="Normální 18 3 2 3 8" xfId="9365"/>
    <cellStyle name="Normální 21 3 2 3 8" xfId="9366"/>
    <cellStyle name="Měna 2 5 3 8" xfId="9367"/>
    <cellStyle name="Normální 16 4 2 3 8" xfId="9368"/>
    <cellStyle name="Normální 17 4 2 3 8" xfId="9369"/>
    <cellStyle name="Normální 18 4 2 3 8" xfId="9370"/>
    <cellStyle name="Normální 21 4 2 3 8" xfId="9371"/>
    <cellStyle name="Měna 2 3 2 3 8" xfId="9372"/>
    <cellStyle name="Měna 2 2 2 2 3 8" xfId="9373"/>
    <cellStyle name="Měna 2 2 3 3 8" xfId="9374"/>
    <cellStyle name="normální 12 4 2 3 8" xfId="9375"/>
    <cellStyle name="Měna 2 6 3 8" xfId="9376"/>
    <cellStyle name="Normální 16 5 3 8" xfId="9377"/>
    <cellStyle name="Normální 17 5 3 8" xfId="9378"/>
    <cellStyle name="Normální 18 5 3 8" xfId="9379"/>
    <cellStyle name="Normální 21 5 3 8" xfId="9380"/>
    <cellStyle name="Normální 16 2 3 2 3 8" xfId="9381"/>
    <cellStyle name="Normální 17 2 3 2 3 8" xfId="9382"/>
    <cellStyle name="Normální 18 2 3 2 3 8" xfId="9383"/>
    <cellStyle name="Normální 21 2 3 2 3 8" xfId="9384"/>
    <cellStyle name="Normální 92 8" xfId="9385"/>
    <cellStyle name="Měna 2 10 8" xfId="9386"/>
    <cellStyle name="Měna 2 2 7 8" xfId="9387"/>
    <cellStyle name="Měna 2 2 2 5 8" xfId="9388"/>
    <cellStyle name="Měna 2 3 6 8" xfId="9389"/>
    <cellStyle name="normální 12 5 8" xfId="9390"/>
    <cellStyle name="Normální 16 2 4 8" xfId="9391"/>
    <cellStyle name="Normální 17 2 4 8" xfId="9392"/>
    <cellStyle name="Normální 18 2 4 8" xfId="9393"/>
    <cellStyle name="Normální 21 2 4 8" xfId="9394"/>
    <cellStyle name="Normální 93 8" xfId="9395"/>
    <cellStyle name="Měna 2 4 5 8" xfId="9396"/>
    <cellStyle name="Měna 2 2 3 4 8" xfId="9397"/>
    <cellStyle name="Normální 94 8" xfId="9398"/>
    <cellStyle name="Měna 2 11 7" xfId="9399"/>
    <cellStyle name="Normální 16 9 7" xfId="9400"/>
    <cellStyle name="Normální 17 9 7" xfId="9401"/>
    <cellStyle name="Normální 18 9 7" xfId="9402"/>
    <cellStyle name="Normální 21 9 7" xfId="9403"/>
    <cellStyle name="normální 12 2 7 7" xfId="9404"/>
    <cellStyle name="Normální 18 2 2 5 7" xfId="9405"/>
    <cellStyle name="Normální 17 2 2 5 7" xfId="9406"/>
    <cellStyle name="Normální 16 2 2 5 7" xfId="9407"/>
    <cellStyle name="Měna 2 2 8 7" xfId="9408"/>
    <cellStyle name="Měna 2 3 7 7" xfId="9409"/>
    <cellStyle name="Normální 21 2 2 5 7" xfId="9410"/>
    <cellStyle name="Měna 2 4 6 7" xfId="9411"/>
    <cellStyle name="normální 12 3 5 7" xfId="9412"/>
    <cellStyle name="Normální 16 3 5 7" xfId="9413"/>
    <cellStyle name="Normální 17 3 5 7" xfId="9414"/>
    <cellStyle name="Normální 18 3 5 7" xfId="9415"/>
    <cellStyle name="Normální 21 3 5 7" xfId="9416"/>
    <cellStyle name="Měna 2 2 2 6 7" xfId="9417"/>
    <cellStyle name="normální 12 4 5 7" xfId="9418"/>
    <cellStyle name="Normální 16 2 3 5 7" xfId="9419"/>
    <cellStyle name="Normální 17 2 3 5 7" xfId="9420"/>
    <cellStyle name="Normální 18 2 3 5 7" xfId="9421"/>
    <cellStyle name="Normální 21 2 3 5 7" xfId="9422"/>
    <cellStyle name="Měna 2 7 4 7" xfId="9423"/>
    <cellStyle name="Normální 16 6 4 7" xfId="9424"/>
    <cellStyle name="Normální 17 6 4 7" xfId="9425"/>
    <cellStyle name="Normální 18 6 4 7" xfId="9426"/>
    <cellStyle name="Normální 21 6 4 7" xfId="9427"/>
    <cellStyle name="normální 12 2 4 4 7" xfId="9428"/>
    <cellStyle name="Normální 18 2 2 2 4 7" xfId="9429"/>
    <cellStyle name="Normální 17 2 2 2 4 7" xfId="9430"/>
    <cellStyle name="Normální 16 2 2 2 4 7" xfId="9431"/>
    <cellStyle name="Měna 2 2 4 4 7" xfId="9432"/>
    <cellStyle name="Měna 2 3 3 4 7" xfId="9433"/>
    <cellStyle name="Normální 21 2 2 2 4 7" xfId="9434"/>
    <cellStyle name="Měna 2 4 2 4 7" xfId="9435"/>
    <cellStyle name="normální 12 3 2 4 7" xfId="9436"/>
    <cellStyle name="Normální 16 3 2 4 7" xfId="9437"/>
    <cellStyle name="Normální 17 3 2 4 7" xfId="9438"/>
    <cellStyle name="Normální 18 3 2 4 7" xfId="9439"/>
    <cellStyle name="Normální 21 3 2 4 7" xfId="9440"/>
    <cellStyle name="Měna 2 5 4 7" xfId="9441"/>
    <cellStyle name="Normální 16 4 2 4 7" xfId="9442"/>
    <cellStyle name="Normální 17 4 2 4 7" xfId="9443"/>
    <cellStyle name="Normální 18 4 2 4 7" xfId="9444"/>
    <cellStyle name="Normální 21 4 2 4 7" xfId="9445"/>
    <cellStyle name="Měna 2 3 2 4 7" xfId="9446"/>
    <cellStyle name="Měna 2 2 2 2 4 7" xfId="9447"/>
    <cellStyle name="Měna 2 2 3 5 7" xfId="9448"/>
    <cellStyle name="normální 12 4 2 4 7" xfId="9449"/>
    <cellStyle name="Měna 2 6 4 7" xfId="9450"/>
    <cellStyle name="Normální 16 5 4 7" xfId="9451"/>
    <cellStyle name="Normální 17 5 4 7" xfId="9452"/>
    <cellStyle name="Normální 18 5 4 7" xfId="9453"/>
    <cellStyle name="Normální 21 5 4 7" xfId="9454"/>
    <cellStyle name="Normální 16 2 3 2 4 7" xfId="9455"/>
    <cellStyle name="Normální 17 2 3 2 4 7" xfId="9456"/>
    <cellStyle name="Normální 18 2 3 2 4 7" xfId="9457"/>
    <cellStyle name="Normální 21 2 3 2 4 7" xfId="9458"/>
    <cellStyle name="Měna 2 8 2 7" xfId="9459"/>
    <cellStyle name="Normální 16 7 2 7" xfId="9460"/>
    <cellStyle name="Normální 17 7 2 7" xfId="9461"/>
    <cellStyle name="Normální 18 7 2 7" xfId="9462"/>
    <cellStyle name="Normální 21 7 2 7" xfId="9463"/>
    <cellStyle name="normální 12 2 5 2 7" xfId="9464"/>
    <cellStyle name="Normální 18 2 2 3 2 7" xfId="9465"/>
    <cellStyle name="Normální 17 2 2 3 2 7" xfId="9466"/>
    <cellStyle name="Normální 16 2 2 3 2 7" xfId="9467"/>
    <cellStyle name="Měna 2 2 5 2 7" xfId="9468"/>
    <cellStyle name="Měna 2 3 4 2 7" xfId="9469"/>
    <cellStyle name="Normální 21 2 2 3 2 7" xfId="9470"/>
    <cellStyle name="Měna 2 4 3 2 7" xfId="9471"/>
    <cellStyle name="normální 12 3 3 2 7" xfId="9472"/>
    <cellStyle name="Normální 16 3 3 2 7" xfId="9473"/>
    <cellStyle name="Normální 17 3 3 2 7" xfId="9474"/>
    <cellStyle name="Normální 18 3 3 2 7" xfId="9475"/>
    <cellStyle name="Normální 21 3 3 2 7" xfId="9476"/>
    <cellStyle name="Měna 2 2 2 3 2 7" xfId="9477"/>
    <cellStyle name="normální 12 4 3 2 7" xfId="9478"/>
    <cellStyle name="Normální 16 2 3 3 2 7" xfId="9479"/>
    <cellStyle name="Normální 17 2 3 3 2 7" xfId="9480"/>
    <cellStyle name="Normální 18 2 3 3 2 7" xfId="9481"/>
    <cellStyle name="Normální 21 2 3 3 2 7" xfId="9482"/>
    <cellStyle name="Měna 2 7 2 2 7" xfId="9483"/>
    <cellStyle name="Normální 16 6 2 2 7" xfId="9484"/>
    <cellStyle name="Normální 17 6 2 2 7" xfId="9485"/>
    <cellStyle name="Normální 18 6 2 2 7" xfId="9486"/>
    <cellStyle name="Normální 21 6 2 2 7" xfId="9487"/>
    <cellStyle name="normální 12 2 4 2 2 7" xfId="9488"/>
    <cellStyle name="Normální 18 2 2 2 2 2 7" xfId="9489"/>
    <cellStyle name="Normální 17 2 2 2 2 2 7" xfId="9490"/>
    <cellStyle name="Normální 16 2 2 2 2 2 7" xfId="9491"/>
    <cellStyle name="Měna 2 2 4 2 2 7" xfId="9492"/>
    <cellStyle name="Měna 2 3 3 2 2 7" xfId="9493"/>
    <cellStyle name="Normální 21 2 2 2 2 2 7" xfId="9494"/>
    <cellStyle name="Měna 2 4 2 2 2 7" xfId="9495"/>
    <cellStyle name="normální 12 3 2 2 2 7" xfId="9496"/>
    <cellStyle name="Normální 16 3 2 2 2 7" xfId="9497"/>
    <cellStyle name="Normální 17 3 2 2 2 7" xfId="9498"/>
    <cellStyle name="Normální 18 3 2 2 2 7" xfId="9499"/>
    <cellStyle name="Normální 21 3 2 2 2 7" xfId="9500"/>
    <cellStyle name="Měna 2 5 2 2 7" xfId="9501"/>
    <cellStyle name="Normální 16 4 2 2 2 7" xfId="9502"/>
    <cellStyle name="Normální 17 4 2 2 2 7" xfId="9503"/>
    <cellStyle name="Normální 18 4 2 2 2 7" xfId="9504"/>
    <cellStyle name="Normální 21 4 2 2 2 7" xfId="9505"/>
    <cellStyle name="Měna 2 3 2 2 2 7" xfId="9506"/>
    <cellStyle name="Měna 2 2 2 2 2 2 7" xfId="9507"/>
    <cellStyle name="Měna 2 2 3 2 2 7" xfId="9508"/>
    <cellStyle name="normální 12 4 2 2 2 7" xfId="9509"/>
    <cellStyle name="Měna 2 6 2 2 7" xfId="9510"/>
    <cellStyle name="Normální 16 5 2 2 7" xfId="9511"/>
    <cellStyle name="Normální 17 5 2 2 7" xfId="9512"/>
    <cellStyle name="Normální 18 5 2 2 7" xfId="9513"/>
    <cellStyle name="Normální 21 5 2 2 7" xfId="9514"/>
    <cellStyle name="Normální 16 2 3 2 2 2 7" xfId="9515"/>
    <cellStyle name="Normální 17 2 3 2 2 2 7" xfId="9516"/>
    <cellStyle name="Normální 18 2 3 2 2 2 7" xfId="9517"/>
    <cellStyle name="Normální 21 2 3 2 2 2 7" xfId="9518"/>
    <cellStyle name="Měna 2 9 2 7" xfId="9519"/>
    <cellStyle name="Normální 16 8 2 7" xfId="9520"/>
    <cellStyle name="Normální 17 8 2 7" xfId="9521"/>
    <cellStyle name="Normální 18 8 2 7" xfId="9522"/>
    <cellStyle name="Normální 21 8 2 7" xfId="9523"/>
    <cellStyle name="normální 12 2 6 2 7" xfId="9524"/>
    <cellStyle name="Normální 18 2 2 4 2 7" xfId="9525"/>
    <cellStyle name="Normální 17 2 2 4 2 7" xfId="9526"/>
    <cellStyle name="Normální 16 2 2 4 2 7" xfId="9527"/>
    <cellStyle name="Měna 2 2 6 2 7" xfId="9528"/>
    <cellStyle name="Měna 2 3 5 2 7" xfId="9529"/>
    <cellStyle name="Normální 21 2 2 4 2 7" xfId="9530"/>
    <cellStyle name="Měna 2 4 4 2 7" xfId="9531"/>
    <cellStyle name="normální 12 3 4 2 7" xfId="9532"/>
    <cellStyle name="Normální 16 3 4 2 7" xfId="9533"/>
    <cellStyle name="Normální 17 3 4 2 7" xfId="9534"/>
    <cellStyle name="Normální 18 3 4 2 7" xfId="9535"/>
    <cellStyle name="Normální 21 3 4 2 7" xfId="9536"/>
    <cellStyle name="Měna 2 2 2 4 2 7" xfId="9537"/>
    <cellStyle name="normální 12 4 4 2 7" xfId="9538"/>
    <cellStyle name="Normální 16 2 3 4 2 7" xfId="9539"/>
    <cellStyle name="Normální 17 2 3 4 2 7" xfId="9540"/>
    <cellStyle name="Normální 18 2 3 4 2 7" xfId="9541"/>
    <cellStyle name="Normální 21 2 3 4 2 7" xfId="9542"/>
    <cellStyle name="Měna 2 7 3 2 7" xfId="9543"/>
    <cellStyle name="Normální 16 6 3 2 7" xfId="9544"/>
    <cellStyle name="Normální 17 6 3 2 7" xfId="9545"/>
    <cellStyle name="Normální 18 6 3 2 7" xfId="9546"/>
    <cellStyle name="Normální 21 6 3 2 7" xfId="9547"/>
    <cellStyle name="normální 12 2 4 3 2 7" xfId="9548"/>
    <cellStyle name="Normální 18 2 2 2 3 2 7" xfId="9549"/>
    <cellStyle name="Normální 17 2 2 2 3 2 7" xfId="9550"/>
    <cellStyle name="Normální 16 2 2 2 3 2 7" xfId="9551"/>
    <cellStyle name="Měna 2 2 4 3 2 7" xfId="9552"/>
    <cellStyle name="Měna 2 3 3 3 2 7" xfId="9553"/>
    <cellStyle name="Normální 21 2 2 2 3 2 7" xfId="9554"/>
    <cellStyle name="Měna 2 4 2 3 2 7" xfId="9555"/>
    <cellStyle name="normální 12 3 2 3 2 7" xfId="9556"/>
    <cellStyle name="Normální 16 3 2 3 2 7" xfId="9557"/>
    <cellStyle name="Normální 17 3 2 3 2 7" xfId="9558"/>
    <cellStyle name="Normální 18 3 2 3 2 7" xfId="9559"/>
    <cellStyle name="Normální 21 3 2 3 2 7" xfId="9560"/>
    <cellStyle name="Měna 2 5 3 2 7" xfId="9561"/>
    <cellStyle name="Normální 16 4 2 3 2 7" xfId="9562"/>
    <cellStyle name="Normální 17 4 2 3 2 7" xfId="9563"/>
    <cellStyle name="Normální 18 4 2 3 2 7" xfId="9564"/>
    <cellStyle name="Normální 21 4 2 3 2 7" xfId="9565"/>
    <cellStyle name="Měna 2 3 2 3 2 7" xfId="9566"/>
    <cellStyle name="Měna 2 2 2 2 3 2 7" xfId="9567"/>
    <cellStyle name="Měna 2 2 3 3 2 7" xfId="9568"/>
    <cellStyle name="normální 12 4 2 3 2 7" xfId="9569"/>
    <cellStyle name="Měna 2 6 3 2 7" xfId="9570"/>
    <cellStyle name="Normální 16 5 3 2 7" xfId="9571"/>
    <cellStyle name="Normální 17 5 3 2 7" xfId="9572"/>
    <cellStyle name="Normální 18 5 3 2 7" xfId="9573"/>
    <cellStyle name="Normální 21 5 3 2 7" xfId="9574"/>
    <cellStyle name="Normální 16 2 3 2 3 2 7" xfId="9575"/>
    <cellStyle name="Normální 17 2 3 2 3 2 7" xfId="9576"/>
    <cellStyle name="Normální 18 2 3 2 3 2 7" xfId="9577"/>
    <cellStyle name="Normální 21 2 3 2 3 2 7" xfId="9578"/>
    <cellStyle name="Normální 92 2 7" xfId="9579"/>
    <cellStyle name="Měna 2 10 2 7" xfId="9580"/>
    <cellStyle name="Měna 2 2 7 2 7" xfId="9581"/>
    <cellStyle name="Měna 2 2 2 5 2 7" xfId="9582"/>
    <cellStyle name="Měna 2 3 6 2 7" xfId="9583"/>
    <cellStyle name="normální 12 5 2 7" xfId="9584"/>
    <cellStyle name="Normální 16 2 4 2 7" xfId="9585"/>
    <cellStyle name="Normální 17 2 4 2 7" xfId="9586"/>
    <cellStyle name="Normální 18 2 4 2 7" xfId="9587"/>
    <cellStyle name="Normální 21 2 4 2 7" xfId="9588"/>
    <cellStyle name="Normální 93 2 7" xfId="9589"/>
    <cellStyle name="Měna 2 4 5 2 7" xfId="9590"/>
    <cellStyle name="Měna 2 2 3 4 2 7" xfId="9591"/>
    <cellStyle name="Normální 94 2 7" xfId="9592"/>
    <cellStyle name="Měna 2 12 6" xfId="9593"/>
    <cellStyle name="Normální 16 10 6" xfId="9594"/>
    <cellStyle name="Normální 17 10 6" xfId="9595"/>
    <cellStyle name="Normální 18 10 6" xfId="9596"/>
    <cellStyle name="Normální 21 10 6" xfId="9597"/>
    <cellStyle name="normální 12 2 8 6" xfId="9598"/>
    <cellStyle name="Normální 18 2 2 6 6" xfId="9599"/>
    <cellStyle name="Normální 17 2 2 6 6" xfId="9600"/>
    <cellStyle name="Normální 16 2 2 6 6" xfId="9601"/>
    <cellStyle name="Měna 2 2 9 6" xfId="9602"/>
    <cellStyle name="Měna 2 3 8 6" xfId="9603"/>
    <cellStyle name="Normální 21 2 2 6 6" xfId="9604"/>
    <cellStyle name="Měna 2 4 7 6" xfId="9605"/>
    <cellStyle name="normální 12 3 6 6" xfId="9606"/>
    <cellStyle name="Normální 16 3 6 6" xfId="9607"/>
    <cellStyle name="Normální 17 3 6 6" xfId="9608"/>
    <cellStyle name="Normální 18 3 6 6" xfId="9609"/>
    <cellStyle name="Normální 21 3 6 6" xfId="9610"/>
    <cellStyle name="Měna 2 2 2 7 6" xfId="9611"/>
    <cellStyle name="normální 12 4 6 6" xfId="9612"/>
    <cellStyle name="Normální 16 2 3 6 6" xfId="9613"/>
    <cellStyle name="Normální 17 2 3 6 6" xfId="9614"/>
    <cellStyle name="Normální 18 2 3 6 6" xfId="9615"/>
    <cellStyle name="Normální 21 2 3 6 6" xfId="9616"/>
    <cellStyle name="Měna 2 7 5 6" xfId="9617"/>
    <cellStyle name="Normální 16 6 5 6" xfId="9618"/>
    <cellStyle name="Normální 17 6 5 6" xfId="9619"/>
    <cellStyle name="Normální 18 6 5 6" xfId="9620"/>
    <cellStyle name="Normální 21 6 5 6" xfId="9621"/>
    <cellStyle name="normální 12 2 4 5 6" xfId="9622"/>
    <cellStyle name="Normální 18 2 2 2 5 6" xfId="9623"/>
    <cellStyle name="Normální 17 2 2 2 5 6" xfId="9624"/>
    <cellStyle name="Normální 16 2 2 2 5 6" xfId="9625"/>
    <cellStyle name="Měna 2 2 4 5 6" xfId="9626"/>
    <cellStyle name="Měna 2 3 3 5 6" xfId="9627"/>
    <cellStyle name="Normální 21 2 2 2 5 6" xfId="9628"/>
    <cellStyle name="Měna 2 4 2 5 6" xfId="9629"/>
    <cellStyle name="normální 12 3 2 5 6" xfId="9630"/>
    <cellStyle name="Normální 16 3 2 5 6" xfId="9631"/>
    <cellStyle name="Normální 17 3 2 5 6" xfId="9632"/>
    <cellStyle name="Normální 18 3 2 5 6" xfId="9633"/>
    <cellStyle name="Normální 21 3 2 5 6" xfId="9634"/>
    <cellStyle name="Měna 2 5 5 6" xfId="9635"/>
    <cellStyle name="Normální 16 4 2 5 6" xfId="9636"/>
    <cellStyle name="Normální 17 4 2 5 6" xfId="9637"/>
    <cellStyle name="Normální 18 4 2 5 6" xfId="9638"/>
    <cellStyle name="Normální 21 4 2 5 6" xfId="9639"/>
    <cellStyle name="Měna 2 3 2 5 6" xfId="9640"/>
    <cellStyle name="Měna 2 2 2 2 5 6" xfId="9641"/>
    <cellStyle name="Měna 2 2 3 6 6" xfId="9642"/>
    <cellStyle name="normální 12 4 2 5 6" xfId="9643"/>
    <cellStyle name="Měna 2 6 5 6" xfId="9644"/>
    <cellStyle name="Normální 16 5 5 6" xfId="9645"/>
    <cellStyle name="Normální 17 5 5 6" xfId="9646"/>
    <cellStyle name="Normální 18 5 5 6" xfId="9647"/>
    <cellStyle name="Normální 21 5 5 6" xfId="9648"/>
    <cellStyle name="Normální 16 2 3 2 5 6" xfId="9649"/>
    <cellStyle name="Normální 17 2 3 2 5 6" xfId="9650"/>
    <cellStyle name="Normální 18 2 3 2 5 6" xfId="9651"/>
    <cellStyle name="Normální 21 2 3 2 5 6" xfId="9652"/>
    <cellStyle name="Měna 2 8 3 6" xfId="9653"/>
    <cellStyle name="Normální 16 7 3 6" xfId="9654"/>
    <cellStyle name="Normální 17 7 3 6" xfId="9655"/>
    <cellStyle name="Normální 18 7 3 6" xfId="9656"/>
    <cellStyle name="Normální 21 7 3 6" xfId="9657"/>
    <cellStyle name="normální 12 2 5 3 6" xfId="9658"/>
    <cellStyle name="Normální 18 2 2 3 3 6" xfId="9659"/>
    <cellStyle name="Normální 17 2 2 3 3 6" xfId="9660"/>
    <cellStyle name="Normální 16 2 2 3 3 6" xfId="9661"/>
    <cellStyle name="Měna 2 2 5 3 6" xfId="9662"/>
    <cellStyle name="Měna 2 3 4 3 6" xfId="9663"/>
    <cellStyle name="Normální 21 2 2 3 3 6" xfId="9664"/>
    <cellStyle name="Měna 2 4 3 3 6" xfId="9665"/>
    <cellStyle name="normální 12 3 3 3 6" xfId="9666"/>
    <cellStyle name="Normální 16 3 3 3 6" xfId="9667"/>
    <cellStyle name="Normální 17 3 3 3 6" xfId="9668"/>
    <cellStyle name="Normální 18 3 3 3 6" xfId="9669"/>
    <cellStyle name="Normální 21 3 3 3 6" xfId="9670"/>
    <cellStyle name="Měna 2 2 2 3 3 6" xfId="9671"/>
    <cellStyle name="normální 12 4 3 3 6" xfId="9672"/>
    <cellStyle name="Normální 16 2 3 3 3 6" xfId="9673"/>
    <cellStyle name="Normální 17 2 3 3 3 6" xfId="9674"/>
    <cellStyle name="Normální 18 2 3 3 3 6" xfId="9675"/>
    <cellStyle name="Normální 21 2 3 3 3 6" xfId="9676"/>
    <cellStyle name="Měna 2 7 2 3 6" xfId="9677"/>
    <cellStyle name="Normální 16 6 2 3 6" xfId="9678"/>
    <cellStyle name="Normální 17 6 2 3 6" xfId="9679"/>
    <cellStyle name="Normální 18 6 2 3 6" xfId="9680"/>
    <cellStyle name="Normální 21 6 2 3 6" xfId="9681"/>
    <cellStyle name="normální 12 2 4 2 3 6" xfId="9682"/>
    <cellStyle name="Normální 18 2 2 2 2 3 6" xfId="9683"/>
    <cellStyle name="Normální 17 2 2 2 2 3 6" xfId="9684"/>
    <cellStyle name="Normální 16 2 2 2 2 3 6" xfId="9685"/>
    <cellStyle name="Měna 2 2 4 2 3 6" xfId="9686"/>
    <cellStyle name="Měna 2 3 3 2 3 6" xfId="9687"/>
    <cellStyle name="Normální 21 2 2 2 2 3 6" xfId="9688"/>
    <cellStyle name="Měna 2 4 2 2 3 6" xfId="9689"/>
    <cellStyle name="normální 12 3 2 2 3 6" xfId="9690"/>
    <cellStyle name="Normální 16 3 2 2 3 6" xfId="9691"/>
    <cellStyle name="Normální 17 3 2 2 3 6" xfId="9692"/>
    <cellStyle name="Normální 18 3 2 2 3 6" xfId="9693"/>
    <cellStyle name="Normální 21 3 2 2 3 6" xfId="9694"/>
    <cellStyle name="Měna 2 5 2 3 6" xfId="9695"/>
    <cellStyle name="Normální 16 4 2 2 3 6" xfId="9696"/>
    <cellStyle name="Normální 17 4 2 2 3 6" xfId="9697"/>
    <cellStyle name="Normální 18 4 2 2 3 6" xfId="9698"/>
    <cellStyle name="Normální 21 4 2 2 3 6" xfId="9699"/>
    <cellStyle name="Měna 2 3 2 2 3 6" xfId="9700"/>
    <cellStyle name="Měna 2 2 2 2 2 3 6" xfId="9701"/>
    <cellStyle name="Měna 2 2 3 2 3 6" xfId="9702"/>
    <cellStyle name="normální 12 4 2 2 3 6" xfId="9703"/>
    <cellStyle name="Měna 2 6 2 3 6" xfId="9704"/>
    <cellStyle name="Normální 16 5 2 3 6" xfId="9705"/>
    <cellStyle name="Normální 17 5 2 3 6" xfId="9706"/>
    <cellStyle name="Normální 18 5 2 3 6" xfId="9707"/>
    <cellStyle name="Normální 21 5 2 3 6" xfId="9708"/>
    <cellStyle name="Normální 16 2 3 2 2 3 6" xfId="9709"/>
    <cellStyle name="Normální 17 2 3 2 2 3 6" xfId="9710"/>
    <cellStyle name="Normální 18 2 3 2 2 3 6" xfId="9711"/>
    <cellStyle name="Normální 21 2 3 2 2 3 6" xfId="9712"/>
    <cellStyle name="Měna 2 9 3 6" xfId="9713"/>
    <cellStyle name="Normální 16 8 3 6" xfId="9714"/>
    <cellStyle name="Normální 17 8 3 6" xfId="9715"/>
    <cellStyle name="Normální 18 8 3 6" xfId="9716"/>
    <cellStyle name="Normální 21 8 3 6" xfId="9717"/>
    <cellStyle name="normální 12 2 6 3 6" xfId="9718"/>
    <cellStyle name="Normální 18 2 2 4 3 6" xfId="9719"/>
    <cellStyle name="Normální 17 2 2 4 3 6" xfId="9720"/>
    <cellStyle name="Normální 16 2 2 4 3 6" xfId="9721"/>
    <cellStyle name="Měna 2 2 6 3 6" xfId="9722"/>
    <cellStyle name="Měna 2 3 5 3 6" xfId="9723"/>
    <cellStyle name="Normální 21 2 2 4 3 6" xfId="9724"/>
    <cellStyle name="Měna 2 4 4 3 6" xfId="9725"/>
    <cellStyle name="normální 12 3 4 3 6" xfId="9726"/>
    <cellStyle name="Normální 16 3 4 3 6" xfId="9727"/>
    <cellStyle name="Normální 17 3 4 3 6" xfId="9728"/>
    <cellStyle name="Normální 18 3 4 3 6" xfId="9729"/>
    <cellStyle name="Normální 21 3 4 3 6" xfId="9730"/>
    <cellStyle name="Měna 2 2 2 4 3 6" xfId="9731"/>
    <cellStyle name="normální 12 4 4 3 6" xfId="9732"/>
    <cellStyle name="Normální 16 2 3 4 3 6" xfId="9733"/>
    <cellStyle name="Normální 17 2 3 4 3 6" xfId="9734"/>
    <cellStyle name="Normální 18 2 3 4 3 6" xfId="9735"/>
    <cellStyle name="Normální 21 2 3 4 3 6" xfId="9736"/>
    <cellStyle name="Měna 2 7 3 3 6" xfId="9737"/>
    <cellStyle name="Normální 16 6 3 3 6" xfId="9738"/>
    <cellStyle name="Normální 17 6 3 3 6" xfId="9739"/>
    <cellStyle name="Normální 18 6 3 3 6" xfId="9740"/>
    <cellStyle name="Normální 21 6 3 3 6" xfId="9741"/>
    <cellStyle name="normální 12 2 4 3 3 6" xfId="9742"/>
    <cellStyle name="Normální 18 2 2 2 3 3 6" xfId="9743"/>
    <cellStyle name="Normální 17 2 2 2 3 3 6" xfId="9744"/>
    <cellStyle name="Normální 16 2 2 2 3 3 6" xfId="9745"/>
    <cellStyle name="Měna 2 2 4 3 3 6" xfId="9746"/>
    <cellStyle name="Měna 2 3 3 3 3 6" xfId="9747"/>
    <cellStyle name="Normální 21 2 2 2 3 3 6" xfId="9748"/>
    <cellStyle name="Měna 2 4 2 3 3 6" xfId="9749"/>
    <cellStyle name="normální 12 3 2 3 3 6" xfId="9750"/>
    <cellStyle name="Normální 16 3 2 3 3 6" xfId="9751"/>
    <cellStyle name="Normální 17 3 2 3 3 6" xfId="9752"/>
    <cellStyle name="Normální 18 3 2 3 3 6" xfId="9753"/>
    <cellStyle name="Normální 21 3 2 3 3 6" xfId="9754"/>
    <cellStyle name="Měna 2 5 3 3 6" xfId="9755"/>
    <cellStyle name="Normální 16 4 2 3 3 6" xfId="9756"/>
    <cellStyle name="Normální 17 4 2 3 3 6" xfId="9757"/>
    <cellStyle name="Normální 18 4 2 3 3 6" xfId="9758"/>
    <cellStyle name="Normální 21 4 2 3 3 6" xfId="9759"/>
    <cellStyle name="Měna 2 3 2 3 3 6" xfId="9760"/>
    <cellStyle name="Měna 2 2 2 2 3 3 6" xfId="9761"/>
    <cellStyle name="Měna 2 2 3 3 3 6" xfId="9762"/>
    <cellStyle name="normální 12 4 2 3 3 6" xfId="9763"/>
    <cellStyle name="Měna 2 6 3 3 6" xfId="9764"/>
    <cellStyle name="Normální 16 5 3 3 6" xfId="9765"/>
    <cellStyle name="Normální 17 5 3 3 6" xfId="9766"/>
    <cellStyle name="Normální 18 5 3 3 6" xfId="9767"/>
    <cellStyle name="Normální 21 5 3 3 6" xfId="9768"/>
    <cellStyle name="Normální 16 2 3 2 3 3 6" xfId="9769"/>
    <cellStyle name="Normální 17 2 3 2 3 3 6" xfId="9770"/>
    <cellStyle name="Normální 18 2 3 2 3 3 6" xfId="9771"/>
    <cellStyle name="Normální 21 2 3 2 3 3 6" xfId="9772"/>
    <cellStyle name="Normální 92 3 6" xfId="9773"/>
    <cellStyle name="Měna 2 10 3 6" xfId="9774"/>
    <cellStyle name="Měna 2 2 7 3 6" xfId="9775"/>
    <cellStyle name="Měna 2 2 2 5 3 6" xfId="9776"/>
    <cellStyle name="Měna 2 3 6 3 6" xfId="9777"/>
    <cellStyle name="normální 12 5 3 6" xfId="9778"/>
    <cellStyle name="Normální 16 2 4 3 6" xfId="9779"/>
    <cellStyle name="Normální 17 2 4 3 6" xfId="9780"/>
    <cellStyle name="Normální 18 2 4 3 6" xfId="9781"/>
    <cellStyle name="Normální 21 2 4 3 6" xfId="9782"/>
    <cellStyle name="Normální 93 3 6" xfId="9783"/>
    <cellStyle name="Měna 2 4 5 3 6" xfId="9784"/>
    <cellStyle name="Měna 2 2 3 4 3 6" xfId="9785"/>
    <cellStyle name="Normální 94 3 6" xfId="9786"/>
    <cellStyle name="Měna 2 11 2 6" xfId="9787"/>
    <cellStyle name="Normální 16 9 2 6" xfId="9788"/>
    <cellStyle name="Normální 17 9 2 6" xfId="9789"/>
    <cellStyle name="Normální 18 9 2 6" xfId="9790"/>
    <cellStyle name="Normální 21 9 2 6" xfId="9791"/>
    <cellStyle name="normální 12 2 7 2 6" xfId="9792"/>
    <cellStyle name="Normální 18 2 2 5 2 6" xfId="9793"/>
    <cellStyle name="Normální 17 2 2 5 2 6" xfId="9794"/>
    <cellStyle name="Normální 16 2 2 5 2 6" xfId="9795"/>
    <cellStyle name="Měna 2 2 8 2 6" xfId="9796"/>
    <cellStyle name="Měna 2 3 7 2 6" xfId="9797"/>
    <cellStyle name="Normální 21 2 2 5 2 6" xfId="9798"/>
    <cellStyle name="Měna 2 4 6 2 6" xfId="9799"/>
    <cellStyle name="normální 12 3 5 2 6" xfId="9800"/>
    <cellStyle name="Normální 16 3 5 2 6" xfId="9801"/>
    <cellStyle name="Normální 17 3 5 2 6" xfId="9802"/>
    <cellStyle name="Normální 18 3 5 2 6" xfId="9803"/>
    <cellStyle name="Normální 21 3 5 2 6" xfId="9804"/>
    <cellStyle name="Měna 2 2 2 6 2 6" xfId="9805"/>
    <cellStyle name="normální 12 4 5 2 6" xfId="9806"/>
    <cellStyle name="Normální 16 2 3 5 2 6" xfId="9807"/>
    <cellStyle name="Normální 17 2 3 5 2 6" xfId="9808"/>
    <cellStyle name="Normální 18 2 3 5 2 6" xfId="9809"/>
    <cellStyle name="Normální 21 2 3 5 2 6" xfId="9810"/>
    <cellStyle name="Měna 2 7 4 2 6" xfId="9811"/>
    <cellStyle name="Normální 16 6 4 2 6" xfId="9812"/>
    <cellStyle name="Normální 17 6 4 2 6" xfId="9813"/>
    <cellStyle name="Normální 18 6 4 2 6" xfId="9814"/>
    <cellStyle name="Normální 21 6 4 2 6" xfId="9815"/>
    <cellStyle name="normální 12 2 4 4 2 6" xfId="9816"/>
    <cellStyle name="Normální 18 2 2 2 4 2 6" xfId="9817"/>
    <cellStyle name="Normální 17 2 2 2 4 2 6" xfId="9818"/>
    <cellStyle name="Normální 16 2 2 2 4 2 6" xfId="9819"/>
    <cellStyle name="Měna 2 2 4 4 2 6" xfId="9820"/>
    <cellStyle name="Měna 2 3 3 4 2 6" xfId="9821"/>
    <cellStyle name="Normální 21 2 2 2 4 2 6" xfId="9822"/>
    <cellStyle name="Měna 2 4 2 4 2 6" xfId="9823"/>
    <cellStyle name="normální 12 3 2 4 2 6" xfId="9824"/>
    <cellStyle name="Normální 16 3 2 4 2 6" xfId="9825"/>
    <cellStyle name="Normální 17 3 2 4 2 6" xfId="9826"/>
    <cellStyle name="Normální 18 3 2 4 2 6" xfId="9827"/>
    <cellStyle name="Normální 21 3 2 4 2 6" xfId="9828"/>
    <cellStyle name="Měna 2 5 4 2 6" xfId="9829"/>
    <cellStyle name="Normální 16 4 2 4 2 6" xfId="9830"/>
    <cellStyle name="Normální 17 4 2 4 2 6" xfId="9831"/>
    <cellStyle name="Normální 18 4 2 4 2 6" xfId="9832"/>
    <cellStyle name="Normální 21 4 2 4 2 6" xfId="9833"/>
    <cellStyle name="Měna 2 3 2 4 2 6" xfId="9834"/>
    <cellStyle name="Měna 2 2 2 2 4 2 6" xfId="9835"/>
    <cellStyle name="Měna 2 2 3 5 2 6" xfId="9836"/>
    <cellStyle name="normální 12 4 2 4 2 6" xfId="9837"/>
    <cellStyle name="Měna 2 6 4 2 6" xfId="9838"/>
    <cellStyle name="Normální 16 5 4 2 6" xfId="9839"/>
    <cellStyle name="Normální 17 5 4 2 6" xfId="9840"/>
    <cellStyle name="Normální 18 5 4 2 6" xfId="9841"/>
    <cellStyle name="Normální 21 5 4 2 6" xfId="9842"/>
    <cellStyle name="Normální 16 2 3 2 4 2 6" xfId="9843"/>
    <cellStyle name="Normální 17 2 3 2 4 2 6" xfId="9844"/>
    <cellStyle name="Normální 18 2 3 2 4 2 6" xfId="9845"/>
    <cellStyle name="Normální 21 2 3 2 4 2 6" xfId="9846"/>
    <cellStyle name="Měna 2 8 2 2 6" xfId="9847"/>
    <cellStyle name="Normální 16 7 2 2 6" xfId="9848"/>
    <cellStyle name="Normální 17 7 2 2 6" xfId="9849"/>
    <cellStyle name="Normální 18 7 2 2 6" xfId="9850"/>
    <cellStyle name="Normální 21 7 2 2 6" xfId="9851"/>
    <cellStyle name="normální 12 2 5 2 2 6" xfId="9852"/>
    <cellStyle name="Normální 18 2 2 3 2 2 6" xfId="9853"/>
    <cellStyle name="Normální 17 2 2 3 2 2 6" xfId="9854"/>
    <cellStyle name="Normální 16 2 2 3 2 2 6" xfId="9855"/>
    <cellStyle name="Měna 2 2 5 2 2 6" xfId="9856"/>
    <cellStyle name="Měna 2 3 4 2 2 6" xfId="9857"/>
    <cellStyle name="Normální 21 2 2 3 2 2 6" xfId="9858"/>
    <cellStyle name="Měna 2 4 3 2 2 6" xfId="9859"/>
    <cellStyle name="normální 12 3 3 2 2 6" xfId="9860"/>
    <cellStyle name="Normální 16 3 3 2 2 6" xfId="9861"/>
    <cellStyle name="Normální 17 3 3 2 2 6" xfId="9862"/>
    <cellStyle name="Normální 18 3 3 2 2 6" xfId="9863"/>
    <cellStyle name="Normální 21 3 3 2 2 6" xfId="9864"/>
    <cellStyle name="Měna 2 2 2 3 2 2 6" xfId="9865"/>
    <cellStyle name="normální 12 4 3 2 2 6" xfId="9866"/>
    <cellStyle name="Normální 16 2 3 3 2 2 6" xfId="9867"/>
    <cellStyle name="Normální 17 2 3 3 2 2 6" xfId="9868"/>
    <cellStyle name="Normální 18 2 3 3 2 2 6" xfId="9869"/>
    <cellStyle name="Normální 21 2 3 3 2 2 6" xfId="9870"/>
    <cellStyle name="Měna 2 7 2 2 2 6" xfId="9871"/>
    <cellStyle name="Normální 16 6 2 2 2 6" xfId="9872"/>
    <cellStyle name="Normální 17 6 2 2 2 6" xfId="9873"/>
    <cellStyle name="Normální 18 6 2 2 2 6" xfId="9874"/>
    <cellStyle name="Normální 21 6 2 2 2 6" xfId="9875"/>
    <cellStyle name="normální 12 2 4 2 2 2 6" xfId="9876"/>
    <cellStyle name="Normální 18 2 2 2 2 2 2 6" xfId="9877"/>
    <cellStyle name="Normální 17 2 2 2 2 2 2 6" xfId="9878"/>
    <cellStyle name="Normální 16 2 2 2 2 2 2 6" xfId="9879"/>
    <cellStyle name="Měna 2 2 4 2 2 2 6" xfId="9880"/>
    <cellStyle name="Měna 2 3 3 2 2 2 6" xfId="9881"/>
    <cellStyle name="Normální 21 2 2 2 2 2 2 6" xfId="9882"/>
    <cellStyle name="Měna 2 4 2 2 2 2 6" xfId="9883"/>
    <cellStyle name="normální 12 3 2 2 2 2 6" xfId="9884"/>
    <cellStyle name="Normální 16 3 2 2 2 2 6" xfId="9885"/>
    <cellStyle name="Normální 17 3 2 2 2 2 6" xfId="9886"/>
    <cellStyle name="Normální 18 3 2 2 2 2 6" xfId="9887"/>
    <cellStyle name="Normální 21 3 2 2 2 2 6" xfId="9888"/>
    <cellStyle name="Měna 2 5 2 2 2 6" xfId="9889"/>
    <cellStyle name="Normální 16 4 2 2 2 2 6" xfId="9890"/>
    <cellStyle name="Normální 17 4 2 2 2 2 6" xfId="9891"/>
    <cellStyle name="Normální 18 4 2 2 2 2 6" xfId="9892"/>
    <cellStyle name="Normální 21 4 2 2 2 2 6" xfId="9893"/>
    <cellStyle name="Měna 2 3 2 2 2 2 6" xfId="9894"/>
    <cellStyle name="Měna 2 2 2 2 2 2 2 6" xfId="9895"/>
    <cellStyle name="Měna 2 2 3 2 2 2 6" xfId="9896"/>
    <cellStyle name="normální 12 4 2 2 2 2 6" xfId="9897"/>
    <cellStyle name="Měna 2 6 2 2 2 6" xfId="9898"/>
    <cellStyle name="Normální 16 5 2 2 2 6" xfId="9899"/>
    <cellStyle name="Normální 17 5 2 2 2 6" xfId="9900"/>
    <cellStyle name="Normální 18 5 2 2 2 6" xfId="9901"/>
    <cellStyle name="Normální 21 5 2 2 2 6" xfId="9902"/>
    <cellStyle name="Normální 16 2 3 2 2 2 2 6" xfId="9903"/>
    <cellStyle name="Normální 17 2 3 2 2 2 2 6" xfId="9904"/>
    <cellStyle name="Normální 18 2 3 2 2 2 2 6" xfId="9905"/>
    <cellStyle name="Normální 21 2 3 2 2 2 2 6" xfId="9906"/>
    <cellStyle name="Měna 2 9 2 2 6" xfId="9907"/>
    <cellStyle name="Normální 16 8 2 2 6" xfId="9908"/>
    <cellStyle name="Normální 17 8 2 2 6" xfId="9909"/>
    <cellStyle name="Normální 18 8 2 2 6" xfId="9910"/>
    <cellStyle name="Normální 21 8 2 2 6" xfId="9911"/>
    <cellStyle name="normální 12 2 6 2 2 6" xfId="9912"/>
    <cellStyle name="Normální 18 2 2 4 2 2 6" xfId="9913"/>
    <cellStyle name="Normální 17 2 2 4 2 2 6" xfId="9914"/>
    <cellStyle name="Normální 16 2 2 4 2 2 6" xfId="9915"/>
    <cellStyle name="Měna 2 2 6 2 2 6" xfId="9916"/>
    <cellStyle name="Měna 2 3 5 2 2 6" xfId="9917"/>
    <cellStyle name="Normální 21 2 2 4 2 2 6" xfId="9918"/>
    <cellStyle name="Měna 2 4 4 2 2 6" xfId="9919"/>
    <cellStyle name="normální 12 3 4 2 2 6" xfId="9920"/>
    <cellStyle name="Normální 16 3 4 2 2 6" xfId="9921"/>
    <cellStyle name="Normální 17 3 4 2 2 6" xfId="9922"/>
    <cellStyle name="Normální 18 3 4 2 2 6" xfId="9923"/>
    <cellStyle name="Normální 21 3 4 2 2 6" xfId="9924"/>
    <cellStyle name="Měna 2 2 2 4 2 2 6" xfId="9925"/>
    <cellStyle name="normální 12 4 4 2 2 6" xfId="9926"/>
    <cellStyle name="Normální 16 2 3 4 2 2 6" xfId="9927"/>
    <cellStyle name="Normální 17 2 3 4 2 2 6" xfId="9928"/>
    <cellStyle name="Normální 18 2 3 4 2 2 6" xfId="9929"/>
    <cellStyle name="Normální 21 2 3 4 2 2 6" xfId="9930"/>
    <cellStyle name="Měna 2 7 3 2 2 6" xfId="9931"/>
    <cellStyle name="Normální 16 6 3 2 2 6" xfId="9932"/>
    <cellStyle name="Normální 17 6 3 2 2 6" xfId="9933"/>
    <cellStyle name="Normální 18 6 3 2 2 6" xfId="9934"/>
    <cellStyle name="Normální 21 6 3 2 2 6" xfId="9935"/>
    <cellStyle name="normální 12 2 4 3 2 2 6" xfId="9936"/>
    <cellStyle name="Normální 18 2 2 2 3 2 2 6" xfId="9937"/>
    <cellStyle name="Normální 17 2 2 2 3 2 2 6" xfId="9938"/>
    <cellStyle name="Normální 16 2 2 2 3 2 2 6" xfId="9939"/>
    <cellStyle name="Měna 2 2 4 3 2 2 6" xfId="9940"/>
    <cellStyle name="Měna 2 3 3 3 2 2 6" xfId="9941"/>
    <cellStyle name="Normální 21 2 2 2 3 2 2 6" xfId="9942"/>
    <cellStyle name="Měna 2 4 2 3 2 2 6" xfId="9943"/>
    <cellStyle name="normální 12 3 2 3 2 2 6" xfId="9944"/>
    <cellStyle name="Normální 16 3 2 3 2 2 6" xfId="9945"/>
    <cellStyle name="Normální 17 3 2 3 2 2 6" xfId="9946"/>
    <cellStyle name="Normální 18 3 2 3 2 2 6" xfId="9947"/>
    <cellStyle name="Normální 21 3 2 3 2 2 6" xfId="9948"/>
    <cellStyle name="Měna 2 5 3 2 2 6" xfId="9949"/>
    <cellStyle name="Normální 16 4 2 3 2 2 6" xfId="9950"/>
    <cellStyle name="Normální 17 4 2 3 2 2 6" xfId="9951"/>
    <cellStyle name="Normální 18 4 2 3 2 2 6" xfId="9952"/>
    <cellStyle name="Normální 21 4 2 3 2 2 6" xfId="9953"/>
    <cellStyle name="Měna 2 3 2 3 2 2 6" xfId="9954"/>
    <cellStyle name="Měna 2 2 2 2 3 2 2 6" xfId="9955"/>
    <cellStyle name="Měna 2 2 3 3 2 2 6" xfId="9956"/>
    <cellStyle name="normální 12 4 2 3 2 2 6" xfId="9957"/>
    <cellStyle name="Měna 2 6 3 2 2 6" xfId="9958"/>
    <cellStyle name="Normální 16 5 3 2 2 6" xfId="9959"/>
    <cellStyle name="Normální 17 5 3 2 2 6" xfId="9960"/>
    <cellStyle name="Normální 18 5 3 2 2 6" xfId="9961"/>
    <cellStyle name="Normální 21 5 3 2 2 6" xfId="9962"/>
    <cellStyle name="Normální 16 2 3 2 3 2 2 6" xfId="9963"/>
    <cellStyle name="Normální 17 2 3 2 3 2 2 6" xfId="9964"/>
    <cellStyle name="Normální 18 2 3 2 3 2 2 6" xfId="9965"/>
    <cellStyle name="Normální 21 2 3 2 3 2 2 6" xfId="9966"/>
    <cellStyle name="Normální 92 2 2 6" xfId="9967"/>
    <cellStyle name="Měna 2 10 2 2 6" xfId="9968"/>
    <cellStyle name="Měna 2 2 7 2 2 6" xfId="9969"/>
    <cellStyle name="Měna 2 2 2 5 2 2 6" xfId="9970"/>
    <cellStyle name="Měna 2 3 6 2 2 6" xfId="9971"/>
    <cellStyle name="normální 12 5 2 2 6" xfId="9972"/>
    <cellStyle name="Normální 16 2 4 2 2 6" xfId="9973"/>
    <cellStyle name="Normální 17 2 4 2 2 6" xfId="9974"/>
    <cellStyle name="Normální 18 2 4 2 2 6" xfId="9975"/>
    <cellStyle name="Normální 21 2 4 2 2 6" xfId="9976"/>
    <cellStyle name="Normální 93 2 2 6" xfId="9977"/>
    <cellStyle name="Měna 2 4 5 2 2 6" xfId="9978"/>
    <cellStyle name="Měna 2 2 3 4 2 2 6" xfId="9979"/>
    <cellStyle name="Normální 94 2 2 6" xfId="9980"/>
    <cellStyle name="Měna 2 13 5" xfId="9981"/>
    <cellStyle name="Normální 16 11 5" xfId="9982"/>
    <cellStyle name="Normální 17 11 5" xfId="9983"/>
    <cellStyle name="Normální 18 11 5" xfId="9984"/>
    <cellStyle name="Normální 21 11 5" xfId="9985"/>
    <cellStyle name="normální 12 2 9 5" xfId="9986"/>
    <cellStyle name="Normální 18 2 2 7 5" xfId="9987"/>
    <cellStyle name="Normální 17 2 2 7 5" xfId="9988"/>
    <cellStyle name="Normální 16 2 2 7 5" xfId="9989"/>
    <cellStyle name="Měna 2 2 10 5" xfId="9990"/>
    <cellStyle name="Měna 2 3 9 5" xfId="9991"/>
    <cellStyle name="Normální 21 2 2 7 5" xfId="9992"/>
    <cellStyle name="Měna 2 4 8 5" xfId="9993"/>
    <cellStyle name="normální 12 3 7 5" xfId="9994"/>
    <cellStyle name="Normální 16 3 7 5" xfId="9995"/>
    <cellStyle name="Normální 17 3 7 5" xfId="9996"/>
    <cellStyle name="Normální 18 3 7 5" xfId="9997"/>
    <cellStyle name="Normální 21 3 7 5" xfId="9998"/>
    <cellStyle name="Měna 2 2 2 8 5" xfId="9999"/>
    <cellStyle name="normální 12 4 7 5" xfId="10000"/>
    <cellStyle name="Normální 16 2 3 7 5" xfId="10001"/>
    <cellStyle name="Normální 17 2 3 7 5" xfId="10002"/>
    <cellStyle name="Normální 18 2 3 7 5" xfId="10003"/>
    <cellStyle name="Normální 21 2 3 7 5" xfId="10004"/>
    <cellStyle name="Měna 2 7 6 5" xfId="10005"/>
    <cellStyle name="Normální 16 6 6 5" xfId="10006"/>
    <cellStyle name="Normální 17 6 6 5" xfId="10007"/>
    <cellStyle name="Normální 18 6 6 5" xfId="10008"/>
    <cellStyle name="Normální 21 6 6 5" xfId="10009"/>
    <cellStyle name="normální 12 2 4 6 5" xfId="10010"/>
    <cellStyle name="Normální 18 2 2 2 6 5" xfId="10011"/>
    <cellStyle name="Normální 17 2 2 2 6 5" xfId="10012"/>
    <cellStyle name="Normální 16 2 2 2 6 5" xfId="10013"/>
    <cellStyle name="Měna 2 2 4 6 5" xfId="10014"/>
    <cellStyle name="Měna 2 3 3 6 5" xfId="10015"/>
    <cellStyle name="Normální 21 2 2 2 6 5" xfId="10016"/>
    <cellStyle name="Měna 2 4 2 6 5" xfId="10017"/>
    <cellStyle name="normální 12 3 2 6 5" xfId="10018"/>
    <cellStyle name="Normální 16 3 2 6 5" xfId="10019"/>
    <cellStyle name="Normální 17 3 2 6 5" xfId="10020"/>
    <cellStyle name="Normální 18 3 2 6 5" xfId="10021"/>
    <cellStyle name="Normální 21 3 2 6 5" xfId="10022"/>
    <cellStyle name="Měna 2 5 6 5" xfId="10023"/>
    <cellStyle name="Normální 16 4 2 6 5" xfId="10024"/>
    <cellStyle name="Normální 17 4 2 6 5" xfId="10025"/>
    <cellStyle name="Normální 18 4 2 6 5" xfId="10026"/>
    <cellStyle name="Normální 21 4 2 6 5" xfId="10027"/>
    <cellStyle name="Měna 2 3 2 6 5" xfId="10028"/>
    <cellStyle name="Měna 2 2 2 2 6 5" xfId="10029"/>
    <cellStyle name="Měna 2 2 3 7 5" xfId="10030"/>
    <cellStyle name="normální 12 4 2 6 5" xfId="10031"/>
    <cellStyle name="Měna 2 6 6 5" xfId="10032"/>
    <cellStyle name="Normální 16 5 6 5" xfId="10033"/>
    <cellStyle name="Normální 17 5 6 5" xfId="10034"/>
    <cellStyle name="Normální 18 5 6 5" xfId="10035"/>
    <cellStyle name="Normální 21 5 6 5" xfId="10036"/>
    <cellStyle name="Normální 16 2 3 2 6 5" xfId="10037"/>
    <cellStyle name="Normální 17 2 3 2 6 5" xfId="10038"/>
    <cellStyle name="Normální 18 2 3 2 6 5" xfId="10039"/>
    <cellStyle name="Normální 21 2 3 2 6 5" xfId="10040"/>
    <cellStyle name="Měna 2 8 4 5" xfId="10041"/>
    <cellStyle name="Normální 16 7 4 5" xfId="10042"/>
    <cellStyle name="Normální 17 7 4 5" xfId="10043"/>
    <cellStyle name="Normální 18 7 4 5" xfId="10044"/>
    <cellStyle name="Normální 21 7 4 5" xfId="10045"/>
    <cellStyle name="normální 12 2 5 4 5" xfId="10046"/>
    <cellStyle name="Normální 18 2 2 3 4 5" xfId="10047"/>
    <cellStyle name="Normální 17 2 2 3 4 5" xfId="10048"/>
    <cellStyle name="Normální 16 2 2 3 4 5" xfId="10049"/>
    <cellStyle name="Měna 2 2 5 4 5" xfId="10050"/>
    <cellStyle name="Měna 2 3 4 4 5" xfId="10051"/>
    <cellStyle name="Normální 21 2 2 3 4 5" xfId="10052"/>
    <cellStyle name="Měna 2 4 3 4 5" xfId="10053"/>
    <cellStyle name="normální 12 3 3 4 5" xfId="10054"/>
    <cellStyle name="Normální 16 3 3 4 5" xfId="10055"/>
    <cellStyle name="Normální 17 3 3 4 5" xfId="10056"/>
    <cellStyle name="Normální 18 3 3 4 5" xfId="10057"/>
    <cellStyle name="Normální 21 3 3 4 5" xfId="10058"/>
    <cellStyle name="Měna 2 2 2 3 4 5" xfId="10059"/>
    <cellStyle name="normální 12 4 3 4 5" xfId="10060"/>
    <cellStyle name="Normální 16 2 3 3 4 5" xfId="10061"/>
    <cellStyle name="Normální 17 2 3 3 4 5" xfId="10062"/>
    <cellStyle name="Normální 18 2 3 3 4 5" xfId="10063"/>
    <cellStyle name="Normální 21 2 3 3 4 5" xfId="10064"/>
    <cellStyle name="Měna 2 7 2 4 5" xfId="10065"/>
    <cellStyle name="Normální 16 6 2 4 5" xfId="10066"/>
    <cellStyle name="Normální 17 6 2 4 5" xfId="10067"/>
    <cellStyle name="Normální 18 6 2 4 5" xfId="10068"/>
    <cellStyle name="Normální 21 6 2 4 5" xfId="10069"/>
    <cellStyle name="normální 12 2 4 2 4 5" xfId="10070"/>
    <cellStyle name="Normální 18 2 2 2 2 4 5" xfId="10071"/>
    <cellStyle name="Normální 17 2 2 2 2 4 5" xfId="10072"/>
    <cellStyle name="Normální 16 2 2 2 2 4 5" xfId="10073"/>
    <cellStyle name="Měna 2 2 4 2 4 5" xfId="10074"/>
    <cellStyle name="Měna 2 3 3 2 4 5" xfId="10075"/>
    <cellStyle name="Normální 21 2 2 2 2 4 5" xfId="10076"/>
    <cellStyle name="Měna 2 4 2 2 4 5" xfId="10077"/>
    <cellStyle name="normální 12 3 2 2 4 5" xfId="10078"/>
    <cellStyle name="Normální 16 3 2 2 4 5" xfId="10079"/>
    <cellStyle name="Normální 17 3 2 2 4 5" xfId="10080"/>
    <cellStyle name="Normální 18 3 2 2 4 5" xfId="10081"/>
    <cellStyle name="Normální 21 3 2 2 4 5" xfId="10082"/>
    <cellStyle name="Měna 2 5 2 4 5" xfId="10083"/>
    <cellStyle name="Normální 16 4 2 2 4 5" xfId="10084"/>
    <cellStyle name="Normální 17 4 2 2 4 5" xfId="10085"/>
    <cellStyle name="Normální 18 4 2 2 4 5" xfId="10086"/>
    <cellStyle name="Normální 21 4 2 2 4 5" xfId="10087"/>
    <cellStyle name="Měna 2 3 2 2 4 5" xfId="10088"/>
    <cellStyle name="Měna 2 2 2 2 2 4 5" xfId="10089"/>
    <cellStyle name="Měna 2 2 3 2 4 5" xfId="10090"/>
    <cellStyle name="normální 12 4 2 2 4 5" xfId="10091"/>
    <cellStyle name="Měna 2 6 2 4 5" xfId="10092"/>
    <cellStyle name="Normální 16 5 2 4 5" xfId="10093"/>
    <cellStyle name="Normální 17 5 2 4 5" xfId="10094"/>
    <cellStyle name="Normální 18 5 2 4 5" xfId="10095"/>
    <cellStyle name="Normální 21 5 2 4 5" xfId="10096"/>
    <cellStyle name="Normální 16 2 3 2 2 4 5" xfId="10097"/>
    <cellStyle name="Normální 17 2 3 2 2 4 5" xfId="10098"/>
    <cellStyle name="Normální 18 2 3 2 2 4 5" xfId="10099"/>
    <cellStyle name="Normální 21 2 3 2 2 4 5" xfId="10100"/>
    <cellStyle name="Měna 2 9 4 5" xfId="10101"/>
    <cellStyle name="Normální 16 8 4 5" xfId="10102"/>
    <cellStyle name="Normální 17 8 4 5" xfId="10103"/>
    <cellStyle name="Normální 18 8 4 5" xfId="10104"/>
    <cellStyle name="Normální 21 8 4 5" xfId="10105"/>
    <cellStyle name="normální 12 2 6 4 5" xfId="10106"/>
    <cellStyle name="Normální 18 2 2 4 4 5" xfId="10107"/>
    <cellStyle name="Normální 17 2 2 4 4 5" xfId="10108"/>
    <cellStyle name="Normální 16 2 2 4 4 5" xfId="10109"/>
    <cellStyle name="Měna 2 2 6 4 5" xfId="10110"/>
    <cellStyle name="Měna 2 3 5 4 5" xfId="10111"/>
    <cellStyle name="Normální 21 2 2 4 4 5" xfId="10112"/>
    <cellStyle name="Měna 2 4 4 4 5" xfId="10113"/>
    <cellStyle name="normální 12 3 4 4 5" xfId="10114"/>
    <cellStyle name="Normální 16 3 4 4 5" xfId="10115"/>
    <cellStyle name="Normální 17 3 4 4 5" xfId="10116"/>
    <cellStyle name="Normální 18 3 4 4 5" xfId="10117"/>
    <cellStyle name="Normální 21 3 4 4 5" xfId="10118"/>
    <cellStyle name="Měna 2 2 2 4 4 5" xfId="10119"/>
    <cellStyle name="normální 12 4 4 4 5" xfId="10120"/>
    <cellStyle name="Normální 16 2 3 4 4 5" xfId="10121"/>
    <cellStyle name="Normální 17 2 3 4 4 5" xfId="10122"/>
    <cellStyle name="Normální 18 2 3 4 4 5" xfId="10123"/>
    <cellStyle name="Normální 21 2 3 4 4 5" xfId="10124"/>
    <cellStyle name="Měna 2 7 3 4 5" xfId="10125"/>
    <cellStyle name="Normální 16 6 3 4 5" xfId="10126"/>
    <cellStyle name="Normální 17 6 3 4 5" xfId="10127"/>
    <cellStyle name="Normální 18 6 3 4 5" xfId="10128"/>
    <cellStyle name="Normální 21 6 3 4 5" xfId="10129"/>
    <cellStyle name="normální 12 2 4 3 4 5" xfId="10130"/>
    <cellStyle name="Normální 18 2 2 2 3 4 5" xfId="10131"/>
    <cellStyle name="Normální 17 2 2 2 3 4 5" xfId="10132"/>
    <cellStyle name="Normální 16 2 2 2 3 4 5" xfId="10133"/>
    <cellStyle name="Měna 2 2 4 3 4 5" xfId="10134"/>
    <cellStyle name="Měna 2 3 3 3 4 5" xfId="10135"/>
    <cellStyle name="Normální 21 2 2 2 3 4 5" xfId="10136"/>
    <cellStyle name="Měna 2 4 2 3 4 5" xfId="10137"/>
    <cellStyle name="normální 12 3 2 3 4 5" xfId="10138"/>
    <cellStyle name="Normální 16 3 2 3 4 5" xfId="10139"/>
    <cellStyle name="Normální 17 3 2 3 4 5" xfId="10140"/>
    <cellStyle name="Normální 18 3 2 3 4 5" xfId="10141"/>
    <cellStyle name="Normální 21 3 2 3 4 5" xfId="10142"/>
    <cellStyle name="Měna 2 5 3 4 5" xfId="10143"/>
    <cellStyle name="Normální 16 4 2 3 4 5" xfId="10144"/>
    <cellStyle name="Normální 17 4 2 3 4 5" xfId="10145"/>
    <cellStyle name="Normální 18 4 2 3 4 5" xfId="10146"/>
    <cellStyle name="Normální 21 4 2 3 4 5" xfId="10147"/>
    <cellStyle name="Měna 2 3 2 3 4 5" xfId="10148"/>
    <cellStyle name="Měna 2 2 2 2 3 4 5" xfId="10149"/>
    <cellStyle name="Měna 2 2 3 3 4 5" xfId="10150"/>
    <cellStyle name="normální 12 4 2 3 4 5" xfId="10151"/>
    <cellStyle name="Měna 2 6 3 4 5" xfId="10152"/>
    <cellStyle name="Normální 16 5 3 4 5" xfId="10153"/>
    <cellStyle name="Normální 17 5 3 4 5" xfId="10154"/>
    <cellStyle name="Normální 18 5 3 4 5" xfId="10155"/>
    <cellStyle name="Normální 21 5 3 4 5" xfId="10156"/>
    <cellStyle name="Normální 16 2 3 2 3 4 5" xfId="10157"/>
    <cellStyle name="Normální 17 2 3 2 3 4 5" xfId="10158"/>
    <cellStyle name="Normální 18 2 3 2 3 4 5" xfId="10159"/>
    <cellStyle name="Normální 21 2 3 2 3 4 5" xfId="10160"/>
    <cellStyle name="Normální 92 4 5" xfId="10161"/>
    <cellStyle name="Měna 2 10 4 5" xfId="10162"/>
    <cellStyle name="Měna 2 2 7 4 5" xfId="10163"/>
    <cellStyle name="Měna 2 2 2 5 4 5" xfId="10164"/>
    <cellStyle name="Měna 2 3 6 4 5" xfId="10165"/>
    <cellStyle name="normální 12 5 4 5" xfId="10166"/>
    <cellStyle name="Normální 16 2 4 4 5" xfId="10167"/>
    <cellStyle name="Normální 17 2 4 4 5" xfId="10168"/>
    <cellStyle name="Normální 18 2 4 4 5" xfId="10169"/>
    <cellStyle name="Normální 21 2 4 4 5" xfId="10170"/>
    <cellStyle name="Normální 93 4 5" xfId="10171"/>
    <cellStyle name="Měna 2 4 5 4 5" xfId="10172"/>
    <cellStyle name="Měna 2 2 3 4 4 5" xfId="10173"/>
    <cellStyle name="Normální 94 4 5" xfId="10174"/>
    <cellStyle name="Měna 2 11 3 5" xfId="10175"/>
    <cellStyle name="Normální 16 9 3 5" xfId="10176"/>
    <cellStyle name="Normální 17 9 3 5" xfId="10177"/>
    <cellStyle name="Normální 18 9 3 5" xfId="10178"/>
    <cellStyle name="Normální 21 9 3 5" xfId="10179"/>
    <cellStyle name="normální 12 2 7 3 5" xfId="10180"/>
    <cellStyle name="Normální 18 2 2 5 3 5" xfId="10181"/>
    <cellStyle name="Normální 17 2 2 5 3 5" xfId="10182"/>
    <cellStyle name="Normální 16 2 2 5 3 5" xfId="10183"/>
    <cellStyle name="Měna 2 2 8 3 5" xfId="10184"/>
    <cellStyle name="Měna 2 3 7 3 5" xfId="10185"/>
    <cellStyle name="Normální 21 2 2 5 3 5" xfId="10186"/>
    <cellStyle name="Měna 2 4 6 3 5" xfId="10187"/>
    <cellStyle name="normální 12 3 5 3 5" xfId="10188"/>
    <cellStyle name="Normální 16 3 5 3 5" xfId="10189"/>
    <cellStyle name="Normální 17 3 5 3 5" xfId="10190"/>
    <cellStyle name="Normální 18 3 5 3 5" xfId="10191"/>
    <cellStyle name="Normální 21 3 5 3 5" xfId="10192"/>
    <cellStyle name="Měna 2 2 2 6 3 5" xfId="10193"/>
    <cellStyle name="normální 12 4 5 3 5" xfId="10194"/>
    <cellStyle name="Normální 16 2 3 5 3 5" xfId="10195"/>
    <cellStyle name="Normální 17 2 3 5 3 5" xfId="10196"/>
    <cellStyle name="Normální 18 2 3 5 3 5" xfId="10197"/>
    <cellStyle name="Normální 21 2 3 5 3 5" xfId="10198"/>
    <cellStyle name="Měna 2 7 4 3 5" xfId="10199"/>
    <cellStyle name="Normální 16 6 4 3 5" xfId="10200"/>
    <cellStyle name="Normální 17 6 4 3 5" xfId="10201"/>
    <cellStyle name="Normální 18 6 4 3 5" xfId="10202"/>
    <cellStyle name="Normální 21 6 4 3 5" xfId="10203"/>
    <cellStyle name="normální 12 2 4 4 3 5" xfId="10204"/>
    <cellStyle name="Normální 18 2 2 2 4 3 5" xfId="10205"/>
    <cellStyle name="Normální 17 2 2 2 4 3 5" xfId="10206"/>
    <cellStyle name="Normální 16 2 2 2 4 3 5" xfId="10207"/>
    <cellStyle name="Měna 2 2 4 4 3 5" xfId="10208"/>
    <cellStyle name="Měna 2 3 3 4 3 5" xfId="10209"/>
    <cellStyle name="Normální 21 2 2 2 4 3 5" xfId="10210"/>
    <cellStyle name="Měna 2 4 2 4 3 5" xfId="10211"/>
    <cellStyle name="normální 12 3 2 4 3 5" xfId="10212"/>
    <cellStyle name="Normální 16 3 2 4 3 5" xfId="10213"/>
    <cellStyle name="Normální 17 3 2 4 3 5" xfId="10214"/>
    <cellStyle name="Normální 18 3 2 4 3 5" xfId="10215"/>
    <cellStyle name="Normální 21 3 2 4 3 5" xfId="10216"/>
    <cellStyle name="Měna 2 5 4 3 5" xfId="10217"/>
    <cellStyle name="Normální 16 4 2 4 3 5" xfId="10218"/>
    <cellStyle name="Normální 17 4 2 4 3 5" xfId="10219"/>
    <cellStyle name="Normální 18 4 2 4 3 5" xfId="10220"/>
    <cellStyle name="Normální 21 4 2 4 3 5" xfId="10221"/>
    <cellStyle name="Měna 2 3 2 4 3 5" xfId="10222"/>
    <cellStyle name="Měna 2 2 2 2 4 3 5" xfId="10223"/>
    <cellStyle name="Měna 2 2 3 5 3 5" xfId="10224"/>
    <cellStyle name="normální 12 4 2 4 3 5" xfId="10225"/>
    <cellStyle name="Měna 2 6 4 3 5" xfId="10226"/>
    <cellStyle name="Normální 16 5 4 3 5" xfId="10227"/>
    <cellStyle name="Normální 17 5 4 3 5" xfId="10228"/>
    <cellStyle name="Normální 18 5 4 3 5" xfId="10229"/>
    <cellStyle name="Normální 21 5 4 3 5" xfId="10230"/>
    <cellStyle name="Normální 16 2 3 2 4 3 5" xfId="10231"/>
    <cellStyle name="Normální 17 2 3 2 4 3 5" xfId="10232"/>
    <cellStyle name="Normální 18 2 3 2 4 3 5" xfId="10233"/>
    <cellStyle name="Normální 21 2 3 2 4 3 5" xfId="10234"/>
    <cellStyle name="Měna 2 8 2 3 5" xfId="10235"/>
    <cellStyle name="Normální 16 7 2 3 5" xfId="10236"/>
    <cellStyle name="Normální 17 7 2 3 5" xfId="10237"/>
    <cellStyle name="Normální 18 7 2 3 5" xfId="10238"/>
    <cellStyle name="Normální 21 7 2 3 5" xfId="10239"/>
    <cellStyle name="normální 12 2 5 2 3 5" xfId="10240"/>
    <cellStyle name="Normální 18 2 2 3 2 3 5" xfId="10241"/>
    <cellStyle name="Normální 17 2 2 3 2 3 5" xfId="10242"/>
    <cellStyle name="Normální 16 2 2 3 2 3 5" xfId="10243"/>
    <cellStyle name="Měna 2 2 5 2 3 5" xfId="10244"/>
    <cellStyle name="Měna 2 3 4 2 3 5" xfId="10245"/>
    <cellStyle name="Normální 21 2 2 3 2 3 5" xfId="10246"/>
    <cellStyle name="Měna 2 4 3 2 3 5" xfId="10247"/>
    <cellStyle name="normální 12 3 3 2 3 5" xfId="10248"/>
    <cellStyle name="Normální 16 3 3 2 3 5" xfId="10249"/>
    <cellStyle name="Normální 17 3 3 2 3 5" xfId="10250"/>
    <cellStyle name="Normální 18 3 3 2 3 5" xfId="10251"/>
    <cellStyle name="Normální 21 3 3 2 3 5" xfId="10252"/>
    <cellStyle name="Měna 2 2 2 3 2 3 5" xfId="10253"/>
    <cellStyle name="normální 12 4 3 2 3 5" xfId="10254"/>
    <cellStyle name="Normální 16 2 3 3 2 3 5" xfId="10255"/>
    <cellStyle name="Normální 17 2 3 3 2 3 5" xfId="10256"/>
    <cellStyle name="Normální 18 2 3 3 2 3 5" xfId="10257"/>
    <cellStyle name="Normální 21 2 3 3 2 3 5" xfId="10258"/>
    <cellStyle name="Měna 2 7 2 2 3 5" xfId="10259"/>
    <cellStyle name="Normální 16 6 2 2 3 5" xfId="10260"/>
    <cellStyle name="Normální 17 6 2 2 3 5" xfId="10261"/>
    <cellStyle name="Normální 18 6 2 2 3 5" xfId="10262"/>
    <cellStyle name="Normální 21 6 2 2 3 5" xfId="10263"/>
    <cellStyle name="normální 12 2 4 2 2 3 5" xfId="10264"/>
    <cellStyle name="Normální 18 2 2 2 2 2 3 5" xfId="10265"/>
    <cellStyle name="Normální 17 2 2 2 2 2 3 5" xfId="10266"/>
    <cellStyle name="Normální 16 2 2 2 2 2 3 5" xfId="10267"/>
    <cellStyle name="Měna 2 2 4 2 2 3 5" xfId="10268"/>
    <cellStyle name="Měna 2 3 3 2 2 3 5" xfId="10269"/>
    <cellStyle name="Normální 21 2 2 2 2 2 3 5" xfId="10270"/>
    <cellStyle name="Měna 2 4 2 2 2 3 5" xfId="10271"/>
    <cellStyle name="normální 12 3 2 2 2 3 5" xfId="10272"/>
    <cellStyle name="Normální 16 3 2 2 2 3 5" xfId="10273"/>
    <cellStyle name="Normální 17 3 2 2 2 3 5" xfId="10274"/>
    <cellStyle name="Normální 18 3 2 2 2 3 5" xfId="10275"/>
    <cellStyle name="Normální 21 3 2 2 2 3 5" xfId="10276"/>
    <cellStyle name="Měna 2 5 2 2 3 5" xfId="10277"/>
    <cellStyle name="Normální 16 4 2 2 2 3 5" xfId="10278"/>
    <cellStyle name="Normální 17 4 2 2 2 3 5" xfId="10279"/>
    <cellStyle name="Normální 18 4 2 2 2 3 5" xfId="10280"/>
    <cellStyle name="Normální 21 4 2 2 2 3 5" xfId="10281"/>
    <cellStyle name="Měna 2 3 2 2 2 3 5" xfId="10282"/>
    <cellStyle name="Měna 2 2 2 2 2 2 3 5" xfId="10283"/>
    <cellStyle name="Měna 2 2 3 2 2 3 5" xfId="10284"/>
    <cellStyle name="normální 12 4 2 2 2 3 5" xfId="10285"/>
    <cellStyle name="Měna 2 6 2 2 3 5" xfId="10286"/>
    <cellStyle name="Normální 16 5 2 2 3 5" xfId="10287"/>
    <cellStyle name="Normální 17 5 2 2 3 5" xfId="10288"/>
    <cellStyle name="Normální 18 5 2 2 3 5" xfId="10289"/>
    <cellStyle name="Normální 21 5 2 2 3 5" xfId="10290"/>
    <cellStyle name="Normální 16 2 3 2 2 2 3 5" xfId="10291"/>
    <cellStyle name="Normální 17 2 3 2 2 2 3 5" xfId="10292"/>
    <cellStyle name="Normální 18 2 3 2 2 2 3 5" xfId="10293"/>
    <cellStyle name="Normální 21 2 3 2 2 2 3 5" xfId="10294"/>
    <cellStyle name="Měna 2 9 2 3 5" xfId="10295"/>
    <cellStyle name="Normální 16 8 2 3 5" xfId="10296"/>
    <cellStyle name="Normální 17 8 2 3 5" xfId="10297"/>
    <cellStyle name="Normální 18 8 2 3 5" xfId="10298"/>
    <cellStyle name="Normální 21 8 2 3 5" xfId="10299"/>
    <cellStyle name="normální 12 2 6 2 3 5" xfId="10300"/>
    <cellStyle name="Normální 18 2 2 4 2 3 5" xfId="10301"/>
    <cellStyle name="Normální 17 2 2 4 2 3 5" xfId="10302"/>
    <cellStyle name="Normální 16 2 2 4 2 3 5" xfId="10303"/>
    <cellStyle name="Měna 2 2 6 2 3 5" xfId="10304"/>
    <cellStyle name="Měna 2 3 5 2 3 5" xfId="10305"/>
    <cellStyle name="Normální 21 2 2 4 2 3 5" xfId="10306"/>
    <cellStyle name="Měna 2 4 4 2 3 5" xfId="10307"/>
    <cellStyle name="normální 12 3 4 2 3 5" xfId="10308"/>
    <cellStyle name="Normální 16 3 4 2 3 5" xfId="10309"/>
    <cellStyle name="Normální 17 3 4 2 3 5" xfId="10310"/>
    <cellStyle name="Normální 18 3 4 2 3 5" xfId="10311"/>
    <cellStyle name="Normální 21 3 4 2 3 5" xfId="10312"/>
    <cellStyle name="Měna 2 2 2 4 2 3 5" xfId="10313"/>
    <cellStyle name="normální 12 4 4 2 3 5" xfId="10314"/>
    <cellStyle name="Normální 16 2 3 4 2 3 5" xfId="10315"/>
    <cellStyle name="Normální 17 2 3 4 2 3 5" xfId="10316"/>
    <cellStyle name="Normální 18 2 3 4 2 3 5" xfId="10317"/>
    <cellStyle name="Normální 21 2 3 4 2 3 5" xfId="10318"/>
    <cellStyle name="Měna 2 7 3 2 3 5" xfId="10319"/>
    <cellStyle name="Normální 16 6 3 2 3 5" xfId="10320"/>
    <cellStyle name="Normální 17 6 3 2 3 5" xfId="10321"/>
    <cellStyle name="Normální 18 6 3 2 3 5" xfId="10322"/>
    <cellStyle name="Normální 21 6 3 2 3 5" xfId="10323"/>
    <cellStyle name="normální 12 2 4 3 2 3 5" xfId="10324"/>
    <cellStyle name="Normální 18 2 2 2 3 2 3 5" xfId="10325"/>
    <cellStyle name="Normální 17 2 2 2 3 2 3 5" xfId="10326"/>
    <cellStyle name="Normální 16 2 2 2 3 2 3 5" xfId="10327"/>
    <cellStyle name="Měna 2 2 4 3 2 3 5" xfId="10328"/>
    <cellStyle name="Měna 2 3 3 3 2 3 5" xfId="10329"/>
    <cellStyle name="Normální 21 2 2 2 3 2 3 5" xfId="10330"/>
    <cellStyle name="Měna 2 4 2 3 2 3 5" xfId="10331"/>
    <cellStyle name="normální 12 3 2 3 2 3 5" xfId="10332"/>
    <cellStyle name="Normální 16 3 2 3 2 3 5" xfId="10333"/>
    <cellStyle name="Normální 17 3 2 3 2 3 5" xfId="10334"/>
    <cellStyle name="Normální 18 3 2 3 2 3 5" xfId="10335"/>
    <cellStyle name="Normální 21 3 2 3 2 3 5" xfId="10336"/>
    <cellStyle name="Měna 2 5 3 2 3 5" xfId="10337"/>
    <cellStyle name="Normální 16 4 2 3 2 3 5" xfId="10338"/>
    <cellStyle name="Normální 17 4 2 3 2 3 5" xfId="10339"/>
    <cellStyle name="Normální 18 4 2 3 2 3 5" xfId="10340"/>
    <cellStyle name="Normální 21 4 2 3 2 3 5" xfId="10341"/>
    <cellStyle name="Měna 2 3 2 3 2 3 5" xfId="10342"/>
    <cellStyle name="Měna 2 2 2 2 3 2 3 5" xfId="10343"/>
    <cellStyle name="Měna 2 2 3 3 2 3 5" xfId="10344"/>
    <cellStyle name="normální 12 4 2 3 2 3 5" xfId="10345"/>
    <cellStyle name="Měna 2 6 3 2 3 5" xfId="10346"/>
    <cellStyle name="Normální 16 5 3 2 3 5" xfId="10347"/>
    <cellStyle name="Normální 17 5 3 2 3 5" xfId="10348"/>
    <cellStyle name="Normální 18 5 3 2 3 5" xfId="10349"/>
    <cellStyle name="Normální 21 5 3 2 3 5" xfId="10350"/>
    <cellStyle name="Normální 16 2 3 2 3 2 3 5" xfId="10351"/>
    <cellStyle name="Normální 17 2 3 2 3 2 3 5" xfId="10352"/>
    <cellStyle name="Normální 18 2 3 2 3 2 3 5" xfId="10353"/>
    <cellStyle name="Normální 21 2 3 2 3 2 3 5" xfId="10354"/>
    <cellStyle name="Normální 92 2 3 5" xfId="10355"/>
    <cellStyle name="Měna 2 10 2 3 5" xfId="10356"/>
    <cellStyle name="Měna 2 2 7 2 3 5" xfId="10357"/>
    <cellStyle name="Měna 2 2 2 5 2 3 5" xfId="10358"/>
    <cellStyle name="Měna 2 3 6 2 3 5" xfId="10359"/>
    <cellStyle name="normální 12 5 2 3 5" xfId="10360"/>
    <cellStyle name="Normální 16 2 4 2 3 5" xfId="10361"/>
    <cellStyle name="Normální 17 2 4 2 3 5" xfId="10362"/>
    <cellStyle name="Normální 18 2 4 2 3 5" xfId="10363"/>
    <cellStyle name="Normální 21 2 4 2 3 5" xfId="10364"/>
    <cellStyle name="Normální 93 2 3 5" xfId="10365"/>
    <cellStyle name="Měna 2 4 5 2 3 5" xfId="10366"/>
    <cellStyle name="Měna 2 2 3 4 2 3 5" xfId="10367"/>
    <cellStyle name="Normální 94 2 3 5" xfId="10368"/>
    <cellStyle name="Měna 2 12 2 5" xfId="10369"/>
    <cellStyle name="Normální 16 10 2 5" xfId="10370"/>
    <cellStyle name="Normální 17 10 2 5" xfId="10371"/>
    <cellStyle name="Normální 18 10 2 5" xfId="10372"/>
    <cellStyle name="Normální 21 10 2 5" xfId="10373"/>
    <cellStyle name="normální 12 2 8 2 5" xfId="10374"/>
    <cellStyle name="Normální 18 2 2 6 2 5" xfId="10375"/>
    <cellStyle name="Normální 17 2 2 6 2 5" xfId="10376"/>
    <cellStyle name="Normální 16 2 2 6 2 5" xfId="10377"/>
    <cellStyle name="Měna 2 2 9 2 5" xfId="10378"/>
    <cellStyle name="Měna 2 3 8 2 5" xfId="10379"/>
    <cellStyle name="Normální 21 2 2 6 2 5" xfId="10380"/>
    <cellStyle name="Měna 2 4 7 2 5" xfId="10381"/>
    <cellStyle name="normální 12 3 6 2 5" xfId="10382"/>
    <cellStyle name="Normální 16 3 6 2 5" xfId="10383"/>
    <cellStyle name="Normální 17 3 6 2 5" xfId="10384"/>
    <cellStyle name="Normální 18 3 6 2 5" xfId="10385"/>
    <cellStyle name="Normální 21 3 6 2 5" xfId="10386"/>
    <cellStyle name="Měna 2 2 2 7 2 5" xfId="10387"/>
    <cellStyle name="normální 12 4 6 2 5" xfId="10388"/>
    <cellStyle name="Normální 16 2 3 6 2 5" xfId="10389"/>
    <cellStyle name="Normální 17 2 3 6 2 5" xfId="10390"/>
    <cellStyle name="Normální 18 2 3 6 2 5" xfId="10391"/>
    <cellStyle name="Normální 21 2 3 6 2 5" xfId="10392"/>
    <cellStyle name="Měna 2 7 5 2 5" xfId="10393"/>
    <cellStyle name="Normální 16 6 5 2 5" xfId="10394"/>
    <cellStyle name="Normální 17 6 5 2 5" xfId="10395"/>
    <cellStyle name="Normální 18 6 5 2 5" xfId="10396"/>
    <cellStyle name="Normální 21 6 5 2 5" xfId="10397"/>
    <cellStyle name="normální 12 2 4 5 2 5" xfId="10398"/>
    <cellStyle name="Normální 18 2 2 2 5 2 5" xfId="10399"/>
    <cellStyle name="Normální 17 2 2 2 5 2 5" xfId="10400"/>
    <cellStyle name="Normální 16 2 2 2 5 2 5" xfId="10401"/>
    <cellStyle name="Měna 2 2 4 5 2 5" xfId="10402"/>
    <cellStyle name="Měna 2 3 3 5 2 5" xfId="10403"/>
    <cellStyle name="Normální 21 2 2 2 5 2 5" xfId="10404"/>
    <cellStyle name="Měna 2 4 2 5 2 5" xfId="10405"/>
    <cellStyle name="normální 12 3 2 5 2 5" xfId="10406"/>
    <cellStyle name="Normální 16 3 2 5 2 5" xfId="10407"/>
    <cellStyle name="Normální 17 3 2 5 2 5" xfId="10408"/>
    <cellStyle name="Normální 18 3 2 5 2 5" xfId="10409"/>
    <cellStyle name="Normální 21 3 2 5 2 5" xfId="10410"/>
    <cellStyle name="Měna 2 5 5 2 5" xfId="10411"/>
    <cellStyle name="Normální 16 4 2 5 2 5" xfId="10412"/>
    <cellStyle name="Normální 17 4 2 5 2 5" xfId="10413"/>
    <cellStyle name="Normální 18 4 2 5 2 5" xfId="10414"/>
    <cellStyle name="Normální 21 4 2 5 2 5" xfId="10415"/>
    <cellStyle name="Měna 2 3 2 5 2 5" xfId="10416"/>
    <cellStyle name="Měna 2 2 2 2 5 2 5" xfId="10417"/>
    <cellStyle name="Měna 2 2 3 6 2 5" xfId="10418"/>
    <cellStyle name="normální 12 4 2 5 2 5" xfId="10419"/>
    <cellStyle name="Měna 2 6 5 2 5" xfId="10420"/>
    <cellStyle name="Normální 16 5 5 2 5" xfId="10421"/>
    <cellStyle name="Normální 17 5 5 2 5" xfId="10422"/>
    <cellStyle name="Normální 18 5 5 2 5" xfId="10423"/>
    <cellStyle name="Normální 21 5 5 2 5" xfId="10424"/>
    <cellStyle name="Normální 16 2 3 2 5 2 5" xfId="10425"/>
    <cellStyle name="Normální 17 2 3 2 5 2 5" xfId="10426"/>
    <cellStyle name="Normální 18 2 3 2 5 2 5" xfId="10427"/>
    <cellStyle name="Normální 21 2 3 2 5 2 5" xfId="10428"/>
    <cellStyle name="Měna 2 8 3 2 5" xfId="10429"/>
    <cellStyle name="Normální 16 7 3 2 5" xfId="10430"/>
    <cellStyle name="Normální 17 7 3 2 5" xfId="10431"/>
    <cellStyle name="Normální 18 7 3 2 5" xfId="10432"/>
    <cellStyle name="Normální 21 7 3 2 5" xfId="10433"/>
    <cellStyle name="normální 12 2 5 3 2 5" xfId="10434"/>
    <cellStyle name="Normální 18 2 2 3 3 2 5" xfId="10435"/>
    <cellStyle name="Normální 17 2 2 3 3 2 5" xfId="10436"/>
    <cellStyle name="Normální 16 2 2 3 3 2 5" xfId="10437"/>
    <cellStyle name="Měna 2 2 5 3 2 5" xfId="10438"/>
    <cellStyle name="Měna 2 3 4 3 2 5" xfId="10439"/>
    <cellStyle name="Normální 21 2 2 3 3 2 5" xfId="10440"/>
    <cellStyle name="Měna 2 4 3 3 2 5" xfId="10441"/>
    <cellStyle name="normální 12 3 3 3 2 5" xfId="10442"/>
    <cellStyle name="Normální 16 3 3 3 2 5" xfId="10443"/>
    <cellStyle name="Normální 17 3 3 3 2 5" xfId="10444"/>
    <cellStyle name="Normální 18 3 3 3 2 5" xfId="10445"/>
    <cellStyle name="Normální 21 3 3 3 2 5" xfId="10446"/>
    <cellStyle name="Měna 2 2 2 3 3 2 5" xfId="10447"/>
    <cellStyle name="normální 12 4 3 3 2 5" xfId="10448"/>
    <cellStyle name="Normální 16 2 3 3 3 2 5" xfId="10449"/>
    <cellStyle name="Normální 17 2 3 3 3 2 5" xfId="10450"/>
    <cellStyle name="Normální 18 2 3 3 3 2 5" xfId="10451"/>
    <cellStyle name="Normální 21 2 3 3 3 2 5" xfId="10452"/>
    <cellStyle name="Měna 2 7 2 3 2 5" xfId="10453"/>
    <cellStyle name="Normální 16 6 2 3 2 5" xfId="10454"/>
    <cellStyle name="Normální 17 6 2 3 2 5" xfId="10455"/>
    <cellStyle name="Normální 18 6 2 3 2 5" xfId="10456"/>
    <cellStyle name="Normální 21 6 2 3 2 5" xfId="10457"/>
    <cellStyle name="normální 12 2 4 2 3 2 5" xfId="10458"/>
    <cellStyle name="Normální 18 2 2 2 2 3 2 5" xfId="10459"/>
    <cellStyle name="Normální 17 2 2 2 2 3 2 5" xfId="10460"/>
    <cellStyle name="Normální 16 2 2 2 2 3 2 5" xfId="10461"/>
    <cellStyle name="Měna 2 2 4 2 3 2 5" xfId="10462"/>
    <cellStyle name="Měna 2 3 3 2 3 2 5" xfId="10463"/>
    <cellStyle name="Normální 21 2 2 2 2 3 2 5" xfId="10464"/>
    <cellStyle name="Měna 2 4 2 2 3 2 5" xfId="10465"/>
    <cellStyle name="normální 12 3 2 2 3 2 5" xfId="10466"/>
    <cellStyle name="Normální 16 3 2 2 3 2 5" xfId="10467"/>
    <cellStyle name="Normální 17 3 2 2 3 2 5" xfId="10468"/>
    <cellStyle name="Normální 18 3 2 2 3 2 5" xfId="10469"/>
    <cellStyle name="Normální 21 3 2 2 3 2 5" xfId="10470"/>
    <cellStyle name="Měna 2 5 2 3 2 5" xfId="10471"/>
    <cellStyle name="Normální 16 4 2 2 3 2 5" xfId="10472"/>
    <cellStyle name="Normální 17 4 2 2 3 2 5" xfId="10473"/>
    <cellStyle name="Normální 18 4 2 2 3 2 5" xfId="10474"/>
    <cellStyle name="Normální 21 4 2 2 3 2 5" xfId="10475"/>
    <cellStyle name="Měna 2 3 2 2 3 2 5" xfId="10476"/>
    <cellStyle name="Měna 2 2 2 2 2 3 2 5" xfId="10477"/>
    <cellStyle name="Měna 2 2 3 2 3 2 5" xfId="10478"/>
    <cellStyle name="normální 12 4 2 2 3 2 5" xfId="10479"/>
    <cellStyle name="Měna 2 6 2 3 2 5" xfId="10480"/>
    <cellStyle name="Normální 16 5 2 3 2 5" xfId="10481"/>
    <cellStyle name="Normální 17 5 2 3 2 5" xfId="10482"/>
    <cellStyle name="Normální 18 5 2 3 2 5" xfId="10483"/>
    <cellStyle name="Normální 21 5 2 3 2 5" xfId="10484"/>
    <cellStyle name="Normální 16 2 3 2 2 3 2 5" xfId="10485"/>
    <cellStyle name="Normální 17 2 3 2 2 3 2 5" xfId="10486"/>
    <cellStyle name="Normální 18 2 3 2 2 3 2 5" xfId="10487"/>
    <cellStyle name="Normální 21 2 3 2 2 3 2 5" xfId="10488"/>
    <cellStyle name="Měna 2 9 3 2 5" xfId="10489"/>
    <cellStyle name="Normální 16 8 3 2 5" xfId="10490"/>
    <cellStyle name="Normální 17 8 3 2 5" xfId="10491"/>
    <cellStyle name="Normální 18 8 3 2 5" xfId="10492"/>
    <cellStyle name="Normální 21 8 3 2 5" xfId="10493"/>
    <cellStyle name="normální 12 2 6 3 2 5" xfId="10494"/>
    <cellStyle name="Normální 18 2 2 4 3 2 5" xfId="10495"/>
    <cellStyle name="Normální 17 2 2 4 3 2 5" xfId="10496"/>
    <cellStyle name="Normální 16 2 2 4 3 2 5" xfId="10497"/>
    <cellStyle name="Měna 2 2 6 3 2 5" xfId="10498"/>
    <cellStyle name="Měna 2 3 5 3 2 5" xfId="10499"/>
    <cellStyle name="Normální 21 2 2 4 3 2 5" xfId="10500"/>
    <cellStyle name="Měna 2 4 4 3 2 5" xfId="10501"/>
    <cellStyle name="normální 12 3 4 3 2 5" xfId="10502"/>
    <cellStyle name="Normální 16 3 4 3 2 5" xfId="10503"/>
    <cellStyle name="Normální 17 3 4 3 2 5" xfId="10504"/>
    <cellStyle name="Normální 18 3 4 3 2 5" xfId="10505"/>
    <cellStyle name="Normální 21 3 4 3 2 5" xfId="10506"/>
    <cellStyle name="Měna 2 2 2 4 3 2 5" xfId="10507"/>
    <cellStyle name="normální 12 4 4 3 2 5" xfId="10508"/>
    <cellStyle name="Normální 16 2 3 4 3 2 5" xfId="10509"/>
    <cellStyle name="Normální 17 2 3 4 3 2 5" xfId="10510"/>
    <cellStyle name="Normální 18 2 3 4 3 2 5" xfId="10511"/>
    <cellStyle name="Normální 21 2 3 4 3 2 5" xfId="10512"/>
    <cellStyle name="Měna 2 7 3 3 2 5" xfId="10513"/>
    <cellStyle name="Normální 16 6 3 3 2 5" xfId="10514"/>
    <cellStyle name="Normální 17 6 3 3 2 5" xfId="10515"/>
    <cellStyle name="Normální 18 6 3 3 2 5" xfId="10516"/>
    <cellStyle name="Normální 21 6 3 3 2 5" xfId="10517"/>
    <cellStyle name="normální 12 2 4 3 3 2 5" xfId="10518"/>
    <cellStyle name="Normální 18 2 2 2 3 3 2 5" xfId="10519"/>
    <cellStyle name="Normální 17 2 2 2 3 3 2 5" xfId="10520"/>
    <cellStyle name="Normální 16 2 2 2 3 3 2 5" xfId="10521"/>
    <cellStyle name="Měna 2 2 4 3 3 2 5" xfId="10522"/>
    <cellStyle name="Měna 2 3 3 3 3 2 5" xfId="10523"/>
    <cellStyle name="Normální 21 2 2 2 3 3 2 5" xfId="10524"/>
    <cellStyle name="Měna 2 4 2 3 3 2 5" xfId="10525"/>
    <cellStyle name="normální 12 3 2 3 3 2 5" xfId="10526"/>
    <cellStyle name="Normální 16 3 2 3 3 2 5" xfId="10527"/>
    <cellStyle name="Normální 17 3 2 3 3 2 5" xfId="10528"/>
    <cellStyle name="Normální 18 3 2 3 3 2 5" xfId="10529"/>
    <cellStyle name="Normální 21 3 2 3 3 2 5" xfId="10530"/>
    <cellStyle name="Měna 2 5 3 3 2 5" xfId="10531"/>
    <cellStyle name="Normální 16 4 2 3 3 2 5" xfId="10532"/>
    <cellStyle name="Normální 17 4 2 3 3 2 5" xfId="10533"/>
    <cellStyle name="Normální 18 4 2 3 3 2 5" xfId="10534"/>
    <cellStyle name="Normální 21 4 2 3 3 2 5" xfId="10535"/>
    <cellStyle name="Měna 2 3 2 3 3 2 5" xfId="10536"/>
    <cellStyle name="Měna 2 2 2 2 3 3 2 5" xfId="10537"/>
    <cellStyle name="Měna 2 2 3 3 3 2 5" xfId="10538"/>
    <cellStyle name="normální 12 4 2 3 3 2 5" xfId="10539"/>
    <cellStyle name="Měna 2 6 3 3 2 5" xfId="10540"/>
    <cellStyle name="Normální 16 5 3 3 2 5" xfId="10541"/>
    <cellStyle name="Normální 17 5 3 3 2 5" xfId="10542"/>
    <cellStyle name="Normální 18 5 3 3 2 5" xfId="10543"/>
    <cellStyle name="Normální 21 5 3 3 2 5" xfId="10544"/>
    <cellStyle name="Normální 16 2 3 2 3 3 2 5" xfId="10545"/>
    <cellStyle name="Normální 17 2 3 2 3 3 2 5" xfId="10546"/>
    <cellStyle name="Normální 18 2 3 2 3 3 2 5" xfId="10547"/>
    <cellStyle name="Normální 21 2 3 2 3 3 2 5" xfId="10548"/>
    <cellStyle name="Normální 92 3 2 5" xfId="10549"/>
    <cellStyle name="Měna 2 10 3 2 5" xfId="10550"/>
    <cellStyle name="Měna 2 2 7 3 2 5" xfId="10551"/>
    <cellStyle name="Měna 2 2 2 5 3 2 5" xfId="10552"/>
    <cellStyle name="Měna 2 3 6 3 2 5" xfId="10553"/>
    <cellStyle name="normální 12 5 3 2 5" xfId="10554"/>
    <cellStyle name="Normální 16 2 4 3 2 5" xfId="10555"/>
    <cellStyle name="Normální 17 2 4 3 2 5" xfId="10556"/>
    <cellStyle name="Normální 18 2 4 3 2 5" xfId="10557"/>
    <cellStyle name="Normální 21 2 4 3 2 5" xfId="10558"/>
    <cellStyle name="Normální 93 3 2 5" xfId="10559"/>
    <cellStyle name="Měna 2 4 5 3 2 5" xfId="10560"/>
    <cellStyle name="Měna 2 2 3 4 3 2 5" xfId="10561"/>
    <cellStyle name="Normální 94 3 2 5" xfId="10562"/>
    <cellStyle name="Měna 2 11 2 2 5" xfId="10563"/>
    <cellStyle name="Normální 16 9 2 2 5" xfId="10564"/>
    <cellStyle name="Normální 17 9 2 2 5" xfId="10565"/>
    <cellStyle name="Normální 18 9 2 2 5" xfId="10566"/>
    <cellStyle name="Normální 21 9 2 2 5" xfId="10567"/>
    <cellStyle name="normální 12 2 7 2 2 5" xfId="10568"/>
    <cellStyle name="Normální 18 2 2 5 2 2 5" xfId="10569"/>
    <cellStyle name="Normální 17 2 2 5 2 2 5" xfId="10570"/>
    <cellStyle name="Normální 16 2 2 5 2 2 5" xfId="10571"/>
    <cellStyle name="Měna 2 2 8 2 2 5" xfId="10572"/>
    <cellStyle name="Měna 2 3 7 2 2 5" xfId="10573"/>
    <cellStyle name="Normální 21 2 2 5 2 2 5" xfId="10574"/>
    <cellStyle name="Měna 2 4 6 2 2 5" xfId="10575"/>
    <cellStyle name="normální 12 3 5 2 2 5" xfId="10576"/>
    <cellStyle name="Normální 16 3 5 2 2 5" xfId="10577"/>
    <cellStyle name="Normální 17 3 5 2 2 5" xfId="10578"/>
    <cellStyle name="Normální 18 3 5 2 2 5" xfId="10579"/>
    <cellStyle name="Normální 21 3 5 2 2 5" xfId="10580"/>
    <cellStyle name="Měna 2 2 2 6 2 2 5" xfId="10581"/>
    <cellStyle name="normální 12 4 5 2 2 5" xfId="10582"/>
    <cellStyle name="Normální 16 2 3 5 2 2 5" xfId="10583"/>
    <cellStyle name="Normální 17 2 3 5 2 2 5" xfId="10584"/>
    <cellStyle name="Normální 18 2 3 5 2 2 5" xfId="10585"/>
    <cellStyle name="Normální 21 2 3 5 2 2 5" xfId="10586"/>
    <cellStyle name="Měna 2 7 4 2 2 5" xfId="10587"/>
    <cellStyle name="Normální 16 6 4 2 2 5" xfId="10588"/>
    <cellStyle name="Normální 17 6 4 2 2 5" xfId="10589"/>
    <cellStyle name="Normální 18 6 4 2 2 5" xfId="10590"/>
    <cellStyle name="Normální 21 6 4 2 2 5" xfId="10591"/>
    <cellStyle name="normální 12 2 4 4 2 2 5" xfId="10592"/>
    <cellStyle name="Normální 18 2 2 2 4 2 2 5" xfId="10593"/>
    <cellStyle name="Normální 17 2 2 2 4 2 2 5" xfId="10594"/>
    <cellStyle name="Normální 16 2 2 2 4 2 2 5" xfId="10595"/>
    <cellStyle name="Měna 2 2 4 4 2 2 5" xfId="10596"/>
    <cellStyle name="Měna 2 3 3 4 2 2 5" xfId="10597"/>
    <cellStyle name="Normální 21 2 2 2 4 2 2 5" xfId="10598"/>
    <cellStyle name="Měna 2 4 2 4 2 2 5" xfId="10599"/>
    <cellStyle name="normální 12 3 2 4 2 2 5" xfId="10600"/>
    <cellStyle name="Normální 16 3 2 4 2 2 5" xfId="10601"/>
    <cellStyle name="Normální 17 3 2 4 2 2 5" xfId="10602"/>
    <cellStyle name="Normální 18 3 2 4 2 2 5" xfId="10603"/>
    <cellStyle name="Normální 21 3 2 4 2 2 5" xfId="10604"/>
    <cellStyle name="Měna 2 5 4 2 2 5" xfId="10605"/>
    <cellStyle name="Normální 16 4 2 4 2 2 5" xfId="10606"/>
    <cellStyle name="Normální 17 4 2 4 2 2 5" xfId="10607"/>
    <cellStyle name="Normální 18 4 2 4 2 2 5" xfId="10608"/>
    <cellStyle name="Normální 21 4 2 4 2 2 5" xfId="10609"/>
    <cellStyle name="Měna 2 3 2 4 2 2 5" xfId="10610"/>
    <cellStyle name="Měna 2 2 2 2 4 2 2 5" xfId="10611"/>
    <cellStyle name="Měna 2 2 3 5 2 2 5" xfId="10612"/>
    <cellStyle name="normální 12 4 2 4 2 2 5" xfId="10613"/>
    <cellStyle name="Měna 2 6 4 2 2 5" xfId="10614"/>
    <cellStyle name="Normální 16 5 4 2 2 5" xfId="10615"/>
    <cellStyle name="Normální 17 5 4 2 2 5" xfId="10616"/>
    <cellStyle name="Normální 18 5 4 2 2 5" xfId="10617"/>
    <cellStyle name="Normální 21 5 4 2 2 5" xfId="10618"/>
    <cellStyle name="Normální 16 2 3 2 4 2 2 5" xfId="10619"/>
    <cellStyle name="Normální 17 2 3 2 4 2 2 5" xfId="10620"/>
    <cellStyle name="Normální 18 2 3 2 4 2 2 5" xfId="10621"/>
    <cellStyle name="Normální 21 2 3 2 4 2 2 5" xfId="10622"/>
    <cellStyle name="Měna 2 8 2 2 2 5" xfId="10623"/>
    <cellStyle name="Normální 16 7 2 2 2 5" xfId="10624"/>
    <cellStyle name="Normální 17 7 2 2 2 5" xfId="10625"/>
    <cellStyle name="Normální 18 7 2 2 2 5" xfId="10626"/>
    <cellStyle name="Normální 21 7 2 2 2 5" xfId="10627"/>
    <cellStyle name="normální 12 2 5 2 2 2 5" xfId="10628"/>
    <cellStyle name="Normální 18 2 2 3 2 2 2 5" xfId="10629"/>
    <cellStyle name="Normální 17 2 2 3 2 2 2 5" xfId="10630"/>
    <cellStyle name="Normální 16 2 2 3 2 2 2 5" xfId="10631"/>
    <cellStyle name="Měna 2 2 5 2 2 2 5" xfId="10632"/>
    <cellStyle name="Měna 2 3 4 2 2 2 5" xfId="10633"/>
    <cellStyle name="Normální 21 2 2 3 2 2 2 5" xfId="10634"/>
    <cellStyle name="Měna 2 4 3 2 2 2 5" xfId="10635"/>
    <cellStyle name="normální 12 3 3 2 2 2 5" xfId="10636"/>
    <cellStyle name="Normální 16 3 3 2 2 2 5" xfId="10637"/>
    <cellStyle name="Normální 17 3 3 2 2 2 5" xfId="10638"/>
    <cellStyle name="Normální 18 3 3 2 2 2 5" xfId="10639"/>
    <cellStyle name="Normální 21 3 3 2 2 2 5" xfId="10640"/>
    <cellStyle name="Měna 2 2 2 3 2 2 2 5" xfId="10641"/>
    <cellStyle name="normální 12 4 3 2 2 2 5" xfId="10642"/>
    <cellStyle name="Normální 16 2 3 3 2 2 2 5" xfId="10643"/>
    <cellStyle name="Normální 17 2 3 3 2 2 2 5" xfId="10644"/>
    <cellStyle name="Normální 18 2 3 3 2 2 2 5" xfId="10645"/>
    <cellStyle name="Normální 21 2 3 3 2 2 2 5" xfId="10646"/>
    <cellStyle name="Měna 2 7 2 2 2 2 5" xfId="10647"/>
    <cellStyle name="Normální 16 6 2 2 2 2 5" xfId="10648"/>
    <cellStyle name="Normální 17 6 2 2 2 2 5" xfId="10649"/>
    <cellStyle name="Normální 18 6 2 2 2 2 5" xfId="10650"/>
    <cellStyle name="Normální 21 6 2 2 2 2 5" xfId="10651"/>
    <cellStyle name="normální 12 2 4 2 2 2 2 5" xfId="10652"/>
    <cellStyle name="Normální 18 2 2 2 2 2 2 2 5" xfId="10653"/>
    <cellStyle name="Normální 17 2 2 2 2 2 2 2 5" xfId="10654"/>
    <cellStyle name="Normální 16 2 2 2 2 2 2 2 5" xfId="10655"/>
    <cellStyle name="Měna 2 2 4 2 2 2 2 5" xfId="10656"/>
    <cellStyle name="Měna 2 3 3 2 2 2 2 5" xfId="10657"/>
    <cellStyle name="Normální 21 2 2 2 2 2 2 2 5" xfId="10658"/>
    <cellStyle name="Měna 2 4 2 2 2 2 2 5" xfId="10659"/>
    <cellStyle name="normální 12 3 2 2 2 2 2 5" xfId="10660"/>
    <cellStyle name="Normální 16 3 2 2 2 2 2 5" xfId="10661"/>
    <cellStyle name="Normální 17 3 2 2 2 2 2 5" xfId="10662"/>
    <cellStyle name="Normální 18 3 2 2 2 2 2 5" xfId="10663"/>
    <cellStyle name="Normální 21 3 2 2 2 2 2 5" xfId="10664"/>
    <cellStyle name="Měna 2 5 2 2 2 2 5" xfId="10665"/>
    <cellStyle name="Normální 16 4 2 2 2 2 2 5" xfId="10666"/>
    <cellStyle name="Normální 17 4 2 2 2 2 2 5" xfId="10667"/>
    <cellStyle name="Normální 18 4 2 2 2 2 2 5" xfId="10668"/>
    <cellStyle name="Normální 21 4 2 2 2 2 2 5" xfId="10669"/>
    <cellStyle name="Měna 2 3 2 2 2 2 2 5" xfId="10670"/>
    <cellStyle name="Měna 2 2 2 2 2 2 2 2 5" xfId="10671"/>
    <cellStyle name="Měna 2 2 3 2 2 2 2 5" xfId="10672"/>
    <cellStyle name="normální 12 4 2 2 2 2 2 5" xfId="10673"/>
    <cellStyle name="Měna 2 6 2 2 2 2 5" xfId="10674"/>
    <cellStyle name="Normální 16 5 2 2 2 2 5" xfId="10675"/>
    <cellStyle name="Normální 17 5 2 2 2 2 5" xfId="10676"/>
    <cellStyle name="Normální 18 5 2 2 2 2 5" xfId="10677"/>
    <cellStyle name="Normální 21 5 2 2 2 2 5" xfId="10678"/>
    <cellStyle name="Normální 16 2 3 2 2 2 2 2 5" xfId="10679"/>
    <cellStyle name="Normální 17 2 3 2 2 2 2 2 5" xfId="10680"/>
    <cellStyle name="Normální 18 2 3 2 2 2 2 2 5" xfId="10681"/>
    <cellStyle name="Normální 21 2 3 2 2 2 2 2 5" xfId="10682"/>
    <cellStyle name="Měna 2 9 2 2 2 5" xfId="10683"/>
    <cellStyle name="Normální 16 8 2 2 2 5" xfId="10684"/>
    <cellStyle name="Normální 17 8 2 2 2 5" xfId="10685"/>
    <cellStyle name="Normální 18 8 2 2 2 5" xfId="10686"/>
    <cellStyle name="Normální 21 8 2 2 2 5" xfId="10687"/>
    <cellStyle name="normální 12 2 6 2 2 2 5" xfId="10688"/>
    <cellStyle name="Normální 18 2 2 4 2 2 2 5" xfId="10689"/>
    <cellStyle name="Normální 17 2 2 4 2 2 2 5" xfId="10690"/>
    <cellStyle name="Normální 16 2 2 4 2 2 2 5" xfId="10691"/>
    <cellStyle name="Měna 2 2 6 2 2 2 5" xfId="10692"/>
    <cellStyle name="Měna 2 3 5 2 2 2 5" xfId="10693"/>
    <cellStyle name="Normální 21 2 2 4 2 2 2 5" xfId="10694"/>
    <cellStyle name="Měna 2 4 4 2 2 2 5" xfId="10695"/>
    <cellStyle name="normální 12 3 4 2 2 2 5" xfId="10696"/>
    <cellStyle name="Normální 16 3 4 2 2 2 5" xfId="10697"/>
    <cellStyle name="Normální 17 3 4 2 2 2 5" xfId="10698"/>
    <cellStyle name="Normální 18 3 4 2 2 2 5" xfId="10699"/>
    <cellStyle name="Normální 21 3 4 2 2 2 5" xfId="10700"/>
    <cellStyle name="Měna 2 2 2 4 2 2 2 5" xfId="10701"/>
    <cellStyle name="normální 12 4 4 2 2 2 5" xfId="10702"/>
    <cellStyle name="Normální 16 2 3 4 2 2 2 5" xfId="10703"/>
    <cellStyle name="Normální 17 2 3 4 2 2 2 5" xfId="10704"/>
    <cellStyle name="Normální 18 2 3 4 2 2 2 5" xfId="10705"/>
    <cellStyle name="Normální 21 2 3 4 2 2 2 5" xfId="10706"/>
    <cellStyle name="Měna 2 7 3 2 2 2 5" xfId="10707"/>
    <cellStyle name="Normální 16 6 3 2 2 2 5" xfId="10708"/>
    <cellStyle name="Normální 17 6 3 2 2 2 5" xfId="10709"/>
    <cellStyle name="Normální 18 6 3 2 2 2 5" xfId="10710"/>
    <cellStyle name="Normální 21 6 3 2 2 2 5" xfId="10711"/>
    <cellStyle name="normální 12 2 4 3 2 2 2 5" xfId="10712"/>
    <cellStyle name="Normální 18 2 2 2 3 2 2 2 5" xfId="10713"/>
    <cellStyle name="Normální 17 2 2 2 3 2 2 2 5" xfId="10714"/>
    <cellStyle name="Normální 16 2 2 2 3 2 2 2 5" xfId="10715"/>
    <cellStyle name="Měna 2 2 4 3 2 2 2 5" xfId="10716"/>
    <cellStyle name="Měna 2 3 3 3 2 2 2 5" xfId="10717"/>
    <cellStyle name="Normální 21 2 2 2 3 2 2 2 5" xfId="10718"/>
    <cellStyle name="Měna 2 4 2 3 2 2 2 5" xfId="10719"/>
    <cellStyle name="normální 12 3 2 3 2 2 2 5" xfId="10720"/>
    <cellStyle name="Normální 16 3 2 3 2 2 2 5" xfId="10721"/>
    <cellStyle name="Normální 17 3 2 3 2 2 2 5" xfId="10722"/>
    <cellStyle name="Normální 18 3 2 3 2 2 2 5" xfId="10723"/>
    <cellStyle name="Normální 21 3 2 3 2 2 2 5" xfId="10724"/>
    <cellStyle name="Měna 2 5 3 2 2 2 5" xfId="10725"/>
    <cellStyle name="Normální 16 4 2 3 2 2 2 5" xfId="10726"/>
    <cellStyle name="Normální 17 4 2 3 2 2 2 5" xfId="10727"/>
    <cellStyle name="Normální 18 4 2 3 2 2 2 5" xfId="10728"/>
    <cellStyle name="Normální 21 4 2 3 2 2 2 5" xfId="10729"/>
    <cellStyle name="Měna 2 3 2 3 2 2 2 5" xfId="10730"/>
    <cellStyle name="Měna 2 2 2 2 3 2 2 2 5" xfId="10731"/>
    <cellStyle name="Měna 2 2 3 3 2 2 2 5" xfId="10732"/>
    <cellStyle name="normální 12 4 2 3 2 2 2 5" xfId="10733"/>
    <cellStyle name="Měna 2 6 3 2 2 2 5" xfId="10734"/>
    <cellStyle name="Normální 16 5 3 2 2 2 5" xfId="10735"/>
    <cellStyle name="Normální 17 5 3 2 2 2 5" xfId="10736"/>
    <cellStyle name="Normální 18 5 3 2 2 2 5" xfId="10737"/>
    <cellStyle name="Normální 21 5 3 2 2 2 5" xfId="10738"/>
    <cellStyle name="Normální 16 2 3 2 3 2 2 2 5" xfId="10739"/>
    <cellStyle name="Normální 17 2 3 2 3 2 2 2 5" xfId="10740"/>
    <cellStyle name="Normální 18 2 3 2 3 2 2 2 5" xfId="10741"/>
    <cellStyle name="Normální 21 2 3 2 3 2 2 2 5" xfId="10742"/>
    <cellStyle name="Normální 92 2 2 2 5" xfId="10743"/>
    <cellStyle name="Měna 2 10 2 2 2 5" xfId="10744"/>
    <cellStyle name="Měna 2 2 7 2 2 2 5" xfId="10745"/>
    <cellStyle name="Měna 2 2 2 5 2 2 2 5" xfId="10746"/>
    <cellStyle name="Měna 2 3 6 2 2 2 5" xfId="10747"/>
    <cellStyle name="normální 12 5 2 2 2 5" xfId="10748"/>
    <cellStyle name="Normální 16 2 4 2 2 2 5" xfId="10749"/>
    <cellStyle name="Normální 17 2 4 2 2 2 5" xfId="10750"/>
    <cellStyle name="Normální 18 2 4 2 2 2 5" xfId="10751"/>
    <cellStyle name="Normální 21 2 4 2 2 2 5" xfId="10752"/>
    <cellStyle name="Normální 93 2 2 2 5" xfId="10753"/>
    <cellStyle name="Měna 2 4 5 2 2 2 5" xfId="10754"/>
    <cellStyle name="Měna 2 2 3 4 2 2 2 5" xfId="10755"/>
    <cellStyle name="Normální 94 2 2 2 5" xfId="10756"/>
    <cellStyle name="Měna 2 14 3" xfId="10757"/>
    <cellStyle name="Normální 16 12 3" xfId="10758"/>
    <cellStyle name="Normální 17 12 3" xfId="10759"/>
    <cellStyle name="Normální 18 12 3" xfId="10760"/>
    <cellStyle name="Normální 21 12 3" xfId="10761"/>
    <cellStyle name="normální 12 2 10 3" xfId="10762"/>
    <cellStyle name="Normální 18 2 2 8 3" xfId="10763"/>
    <cellStyle name="Normální 17 2 2 8 3" xfId="10764"/>
    <cellStyle name="Normální 16 2 2 8 3" xfId="10765"/>
    <cellStyle name="Měna 2 2 11 3" xfId="10766"/>
    <cellStyle name="Měna 2 3 10 3" xfId="10767"/>
    <cellStyle name="Normální 21 2 2 8 3" xfId="10768"/>
    <cellStyle name="Měna 2 4 9 3" xfId="10769"/>
    <cellStyle name="normální 12 3 8 3" xfId="10770"/>
    <cellStyle name="Normální 16 3 8 3" xfId="10771"/>
    <cellStyle name="Normální 17 3 8 3" xfId="10772"/>
    <cellStyle name="Normální 18 3 8 3" xfId="10773"/>
    <cellStyle name="Normální 21 3 8 3" xfId="10774"/>
    <cellStyle name="Měna 2 2 2 9 3" xfId="10775"/>
    <cellStyle name="normální 12 4 8 3" xfId="10776"/>
    <cellStyle name="Normální 16 2 3 8 3" xfId="10777"/>
    <cellStyle name="Normální 17 2 3 8 3" xfId="10778"/>
    <cellStyle name="Normální 18 2 3 8 3" xfId="10779"/>
    <cellStyle name="Normální 21 2 3 8 3" xfId="10780"/>
    <cellStyle name="Měna 2 7 7 3" xfId="10781"/>
    <cellStyle name="Normální 16 6 7 3" xfId="10782"/>
    <cellStyle name="Normální 17 6 7 3" xfId="10783"/>
    <cellStyle name="Normální 18 6 7 3" xfId="10784"/>
    <cellStyle name="Normální 21 6 7 3" xfId="10785"/>
    <cellStyle name="normální 12 2 4 7 3" xfId="10786"/>
    <cellStyle name="Normální 18 2 2 2 7 3" xfId="10787"/>
    <cellStyle name="Normální 17 2 2 2 7 3" xfId="10788"/>
    <cellStyle name="Normální 16 2 2 2 7 3" xfId="10789"/>
    <cellStyle name="Měna 2 2 4 7 3" xfId="10790"/>
    <cellStyle name="Měna 2 3 3 7 3" xfId="10791"/>
    <cellStyle name="Normální 21 2 2 2 7 3" xfId="10792"/>
    <cellStyle name="Měna 2 4 2 7 3" xfId="10793"/>
    <cellStyle name="normální 12 3 2 7 3" xfId="10794"/>
    <cellStyle name="Normální 16 3 2 7 3" xfId="10795"/>
    <cellStyle name="Normální 17 3 2 7 3" xfId="10796"/>
    <cellStyle name="Normální 18 3 2 7 3" xfId="10797"/>
    <cellStyle name="Normální 21 3 2 7 3" xfId="10798"/>
    <cellStyle name="Měna 2 5 7 3" xfId="10799"/>
    <cellStyle name="Normální 16 4 2 7 3" xfId="10800"/>
    <cellStyle name="Normální 17 4 2 7 3" xfId="10801"/>
    <cellStyle name="Normální 18 4 2 7 3" xfId="10802"/>
    <cellStyle name="Normální 21 4 2 7 3" xfId="10803"/>
    <cellStyle name="Měna 2 3 2 7 3" xfId="10804"/>
    <cellStyle name="Měna 2 2 2 2 7 3" xfId="10805"/>
    <cellStyle name="Měna 2 2 3 8 3" xfId="10806"/>
    <cellStyle name="normální 12 4 2 7 3" xfId="10807"/>
    <cellStyle name="Měna 2 6 7 3" xfId="10808"/>
    <cellStyle name="Normální 16 5 7 3" xfId="10809"/>
    <cellStyle name="Normální 17 5 7 3" xfId="10810"/>
    <cellStyle name="Normální 18 5 7 3" xfId="10811"/>
    <cellStyle name="Normální 21 5 7 3" xfId="10812"/>
    <cellStyle name="Normální 16 2 3 2 7 3" xfId="10813"/>
    <cellStyle name="Normální 17 2 3 2 7 3" xfId="10814"/>
    <cellStyle name="Normální 18 2 3 2 7 3" xfId="10815"/>
    <cellStyle name="Normální 21 2 3 2 7 3" xfId="10816"/>
    <cellStyle name="Měna 2 8 5 3" xfId="10817"/>
    <cellStyle name="Normální 16 7 5 3" xfId="10818"/>
    <cellStyle name="Normální 17 7 5 3" xfId="10819"/>
    <cellStyle name="Normální 18 7 5 3" xfId="10820"/>
    <cellStyle name="Normální 21 7 5 3" xfId="10821"/>
    <cellStyle name="normální 12 2 5 5 3" xfId="10822"/>
    <cellStyle name="Normální 18 2 2 3 5 3" xfId="10823"/>
    <cellStyle name="Normální 17 2 2 3 5 3" xfId="10824"/>
    <cellStyle name="Normální 16 2 2 3 5 3" xfId="10825"/>
    <cellStyle name="Měna 2 2 5 5 3" xfId="10826"/>
    <cellStyle name="Měna 2 3 4 5 3" xfId="10827"/>
    <cellStyle name="Normální 21 2 2 3 5 3" xfId="10828"/>
    <cellStyle name="Měna 2 4 3 5 3" xfId="10829"/>
    <cellStyle name="normální 12 3 3 5 3" xfId="10830"/>
    <cellStyle name="Normální 16 3 3 5 3" xfId="10831"/>
    <cellStyle name="Normální 17 3 3 5 3" xfId="10832"/>
    <cellStyle name="Normální 18 3 3 5 3" xfId="10833"/>
    <cellStyle name="Normální 21 3 3 5 3" xfId="10834"/>
    <cellStyle name="Měna 2 2 2 3 5 3" xfId="10835"/>
    <cellStyle name="normální 12 4 3 5 3" xfId="10836"/>
    <cellStyle name="Normální 16 2 3 3 5 3" xfId="10837"/>
    <cellStyle name="Normální 17 2 3 3 5 3" xfId="10838"/>
    <cellStyle name="Normální 18 2 3 3 5 3" xfId="10839"/>
    <cellStyle name="Normální 21 2 3 3 5 3" xfId="10840"/>
    <cellStyle name="Měna 2 7 2 5 3" xfId="10841"/>
    <cellStyle name="Normální 16 6 2 5 3" xfId="10842"/>
    <cellStyle name="Normální 17 6 2 5 3" xfId="10843"/>
    <cellStyle name="Normální 18 6 2 5 3" xfId="10844"/>
    <cellStyle name="Normální 21 6 2 5 3" xfId="10845"/>
    <cellStyle name="normální 12 2 4 2 5 3" xfId="10846"/>
    <cellStyle name="Normální 18 2 2 2 2 5 3" xfId="10847"/>
    <cellStyle name="Normální 17 2 2 2 2 5 3" xfId="10848"/>
    <cellStyle name="Normální 16 2 2 2 2 5 3" xfId="10849"/>
    <cellStyle name="Měna 2 2 4 2 5 3" xfId="10850"/>
    <cellStyle name="Měna 2 3 3 2 5 3" xfId="10851"/>
    <cellStyle name="Normální 21 2 2 2 2 5 3" xfId="10852"/>
    <cellStyle name="Měna 2 4 2 2 5 3" xfId="10853"/>
    <cellStyle name="normální 12 3 2 2 5 3" xfId="10854"/>
    <cellStyle name="Normální 16 3 2 2 5 3" xfId="10855"/>
    <cellStyle name="Normální 17 3 2 2 5 3" xfId="10856"/>
    <cellStyle name="Normální 18 3 2 2 5 3" xfId="10857"/>
    <cellStyle name="Normální 21 3 2 2 5 3" xfId="10858"/>
    <cellStyle name="Měna 2 5 2 5 3" xfId="10859"/>
    <cellStyle name="Normální 16 4 2 2 5 3" xfId="10860"/>
    <cellStyle name="Normální 17 4 2 2 5 3" xfId="10861"/>
    <cellStyle name="Normální 18 4 2 2 5 3" xfId="10862"/>
    <cellStyle name="Normální 21 4 2 2 5 3" xfId="10863"/>
    <cellStyle name="Měna 2 3 2 2 5 3" xfId="10864"/>
    <cellStyle name="Měna 2 2 2 2 2 5 3" xfId="10865"/>
    <cellStyle name="Měna 2 2 3 2 5 3" xfId="10866"/>
    <cellStyle name="normální 12 4 2 2 5 3" xfId="10867"/>
    <cellStyle name="Měna 2 6 2 5 3" xfId="10868"/>
    <cellStyle name="Normální 16 5 2 5 3" xfId="10869"/>
    <cellStyle name="Normální 17 5 2 5 3" xfId="10870"/>
    <cellStyle name="Normální 18 5 2 5 3" xfId="10871"/>
    <cellStyle name="Normální 21 5 2 5 3" xfId="10872"/>
    <cellStyle name="Normální 16 2 3 2 2 5 3" xfId="10873"/>
    <cellStyle name="Normální 17 2 3 2 2 5 3" xfId="10874"/>
    <cellStyle name="Normální 18 2 3 2 2 5 3" xfId="10875"/>
    <cellStyle name="Normální 21 2 3 2 2 5 3" xfId="10876"/>
    <cellStyle name="Měna 2 9 5 3" xfId="10877"/>
    <cellStyle name="Normální 16 8 5 3" xfId="10878"/>
    <cellStyle name="Normální 17 8 5 3" xfId="10879"/>
    <cellStyle name="Normální 18 8 5 3" xfId="10880"/>
    <cellStyle name="Normální 21 8 5 3" xfId="10881"/>
    <cellStyle name="normální 12 2 6 5 3" xfId="10882"/>
    <cellStyle name="Normální 18 2 2 4 5 3" xfId="10883"/>
    <cellStyle name="Normální 17 2 2 4 5 3" xfId="10884"/>
    <cellStyle name="Normální 16 2 2 4 5 3" xfId="10885"/>
    <cellStyle name="Měna 2 2 6 5 3" xfId="10886"/>
    <cellStyle name="Měna 2 3 5 5 3" xfId="10887"/>
    <cellStyle name="Normální 21 2 2 4 5 3" xfId="10888"/>
    <cellStyle name="Měna 2 4 4 5 3" xfId="10889"/>
    <cellStyle name="normální 12 3 4 5 3" xfId="10890"/>
    <cellStyle name="Normální 16 3 4 5 3" xfId="10891"/>
    <cellStyle name="Normální 17 3 4 5 3" xfId="10892"/>
    <cellStyle name="Normální 18 3 4 5 3" xfId="10893"/>
    <cellStyle name="Normální 21 3 4 5 3" xfId="10894"/>
    <cellStyle name="Měna 2 2 2 4 5 3" xfId="10895"/>
    <cellStyle name="normální 12 4 4 5 3" xfId="10896"/>
    <cellStyle name="Normální 16 2 3 4 5 3" xfId="10897"/>
    <cellStyle name="Normální 17 2 3 4 5 3" xfId="10898"/>
    <cellStyle name="Normální 18 2 3 4 5 3" xfId="10899"/>
    <cellStyle name="Normální 21 2 3 4 5 3" xfId="10900"/>
    <cellStyle name="Měna 2 7 3 5 3" xfId="10901"/>
    <cellStyle name="Normální 16 6 3 5 3" xfId="10902"/>
    <cellStyle name="Normální 17 6 3 5 3" xfId="10903"/>
    <cellStyle name="Normální 18 6 3 5 3" xfId="10904"/>
    <cellStyle name="Normální 21 6 3 5 3" xfId="10905"/>
    <cellStyle name="normální 12 2 4 3 5 3" xfId="10906"/>
    <cellStyle name="Normální 18 2 2 2 3 5 3" xfId="10907"/>
    <cellStyle name="Normální 17 2 2 2 3 5 3" xfId="10908"/>
    <cellStyle name="Normální 16 2 2 2 3 5 3" xfId="10909"/>
    <cellStyle name="Měna 2 2 4 3 5 3" xfId="10910"/>
    <cellStyle name="Měna 2 3 3 3 5 3" xfId="10911"/>
    <cellStyle name="Normální 21 2 2 2 3 5 3" xfId="10912"/>
    <cellStyle name="Měna 2 4 2 3 5 3" xfId="10913"/>
    <cellStyle name="normální 12 3 2 3 5 3" xfId="10914"/>
    <cellStyle name="Normální 16 3 2 3 5 3" xfId="10915"/>
    <cellStyle name="Normální 17 3 2 3 5 3" xfId="10916"/>
    <cellStyle name="Normální 18 3 2 3 5 3" xfId="10917"/>
    <cellStyle name="Normální 21 3 2 3 5 3" xfId="10918"/>
    <cellStyle name="Měna 2 5 3 5 3" xfId="10919"/>
    <cellStyle name="Normální 16 4 2 3 5 3" xfId="10920"/>
    <cellStyle name="Normální 17 4 2 3 5 3" xfId="10921"/>
    <cellStyle name="Normální 18 4 2 3 5 3" xfId="10922"/>
    <cellStyle name="Normální 21 4 2 3 5 3" xfId="10923"/>
    <cellStyle name="Měna 2 3 2 3 5 3" xfId="10924"/>
    <cellStyle name="Měna 2 2 2 2 3 5 3" xfId="10925"/>
    <cellStyle name="Měna 2 2 3 3 5 3" xfId="10926"/>
    <cellStyle name="normální 12 4 2 3 5 3" xfId="10927"/>
    <cellStyle name="Měna 2 6 3 5 3" xfId="10928"/>
    <cellStyle name="Normální 16 5 3 5 3" xfId="10929"/>
    <cellStyle name="Normální 17 5 3 5 3" xfId="10930"/>
    <cellStyle name="Normální 18 5 3 5 3" xfId="10931"/>
    <cellStyle name="Normální 21 5 3 5 3" xfId="10932"/>
    <cellStyle name="Normální 16 2 3 2 3 5 3" xfId="10933"/>
    <cellStyle name="Normální 17 2 3 2 3 5 3" xfId="10934"/>
    <cellStyle name="Normální 18 2 3 2 3 5 3" xfId="10935"/>
    <cellStyle name="Normální 21 2 3 2 3 5 3" xfId="10936"/>
    <cellStyle name="Normální 92 5 3" xfId="10937"/>
    <cellStyle name="Měna 2 10 5 3" xfId="10938"/>
    <cellStyle name="Měna 2 2 7 5 3" xfId="10939"/>
    <cellStyle name="Měna 2 2 2 5 5 3" xfId="10940"/>
    <cellStyle name="Měna 2 3 6 5 3" xfId="10941"/>
    <cellStyle name="normální 12 5 5 3" xfId="10942"/>
    <cellStyle name="Normální 16 2 4 5 3" xfId="10943"/>
    <cellStyle name="Normální 17 2 4 5 3" xfId="10944"/>
    <cellStyle name="Normální 18 2 4 5 3" xfId="10945"/>
    <cellStyle name="Normální 21 2 4 5 3" xfId="10946"/>
    <cellStyle name="Normální 93 5 3" xfId="10947"/>
    <cellStyle name="Měna 2 4 5 5 3" xfId="10948"/>
    <cellStyle name="Měna 2 2 3 4 5 3" xfId="10949"/>
    <cellStyle name="Normální 94 5 3" xfId="10950"/>
    <cellStyle name="Měna 2 11 4 3" xfId="10951"/>
    <cellStyle name="Normální 16 9 4 3" xfId="10952"/>
    <cellStyle name="Normální 17 9 4 3" xfId="10953"/>
    <cellStyle name="Normální 18 9 4 3" xfId="10954"/>
    <cellStyle name="Normální 21 9 4 3" xfId="10955"/>
    <cellStyle name="normální 12 2 7 4 3" xfId="10956"/>
    <cellStyle name="Normální 18 2 2 5 4 3" xfId="10957"/>
    <cellStyle name="Normální 17 2 2 5 4 3" xfId="10958"/>
    <cellStyle name="Normální 16 2 2 5 4 3" xfId="10959"/>
    <cellStyle name="Měna 2 2 8 4 3" xfId="10960"/>
    <cellStyle name="Měna 2 3 7 4 3" xfId="10961"/>
    <cellStyle name="Normální 21 2 2 5 4 3" xfId="10962"/>
    <cellStyle name="Měna 2 4 6 4 3" xfId="10963"/>
    <cellStyle name="normální 12 3 5 4 3" xfId="10964"/>
    <cellStyle name="Normální 16 3 5 4 3" xfId="10965"/>
    <cellStyle name="Normální 17 3 5 4 3" xfId="10966"/>
    <cellStyle name="Normální 18 3 5 4 3" xfId="10967"/>
    <cellStyle name="Normální 21 3 5 4 3" xfId="10968"/>
    <cellStyle name="Měna 2 2 2 6 4 3" xfId="10969"/>
    <cellStyle name="normální 12 4 5 4 3" xfId="10970"/>
    <cellStyle name="Normální 16 2 3 5 4 3" xfId="10971"/>
    <cellStyle name="Normální 17 2 3 5 4 3" xfId="10972"/>
    <cellStyle name="Normální 18 2 3 5 4 3" xfId="10973"/>
    <cellStyle name="Normální 21 2 3 5 4 3" xfId="10974"/>
    <cellStyle name="Měna 2 7 4 4 3" xfId="10975"/>
    <cellStyle name="Normální 16 6 4 4 3" xfId="10976"/>
    <cellStyle name="Normální 17 6 4 4 3" xfId="10977"/>
    <cellStyle name="Normální 18 6 4 4 3" xfId="10978"/>
    <cellStyle name="Normální 21 6 4 4 3" xfId="10979"/>
    <cellStyle name="normální 12 2 4 4 4 3" xfId="10980"/>
    <cellStyle name="Normální 18 2 2 2 4 4 3" xfId="10981"/>
    <cellStyle name="Normální 17 2 2 2 4 4 3" xfId="10982"/>
    <cellStyle name="Normální 16 2 2 2 4 4 3" xfId="10983"/>
    <cellStyle name="Měna 2 2 4 4 4 3" xfId="10984"/>
    <cellStyle name="Měna 2 3 3 4 4 3" xfId="10985"/>
    <cellStyle name="Normální 21 2 2 2 4 4 3" xfId="10986"/>
    <cellStyle name="Měna 2 4 2 4 4 3" xfId="10987"/>
    <cellStyle name="normální 12 3 2 4 4 3" xfId="10988"/>
    <cellStyle name="Normální 16 3 2 4 4 3" xfId="10989"/>
    <cellStyle name="Normální 17 3 2 4 4 3" xfId="10990"/>
    <cellStyle name="Normální 18 3 2 4 4 3" xfId="10991"/>
    <cellStyle name="Normální 21 3 2 4 4 3" xfId="10992"/>
    <cellStyle name="Měna 2 5 4 4 3" xfId="10993"/>
    <cellStyle name="Normální 16 4 2 4 4 3" xfId="10994"/>
    <cellStyle name="Normální 17 4 2 4 4 3" xfId="10995"/>
    <cellStyle name="Normální 18 4 2 4 4 3" xfId="10996"/>
    <cellStyle name="Normální 21 4 2 4 4 3" xfId="10997"/>
    <cellStyle name="Měna 2 3 2 4 4 3" xfId="10998"/>
    <cellStyle name="Měna 2 2 2 2 4 4 3" xfId="10999"/>
    <cellStyle name="Měna 2 2 3 5 4 3" xfId="11000"/>
    <cellStyle name="normální 12 4 2 4 4 3" xfId="11001"/>
    <cellStyle name="Měna 2 6 4 4 3" xfId="11002"/>
    <cellStyle name="Normální 16 5 4 4 3" xfId="11003"/>
    <cellStyle name="Normální 17 5 4 4 3" xfId="11004"/>
    <cellStyle name="Normální 18 5 4 4 3" xfId="11005"/>
    <cellStyle name="Normální 21 5 4 4 3" xfId="11006"/>
    <cellStyle name="Normální 16 2 3 2 4 4 3" xfId="11007"/>
    <cellStyle name="Normální 17 2 3 2 4 4 3" xfId="11008"/>
    <cellStyle name="Normální 18 2 3 2 4 4 3" xfId="11009"/>
    <cellStyle name="Normální 21 2 3 2 4 4 3" xfId="11010"/>
    <cellStyle name="Měna 2 8 2 4 3" xfId="11011"/>
    <cellStyle name="Normální 16 7 2 4 3" xfId="11012"/>
    <cellStyle name="Normální 17 7 2 4 3" xfId="11013"/>
    <cellStyle name="Normální 18 7 2 4 3" xfId="11014"/>
    <cellStyle name="Normální 21 7 2 4 3" xfId="11015"/>
    <cellStyle name="normální 12 2 5 2 4 3" xfId="11016"/>
    <cellStyle name="Normální 18 2 2 3 2 4 3" xfId="11017"/>
    <cellStyle name="Normální 17 2 2 3 2 4 3" xfId="11018"/>
    <cellStyle name="Normální 16 2 2 3 2 4 3" xfId="11019"/>
    <cellStyle name="Měna 2 2 5 2 4 3" xfId="11020"/>
    <cellStyle name="Měna 2 3 4 2 4 3" xfId="11021"/>
    <cellStyle name="Normální 21 2 2 3 2 4 3" xfId="11022"/>
    <cellStyle name="Měna 2 4 3 2 4 3" xfId="11023"/>
    <cellStyle name="normální 12 3 3 2 4 3" xfId="11024"/>
    <cellStyle name="Normální 16 3 3 2 4 3" xfId="11025"/>
    <cellStyle name="Normální 17 3 3 2 4 3" xfId="11026"/>
    <cellStyle name="Normální 18 3 3 2 4 3" xfId="11027"/>
    <cellStyle name="Normální 21 3 3 2 4 3" xfId="11028"/>
    <cellStyle name="Měna 2 2 2 3 2 4 3" xfId="11029"/>
    <cellStyle name="normální 12 4 3 2 4 3" xfId="11030"/>
    <cellStyle name="Normální 16 2 3 3 2 4 3" xfId="11031"/>
    <cellStyle name="Normální 17 2 3 3 2 4 3" xfId="11032"/>
    <cellStyle name="Normální 18 2 3 3 2 4 3" xfId="11033"/>
    <cellStyle name="Normální 21 2 3 3 2 4 3" xfId="11034"/>
    <cellStyle name="Měna 2 7 2 2 4 3" xfId="11035"/>
    <cellStyle name="Normální 16 6 2 2 4 3" xfId="11036"/>
    <cellStyle name="Normální 17 6 2 2 4 3" xfId="11037"/>
    <cellStyle name="Normální 18 6 2 2 4 3" xfId="11038"/>
    <cellStyle name="Normální 21 6 2 2 4 3" xfId="11039"/>
    <cellStyle name="normální 12 2 4 2 2 4 3" xfId="11040"/>
    <cellStyle name="Normální 18 2 2 2 2 2 4 3" xfId="11041"/>
    <cellStyle name="Normální 17 2 2 2 2 2 4 3" xfId="11042"/>
    <cellStyle name="Normální 16 2 2 2 2 2 4 3" xfId="11043"/>
    <cellStyle name="Měna 2 2 4 2 2 4 3" xfId="11044"/>
    <cellStyle name="Měna 2 3 3 2 2 4 3" xfId="11045"/>
    <cellStyle name="Normální 21 2 2 2 2 2 4 3" xfId="11046"/>
    <cellStyle name="Měna 2 4 2 2 2 4 3" xfId="11047"/>
    <cellStyle name="normální 12 3 2 2 2 4 3" xfId="11048"/>
    <cellStyle name="Normální 16 3 2 2 2 4 3" xfId="11049"/>
    <cellStyle name="Normální 17 3 2 2 2 4 3" xfId="11050"/>
    <cellStyle name="Normální 18 3 2 2 2 4 3" xfId="11051"/>
    <cellStyle name="Normální 21 3 2 2 2 4 3" xfId="11052"/>
    <cellStyle name="Měna 2 5 2 2 4 3" xfId="11053"/>
    <cellStyle name="Normální 16 4 2 2 2 4 3" xfId="11054"/>
    <cellStyle name="Normální 17 4 2 2 2 4 3" xfId="11055"/>
    <cellStyle name="Normální 18 4 2 2 2 4 3" xfId="11056"/>
    <cellStyle name="Normální 21 4 2 2 2 4 3" xfId="11057"/>
    <cellStyle name="Měna 2 3 2 2 2 4 3" xfId="11058"/>
    <cellStyle name="Měna 2 2 2 2 2 2 4 3" xfId="11059"/>
    <cellStyle name="Měna 2 2 3 2 2 4 3" xfId="11060"/>
    <cellStyle name="normální 12 4 2 2 2 4 3" xfId="11061"/>
    <cellStyle name="Měna 2 6 2 2 4 3" xfId="11062"/>
    <cellStyle name="Normální 16 5 2 2 4 3" xfId="11063"/>
    <cellStyle name="Normální 17 5 2 2 4 3" xfId="11064"/>
    <cellStyle name="Normální 18 5 2 2 4 3" xfId="11065"/>
    <cellStyle name="Normální 21 5 2 2 4 3" xfId="11066"/>
    <cellStyle name="Normální 16 2 3 2 2 2 4 3" xfId="11067"/>
    <cellStyle name="Normální 17 2 3 2 2 2 4 3" xfId="11068"/>
    <cellStyle name="Normální 18 2 3 2 2 2 4 3" xfId="11069"/>
    <cellStyle name="Normální 21 2 3 2 2 2 4 3" xfId="11070"/>
    <cellStyle name="Měna 2 9 2 4 3" xfId="11071"/>
    <cellStyle name="Normální 16 8 2 4 3" xfId="11072"/>
    <cellStyle name="Normální 17 8 2 4 3" xfId="11073"/>
    <cellStyle name="Normální 18 8 2 4 3" xfId="11074"/>
    <cellStyle name="Normální 21 8 2 4 3" xfId="11075"/>
    <cellStyle name="normální 12 2 6 2 4 3" xfId="11076"/>
    <cellStyle name="Normální 18 2 2 4 2 4 3" xfId="11077"/>
    <cellStyle name="Normální 17 2 2 4 2 4 3" xfId="11078"/>
    <cellStyle name="Normální 16 2 2 4 2 4 3" xfId="11079"/>
    <cellStyle name="Měna 2 2 6 2 4 3" xfId="11080"/>
    <cellStyle name="Měna 2 3 5 2 4 3" xfId="11081"/>
    <cellStyle name="Normální 21 2 2 4 2 4 3" xfId="11082"/>
    <cellStyle name="Měna 2 4 4 2 4 3" xfId="11083"/>
    <cellStyle name="normální 12 3 4 2 4 3" xfId="11084"/>
    <cellStyle name="Normální 16 3 4 2 4 3" xfId="11085"/>
    <cellStyle name="Normální 17 3 4 2 4 3" xfId="11086"/>
    <cellStyle name="Normální 18 3 4 2 4 3" xfId="11087"/>
    <cellStyle name="Normální 21 3 4 2 4 3" xfId="11088"/>
    <cellStyle name="Měna 2 2 2 4 2 4 3" xfId="11089"/>
    <cellStyle name="normální 12 4 4 2 4 3" xfId="11090"/>
    <cellStyle name="Normální 16 2 3 4 2 4 3" xfId="11091"/>
    <cellStyle name="Normální 17 2 3 4 2 4 3" xfId="11092"/>
    <cellStyle name="Normální 18 2 3 4 2 4 3" xfId="11093"/>
    <cellStyle name="Normální 21 2 3 4 2 4 3" xfId="11094"/>
    <cellStyle name="Měna 2 7 3 2 4 3" xfId="11095"/>
    <cellStyle name="Normální 16 6 3 2 4 3" xfId="11096"/>
    <cellStyle name="Normální 17 6 3 2 4 3" xfId="11097"/>
    <cellStyle name="Normální 18 6 3 2 4 3" xfId="11098"/>
    <cellStyle name="Normální 21 6 3 2 4 3" xfId="11099"/>
    <cellStyle name="normální 12 2 4 3 2 4 3" xfId="11100"/>
    <cellStyle name="Normální 18 2 2 2 3 2 4 3" xfId="11101"/>
    <cellStyle name="Normální 17 2 2 2 3 2 4 3" xfId="11102"/>
    <cellStyle name="Normální 16 2 2 2 3 2 4 3" xfId="11103"/>
    <cellStyle name="Měna 2 2 4 3 2 4 3" xfId="11104"/>
    <cellStyle name="Měna 2 3 3 3 2 4 3" xfId="11105"/>
    <cellStyle name="Normální 21 2 2 2 3 2 4 3" xfId="11106"/>
    <cellStyle name="Měna 2 4 2 3 2 4 3" xfId="11107"/>
    <cellStyle name="normální 12 3 2 3 2 4 3" xfId="11108"/>
    <cellStyle name="Normální 16 3 2 3 2 4 3" xfId="11109"/>
    <cellStyle name="Normální 17 3 2 3 2 4 3" xfId="11110"/>
    <cellStyle name="Normální 18 3 2 3 2 4 3" xfId="11111"/>
    <cellStyle name="Normální 21 3 2 3 2 4 3" xfId="11112"/>
    <cellStyle name="Měna 2 5 3 2 4 3" xfId="11113"/>
    <cellStyle name="Normální 16 4 2 3 2 4 3" xfId="11114"/>
    <cellStyle name="Normální 17 4 2 3 2 4 3" xfId="11115"/>
    <cellStyle name="Normální 18 4 2 3 2 4 3" xfId="11116"/>
    <cellStyle name="Normální 21 4 2 3 2 4 3" xfId="11117"/>
    <cellStyle name="Měna 2 3 2 3 2 4 3" xfId="11118"/>
    <cellStyle name="Měna 2 2 2 2 3 2 4 3" xfId="11119"/>
    <cellStyle name="Měna 2 2 3 3 2 4 3" xfId="11120"/>
    <cellStyle name="normální 12 4 2 3 2 4 3" xfId="11121"/>
    <cellStyle name="Měna 2 6 3 2 4 3" xfId="11122"/>
    <cellStyle name="Normální 16 5 3 2 4 3" xfId="11123"/>
    <cellStyle name="Normální 17 5 3 2 4 3" xfId="11124"/>
    <cellStyle name="Normální 18 5 3 2 4 3" xfId="11125"/>
    <cellStyle name="Normální 21 5 3 2 4 3" xfId="11126"/>
    <cellStyle name="Normální 16 2 3 2 3 2 4 3" xfId="11127"/>
    <cellStyle name="Normální 17 2 3 2 3 2 4 3" xfId="11128"/>
    <cellStyle name="Normální 18 2 3 2 3 2 4 3" xfId="11129"/>
    <cellStyle name="Normální 21 2 3 2 3 2 4 3" xfId="11130"/>
    <cellStyle name="Normální 92 2 4 3" xfId="11131"/>
    <cellStyle name="Měna 2 10 2 4 3" xfId="11132"/>
    <cellStyle name="Měna 2 2 7 2 4 3" xfId="11133"/>
    <cellStyle name="Měna 2 2 2 5 2 4 3" xfId="11134"/>
    <cellStyle name="Měna 2 3 6 2 4 3" xfId="11135"/>
    <cellStyle name="normální 12 5 2 4 3" xfId="11136"/>
    <cellStyle name="Normální 16 2 4 2 4 3" xfId="11137"/>
    <cellStyle name="Normální 17 2 4 2 4 3" xfId="11138"/>
    <cellStyle name="Normální 18 2 4 2 4 3" xfId="11139"/>
    <cellStyle name="Normální 21 2 4 2 4 3" xfId="11140"/>
    <cellStyle name="Normální 93 2 4 3" xfId="11141"/>
    <cellStyle name="Měna 2 4 5 2 4 3" xfId="11142"/>
    <cellStyle name="Měna 2 2 3 4 2 4 3" xfId="11143"/>
    <cellStyle name="Normální 94 2 4 3" xfId="11144"/>
    <cellStyle name="Měna 2 12 3 3" xfId="11145"/>
    <cellStyle name="Normální 16 10 3 3" xfId="11146"/>
    <cellStyle name="Normální 17 10 3 3" xfId="11147"/>
    <cellStyle name="Normální 18 10 3 3" xfId="11148"/>
    <cellStyle name="Normální 21 10 3 3" xfId="11149"/>
    <cellStyle name="normální 12 2 8 3 3" xfId="11150"/>
    <cellStyle name="Normální 18 2 2 6 3 3" xfId="11151"/>
    <cellStyle name="Normální 17 2 2 6 3 3" xfId="11152"/>
    <cellStyle name="Normální 16 2 2 6 3 3" xfId="11153"/>
    <cellStyle name="Měna 2 2 9 3 3" xfId="11154"/>
    <cellStyle name="Měna 2 3 8 3 3" xfId="11155"/>
    <cellStyle name="Normální 21 2 2 6 3 3" xfId="11156"/>
    <cellStyle name="Měna 2 4 7 3 3" xfId="11157"/>
    <cellStyle name="normální 12 3 6 3 3" xfId="11158"/>
    <cellStyle name="Normální 16 3 6 3 3" xfId="11159"/>
    <cellStyle name="Normální 17 3 6 3 3" xfId="11160"/>
    <cellStyle name="Normální 18 3 6 3 3" xfId="11161"/>
    <cellStyle name="Normální 21 3 6 3 3" xfId="11162"/>
    <cellStyle name="Měna 2 2 2 7 3 3" xfId="11163"/>
    <cellStyle name="normální 12 4 6 3 3" xfId="11164"/>
    <cellStyle name="Normální 16 2 3 6 3 3" xfId="11165"/>
    <cellStyle name="Normální 17 2 3 6 3 3" xfId="11166"/>
    <cellStyle name="Normální 18 2 3 6 3 3" xfId="11167"/>
    <cellStyle name="Normální 21 2 3 6 3 3" xfId="11168"/>
    <cellStyle name="Měna 2 7 5 3 3" xfId="11169"/>
    <cellStyle name="Normální 16 6 5 3 3" xfId="11170"/>
    <cellStyle name="Normální 17 6 5 3 3" xfId="11171"/>
    <cellStyle name="Normální 18 6 5 3 3" xfId="11172"/>
    <cellStyle name="Normální 21 6 5 3 3" xfId="11173"/>
    <cellStyle name="normální 12 2 4 5 3 3" xfId="11174"/>
    <cellStyle name="Normální 18 2 2 2 5 3 3" xfId="11175"/>
    <cellStyle name="Normální 17 2 2 2 5 3 3" xfId="11176"/>
    <cellStyle name="Normální 16 2 2 2 5 3 3" xfId="11177"/>
    <cellStyle name="Měna 2 2 4 5 3 3" xfId="11178"/>
    <cellStyle name="Měna 2 3 3 5 3 3" xfId="11179"/>
    <cellStyle name="Normální 21 2 2 2 5 3 3" xfId="11180"/>
    <cellStyle name="Měna 2 4 2 5 3 3" xfId="11181"/>
    <cellStyle name="normální 12 3 2 5 3 3" xfId="11182"/>
    <cellStyle name="Normální 16 3 2 5 3 3" xfId="11183"/>
    <cellStyle name="Normální 17 3 2 5 3 3" xfId="11184"/>
    <cellStyle name="Normální 18 3 2 5 3 3" xfId="11185"/>
    <cellStyle name="Normální 21 3 2 5 3 3" xfId="11186"/>
    <cellStyle name="Měna 2 5 5 3 3" xfId="11187"/>
    <cellStyle name="Normální 16 4 2 5 3 3" xfId="11188"/>
    <cellStyle name="Normální 17 4 2 5 3 3" xfId="11189"/>
    <cellStyle name="Normální 18 4 2 5 3 3" xfId="11190"/>
    <cellStyle name="Normální 21 4 2 5 3 3" xfId="11191"/>
    <cellStyle name="Měna 2 3 2 5 3 3" xfId="11192"/>
    <cellStyle name="Měna 2 2 2 2 5 3 3" xfId="11193"/>
    <cellStyle name="Měna 2 2 3 6 3 3" xfId="11194"/>
    <cellStyle name="normální 12 4 2 5 3 3" xfId="11195"/>
    <cellStyle name="Měna 2 6 5 3 3" xfId="11196"/>
    <cellStyle name="Normální 16 5 5 3 3" xfId="11197"/>
    <cellStyle name="Normální 17 5 5 3 3" xfId="11198"/>
    <cellStyle name="Normální 18 5 5 3 3" xfId="11199"/>
    <cellStyle name="Normální 21 5 5 3 3" xfId="11200"/>
    <cellStyle name="Normální 16 2 3 2 5 3 3" xfId="11201"/>
    <cellStyle name="Normální 17 2 3 2 5 3 3" xfId="11202"/>
    <cellStyle name="Normální 18 2 3 2 5 3 3" xfId="11203"/>
    <cellStyle name="Normální 21 2 3 2 5 3 3" xfId="11204"/>
    <cellStyle name="Měna 2 8 3 3 3" xfId="11205"/>
    <cellStyle name="Normální 16 7 3 3 3" xfId="11206"/>
    <cellStyle name="Normální 17 7 3 3 3" xfId="11207"/>
    <cellStyle name="Normální 18 7 3 3 3" xfId="11208"/>
    <cellStyle name="Normální 21 7 3 3 3" xfId="11209"/>
    <cellStyle name="normální 12 2 5 3 3 3" xfId="11210"/>
    <cellStyle name="Normální 18 2 2 3 3 3 3" xfId="11211"/>
    <cellStyle name="Normální 17 2 2 3 3 3 3" xfId="11212"/>
    <cellStyle name="Normální 16 2 2 3 3 3 3" xfId="11213"/>
    <cellStyle name="Měna 2 2 5 3 3 3" xfId="11214"/>
    <cellStyle name="Měna 2 3 4 3 3 3" xfId="11215"/>
    <cellStyle name="Normální 21 2 2 3 3 3 3" xfId="11216"/>
    <cellStyle name="Měna 2 4 3 3 3 3" xfId="11217"/>
    <cellStyle name="normální 12 3 3 3 3 3" xfId="11218"/>
    <cellStyle name="Normální 16 3 3 3 3 3" xfId="11219"/>
    <cellStyle name="Normální 17 3 3 3 3 3" xfId="11220"/>
    <cellStyle name="Normální 18 3 3 3 3 3" xfId="11221"/>
    <cellStyle name="Normální 21 3 3 3 3 3" xfId="11222"/>
    <cellStyle name="Měna 2 2 2 3 3 3 3" xfId="11223"/>
    <cellStyle name="normální 12 4 3 3 3 3" xfId="11224"/>
    <cellStyle name="Normální 16 2 3 3 3 3 3" xfId="11225"/>
    <cellStyle name="Normální 17 2 3 3 3 3 3" xfId="11226"/>
    <cellStyle name="Normální 18 2 3 3 3 3 3" xfId="11227"/>
    <cellStyle name="Normální 21 2 3 3 3 3 3" xfId="11228"/>
    <cellStyle name="Měna 2 7 2 3 3 3" xfId="11229"/>
    <cellStyle name="Normální 16 6 2 3 3 3" xfId="11230"/>
    <cellStyle name="Normální 17 6 2 3 3 3" xfId="11231"/>
    <cellStyle name="Normální 18 6 2 3 3 3" xfId="11232"/>
    <cellStyle name="Normální 21 6 2 3 3 3" xfId="11233"/>
    <cellStyle name="normální 12 2 4 2 3 3 3" xfId="11234"/>
    <cellStyle name="Normální 18 2 2 2 2 3 3 3" xfId="11235"/>
    <cellStyle name="Normální 17 2 2 2 2 3 3 3" xfId="11236"/>
    <cellStyle name="Normální 16 2 2 2 2 3 3 3" xfId="11237"/>
    <cellStyle name="Měna 2 2 4 2 3 3 3" xfId="11238"/>
    <cellStyle name="Měna 2 3 3 2 3 3 3" xfId="11239"/>
    <cellStyle name="Normální 21 2 2 2 2 3 3 3" xfId="11240"/>
    <cellStyle name="Měna 2 4 2 2 3 3 3" xfId="11241"/>
    <cellStyle name="normální 12 3 2 2 3 3 3" xfId="11242"/>
    <cellStyle name="Normální 16 3 2 2 3 3 3" xfId="11243"/>
    <cellStyle name="Normální 17 3 2 2 3 3 3" xfId="11244"/>
    <cellStyle name="Normální 18 3 2 2 3 3 3" xfId="11245"/>
    <cellStyle name="Normální 21 3 2 2 3 3 3" xfId="11246"/>
    <cellStyle name="Měna 2 5 2 3 3 3" xfId="11247"/>
    <cellStyle name="Normální 16 4 2 2 3 3 3" xfId="11248"/>
    <cellStyle name="Normální 17 4 2 2 3 3 3" xfId="11249"/>
    <cellStyle name="Normální 18 4 2 2 3 3 3" xfId="11250"/>
    <cellStyle name="Normální 21 4 2 2 3 3 3" xfId="11251"/>
    <cellStyle name="Měna 2 3 2 2 3 3 3" xfId="11252"/>
    <cellStyle name="Měna 2 2 2 2 2 3 3 3" xfId="11253"/>
    <cellStyle name="Měna 2 2 3 2 3 3 3" xfId="11254"/>
    <cellStyle name="normální 12 4 2 2 3 3 3" xfId="11255"/>
    <cellStyle name="Měna 2 6 2 3 3 3" xfId="11256"/>
    <cellStyle name="Normální 16 5 2 3 3 3" xfId="11257"/>
    <cellStyle name="Normální 17 5 2 3 3 3" xfId="11258"/>
    <cellStyle name="Normální 18 5 2 3 3 3" xfId="11259"/>
    <cellStyle name="Normální 21 5 2 3 3 3" xfId="11260"/>
    <cellStyle name="Normální 16 2 3 2 2 3 3 3" xfId="11261"/>
    <cellStyle name="Normální 17 2 3 2 2 3 3 3" xfId="11262"/>
    <cellStyle name="Normální 18 2 3 2 2 3 3 3" xfId="11263"/>
    <cellStyle name="Normální 21 2 3 2 2 3 3 3" xfId="11264"/>
    <cellStyle name="Měna 2 9 3 3 3" xfId="11265"/>
    <cellStyle name="Normální 16 8 3 3 3" xfId="11266"/>
    <cellStyle name="Normální 17 8 3 3 3" xfId="11267"/>
    <cellStyle name="Normální 18 8 3 3 3" xfId="11268"/>
    <cellStyle name="Normální 21 8 3 3 3" xfId="11269"/>
    <cellStyle name="normální 12 2 6 3 3 3" xfId="11270"/>
    <cellStyle name="Normální 18 2 2 4 3 3 3" xfId="11271"/>
    <cellStyle name="Normální 17 2 2 4 3 3 3" xfId="11272"/>
    <cellStyle name="Normální 16 2 2 4 3 3 3" xfId="11273"/>
    <cellStyle name="Měna 2 2 6 3 3 3" xfId="11274"/>
    <cellStyle name="Měna 2 3 5 3 3 3" xfId="11275"/>
    <cellStyle name="Normální 21 2 2 4 3 3 3" xfId="11276"/>
    <cellStyle name="Měna 2 4 4 3 3 3" xfId="11277"/>
    <cellStyle name="normální 12 3 4 3 3 3" xfId="11278"/>
    <cellStyle name="Normální 16 3 4 3 3 3" xfId="11279"/>
    <cellStyle name="Normální 17 3 4 3 3 3" xfId="11280"/>
    <cellStyle name="Normální 18 3 4 3 3 3" xfId="11281"/>
    <cellStyle name="Normální 21 3 4 3 3 3" xfId="11282"/>
    <cellStyle name="Měna 2 2 2 4 3 3 3" xfId="11283"/>
    <cellStyle name="normální 12 4 4 3 3 3" xfId="11284"/>
    <cellStyle name="Normální 16 2 3 4 3 3 3" xfId="11285"/>
    <cellStyle name="Normální 17 2 3 4 3 3 3" xfId="11286"/>
    <cellStyle name="Normální 18 2 3 4 3 3 3" xfId="11287"/>
    <cellStyle name="Normální 21 2 3 4 3 3 3" xfId="11288"/>
    <cellStyle name="Měna 2 7 3 3 3 3" xfId="11289"/>
    <cellStyle name="Normální 16 6 3 3 3 3" xfId="11290"/>
    <cellStyle name="Normální 17 6 3 3 3 3" xfId="11291"/>
    <cellStyle name="Normální 18 6 3 3 3 3" xfId="11292"/>
    <cellStyle name="Normální 21 6 3 3 3 3" xfId="11293"/>
    <cellStyle name="normální 12 2 4 3 3 3 3" xfId="11294"/>
    <cellStyle name="Normální 18 2 2 2 3 3 3 3" xfId="11295"/>
    <cellStyle name="Normální 17 2 2 2 3 3 3 3" xfId="11296"/>
    <cellStyle name="Normální 16 2 2 2 3 3 3 3" xfId="11297"/>
    <cellStyle name="Měna 2 2 4 3 3 3 3" xfId="11298"/>
    <cellStyle name="Měna 2 3 3 3 3 3 3" xfId="11299"/>
    <cellStyle name="Normální 21 2 2 2 3 3 3 3" xfId="11300"/>
    <cellStyle name="Měna 2 4 2 3 3 3 3" xfId="11301"/>
    <cellStyle name="normální 12 3 2 3 3 3 3" xfId="11302"/>
    <cellStyle name="Normální 16 3 2 3 3 3 3" xfId="11303"/>
    <cellStyle name="Normální 17 3 2 3 3 3 3" xfId="11304"/>
    <cellStyle name="Normální 18 3 2 3 3 3 3" xfId="11305"/>
    <cellStyle name="Normální 21 3 2 3 3 3 3" xfId="11306"/>
    <cellStyle name="Měna 2 5 3 3 3 3" xfId="11307"/>
    <cellStyle name="Normální 16 4 2 3 3 3 3" xfId="11308"/>
    <cellStyle name="Normální 17 4 2 3 3 3 3" xfId="11309"/>
    <cellStyle name="Normální 18 4 2 3 3 3 3" xfId="11310"/>
    <cellStyle name="Normální 21 4 2 3 3 3 3" xfId="11311"/>
    <cellStyle name="Měna 2 3 2 3 3 3 3" xfId="11312"/>
    <cellStyle name="Měna 2 2 2 2 3 3 3 3" xfId="11313"/>
    <cellStyle name="Měna 2 2 3 3 3 3 3" xfId="11314"/>
    <cellStyle name="normální 12 4 2 3 3 3 3" xfId="11315"/>
    <cellStyle name="Měna 2 6 3 3 3 3" xfId="11316"/>
    <cellStyle name="Normální 16 5 3 3 3 3" xfId="11317"/>
    <cellStyle name="Normální 17 5 3 3 3 3" xfId="11318"/>
    <cellStyle name="Normální 18 5 3 3 3 3" xfId="11319"/>
    <cellStyle name="Normální 21 5 3 3 3 3" xfId="11320"/>
    <cellStyle name="Normální 16 2 3 2 3 3 3 3" xfId="11321"/>
    <cellStyle name="Normální 17 2 3 2 3 3 3 3" xfId="11322"/>
    <cellStyle name="Normální 18 2 3 2 3 3 3 3" xfId="11323"/>
    <cellStyle name="Normální 21 2 3 2 3 3 3 3" xfId="11324"/>
    <cellStyle name="Normální 92 3 3 3" xfId="11325"/>
    <cellStyle name="Měna 2 10 3 3 3" xfId="11326"/>
    <cellStyle name="Měna 2 2 7 3 3 3" xfId="11327"/>
    <cellStyle name="Měna 2 2 2 5 3 3 3" xfId="11328"/>
    <cellStyle name="Měna 2 3 6 3 3 3" xfId="11329"/>
    <cellStyle name="normální 12 5 3 3 3" xfId="11330"/>
    <cellStyle name="Normální 16 2 4 3 3 3" xfId="11331"/>
    <cellStyle name="Normální 17 2 4 3 3 3" xfId="11332"/>
    <cellStyle name="Normální 18 2 4 3 3 3" xfId="11333"/>
    <cellStyle name="Normální 21 2 4 3 3 3" xfId="11334"/>
    <cellStyle name="Normální 93 3 3 3" xfId="11335"/>
    <cellStyle name="Měna 2 4 5 3 3 3" xfId="11336"/>
    <cellStyle name="Měna 2 2 3 4 3 3 3" xfId="11337"/>
    <cellStyle name="Normální 94 3 3 3" xfId="11338"/>
    <cellStyle name="Měna 2 11 2 3 3" xfId="11339"/>
    <cellStyle name="Normální 16 9 2 3 3" xfId="11340"/>
    <cellStyle name="Normální 17 9 2 3 3" xfId="11341"/>
    <cellStyle name="Normální 18 9 2 3 3" xfId="11342"/>
    <cellStyle name="Normální 21 9 2 3 3" xfId="11343"/>
    <cellStyle name="normální 12 2 7 2 3 3" xfId="11344"/>
    <cellStyle name="Normální 18 2 2 5 2 3 3" xfId="11345"/>
    <cellStyle name="Normální 17 2 2 5 2 3 3" xfId="11346"/>
    <cellStyle name="Normální 16 2 2 5 2 3 3" xfId="11347"/>
    <cellStyle name="Měna 2 2 8 2 3 3" xfId="11348"/>
    <cellStyle name="Měna 2 3 7 2 3 3" xfId="11349"/>
    <cellStyle name="Normální 21 2 2 5 2 3 3" xfId="11350"/>
    <cellStyle name="Měna 2 4 6 2 3 3" xfId="11351"/>
    <cellStyle name="normální 12 3 5 2 3 3" xfId="11352"/>
    <cellStyle name="Normální 16 3 5 2 3 3" xfId="11353"/>
    <cellStyle name="Normální 17 3 5 2 3 3" xfId="11354"/>
    <cellStyle name="Normální 18 3 5 2 3 3" xfId="11355"/>
    <cellStyle name="Normální 21 3 5 2 3 3" xfId="11356"/>
    <cellStyle name="Měna 2 2 2 6 2 3 3" xfId="11357"/>
    <cellStyle name="normální 12 4 5 2 3 3" xfId="11358"/>
    <cellStyle name="Normální 16 2 3 5 2 3 3" xfId="11359"/>
    <cellStyle name="Normální 17 2 3 5 2 3 3" xfId="11360"/>
    <cellStyle name="Normální 18 2 3 5 2 3 3" xfId="11361"/>
    <cellStyle name="Normální 21 2 3 5 2 3 3" xfId="11362"/>
    <cellStyle name="Měna 2 7 4 2 3 3" xfId="11363"/>
    <cellStyle name="Normální 16 6 4 2 3 3" xfId="11364"/>
    <cellStyle name="Normální 17 6 4 2 3 3" xfId="11365"/>
    <cellStyle name="Normální 18 6 4 2 3 3" xfId="11366"/>
    <cellStyle name="Normální 21 6 4 2 3 3" xfId="11367"/>
    <cellStyle name="normální 12 2 4 4 2 3 3" xfId="11368"/>
    <cellStyle name="Normální 18 2 2 2 4 2 3 3" xfId="11369"/>
    <cellStyle name="Normální 17 2 2 2 4 2 3 3" xfId="11370"/>
    <cellStyle name="Normální 16 2 2 2 4 2 3 3" xfId="11371"/>
    <cellStyle name="Měna 2 2 4 4 2 3 3" xfId="11372"/>
    <cellStyle name="Měna 2 3 3 4 2 3 3" xfId="11373"/>
    <cellStyle name="Normální 21 2 2 2 4 2 3 3" xfId="11374"/>
    <cellStyle name="Měna 2 4 2 4 2 3 3" xfId="11375"/>
    <cellStyle name="normální 12 3 2 4 2 3 3" xfId="11376"/>
    <cellStyle name="Normální 16 3 2 4 2 3 3" xfId="11377"/>
    <cellStyle name="Normální 17 3 2 4 2 3 3" xfId="11378"/>
    <cellStyle name="Normální 18 3 2 4 2 3 3" xfId="11379"/>
    <cellStyle name="Normální 21 3 2 4 2 3 3" xfId="11380"/>
    <cellStyle name="Měna 2 5 4 2 3 3" xfId="11381"/>
    <cellStyle name="Normální 16 4 2 4 2 3 3" xfId="11382"/>
    <cellStyle name="Normální 17 4 2 4 2 3 3" xfId="11383"/>
    <cellStyle name="Normální 18 4 2 4 2 3 3" xfId="11384"/>
    <cellStyle name="Normální 21 4 2 4 2 3 3" xfId="11385"/>
    <cellStyle name="Měna 2 3 2 4 2 3 3" xfId="11386"/>
    <cellStyle name="Měna 2 2 2 2 4 2 3 3" xfId="11387"/>
    <cellStyle name="Měna 2 2 3 5 2 3 3" xfId="11388"/>
    <cellStyle name="normální 12 4 2 4 2 3 3" xfId="11389"/>
    <cellStyle name="Měna 2 6 4 2 3 3" xfId="11390"/>
    <cellStyle name="Normální 16 5 4 2 3 3" xfId="11391"/>
    <cellStyle name="Normální 17 5 4 2 3 3" xfId="11392"/>
    <cellStyle name="Normální 18 5 4 2 3 3" xfId="11393"/>
    <cellStyle name="Normální 21 5 4 2 3 3" xfId="11394"/>
    <cellStyle name="Normální 16 2 3 2 4 2 3 3" xfId="11395"/>
    <cellStyle name="Normální 17 2 3 2 4 2 3 3" xfId="11396"/>
    <cellStyle name="Normální 18 2 3 2 4 2 3 3" xfId="11397"/>
    <cellStyle name="Normální 21 2 3 2 4 2 3 3" xfId="11398"/>
    <cellStyle name="Měna 2 8 2 2 3 3" xfId="11399"/>
    <cellStyle name="Normální 16 7 2 2 3 3" xfId="11400"/>
    <cellStyle name="Normální 17 7 2 2 3 3" xfId="11401"/>
    <cellStyle name="Normální 18 7 2 2 3 3" xfId="11402"/>
    <cellStyle name="Normální 21 7 2 2 3 3" xfId="11403"/>
    <cellStyle name="normální 12 2 5 2 2 3 3" xfId="11404"/>
    <cellStyle name="Normální 18 2 2 3 2 2 3 3" xfId="11405"/>
    <cellStyle name="Normální 17 2 2 3 2 2 3 3" xfId="11406"/>
    <cellStyle name="Normální 16 2 2 3 2 2 3 3" xfId="11407"/>
    <cellStyle name="Měna 2 2 5 2 2 3 3" xfId="11408"/>
    <cellStyle name="Měna 2 3 4 2 2 3 3" xfId="11409"/>
    <cellStyle name="Normální 21 2 2 3 2 2 3 3" xfId="11410"/>
    <cellStyle name="Měna 2 4 3 2 2 3 3" xfId="11411"/>
    <cellStyle name="normální 12 3 3 2 2 3 3" xfId="11412"/>
    <cellStyle name="Normální 16 3 3 2 2 3 3" xfId="11413"/>
    <cellStyle name="Normální 17 3 3 2 2 3 3" xfId="11414"/>
    <cellStyle name="Normální 18 3 3 2 2 3 3" xfId="11415"/>
    <cellStyle name="Normální 21 3 3 2 2 3 3" xfId="11416"/>
    <cellStyle name="Měna 2 2 2 3 2 2 3 3" xfId="11417"/>
    <cellStyle name="normální 12 4 3 2 2 3 3" xfId="11418"/>
    <cellStyle name="Normální 16 2 3 3 2 2 3 3" xfId="11419"/>
    <cellStyle name="Normální 17 2 3 3 2 2 3 3" xfId="11420"/>
    <cellStyle name="Normální 18 2 3 3 2 2 3 3" xfId="11421"/>
    <cellStyle name="Normální 21 2 3 3 2 2 3 3" xfId="11422"/>
    <cellStyle name="Měna 2 7 2 2 2 3 3" xfId="11423"/>
    <cellStyle name="Normální 16 6 2 2 2 3 3" xfId="11424"/>
    <cellStyle name="Normální 17 6 2 2 2 3 3" xfId="11425"/>
    <cellStyle name="Normální 18 6 2 2 2 3 3" xfId="11426"/>
    <cellStyle name="Normální 21 6 2 2 2 3 3" xfId="11427"/>
    <cellStyle name="normální 12 2 4 2 2 2 3 3" xfId="11428"/>
    <cellStyle name="Normální 18 2 2 2 2 2 2 3 3" xfId="11429"/>
    <cellStyle name="Normální 17 2 2 2 2 2 2 3 3" xfId="11430"/>
    <cellStyle name="Normální 16 2 2 2 2 2 2 3 3" xfId="11431"/>
    <cellStyle name="Měna 2 2 4 2 2 2 3 3" xfId="11432"/>
    <cellStyle name="Měna 2 3 3 2 2 2 3 3" xfId="11433"/>
    <cellStyle name="Normální 21 2 2 2 2 2 2 3 3" xfId="11434"/>
    <cellStyle name="Měna 2 4 2 2 2 2 3 3" xfId="11435"/>
    <cellStyle name="normální 12 3 2 2 2 2 3 3" xfId="11436"/>
    <cellStyle name="Normální 16 3 2 2 2 2 3 3" xfId="11437"/>
    <cellStyle name="Normální 17 3 2 2 2 2 3 3" xfId="11438"/>
    <cellStyle name="Normální 18 3 2 2 2 2 3 3" xfId="11439"/>
    <cellStyle name="Normální 21 3 2 2 2 2 3 3" xfId="11440"/>
    <cellStyle name="Měna 2 5 2 2 2 3 3" xfId="11441"/>
    <cellStyle name="Normální 16 4 2 2 2 2 3 3" xfId="11442"/>
    <cellStyle name="Normální 17 4 2 2 2 2 3 3" xfId="11443"/>
    <cellStyle name="Normální 18 4 2 2 2 2 3 3" xfId="11444"/>
    <cellStyle name="Normální 21 4 2 2 2 2 3 3" xfId="11445"/>
    <cellStyle name="Měna 2 3 2 2 2 2 3 3" xfId="11446"/>
    <cellStyle name="Měna 2 2 2 2 2 2 2 3 3" xfId="11447"/>
    <cellStyle name="Měna 2 2 3 2 2 2 3 3" xfId="11448"/>
    <cellStyle name="normální 12 4 2 2 2 2 3 3" xfId="11449"/>
    <cellStyle name="Měna 2 6 2 2 2 3 3" xfId="11450"/>
    <cellStyle name="Normální 16 5 2 2 2 3 3" xfId="11451"/>
    <cellStyle name="Normální 17 5 2 2 2 3 3" xfId="11452"/>
    <cellStyle name="Normální 18 5 2 2 2 3 3" xfId="11453"/>
    <cellStyle name="Normální 21 5 2 2 2 3 3" xfId="11454"/>
    <cellStyle name="Normální 16 2 3 2 2 2 2 3 3" xfId="11455"/>
    <cellStyle name="Normální 17 2 3 2 2 2 2 3 3" xfId="11456"/>
    <cellStyle name="Normální 18 2 3 2 2 2 2 3 3" xfId="11457"/>
    <cellStyle name="Normální 21 2 3 2 2 2 2 3 3" xfId="11458"/>
    <cellStyle name="Měna 2 9 2 2 3 3" xfId="11459"/>
    <cellStyle name="Normální 16 8 2 2 3 3" xfId="11460"/>
    <cellStyle name="Normální 17 8 2 2 3 3" xfId="11461"/>
    <cellStyle name="Normální 18 8 2 2 3 3" xfId="11462"/>
    <cellStyle name="Normální 21 8 2 2 3 3" xfId="11463"/>
    <cellStyle name="normální 12 2 6 2 2 3 3" xfId="11464"/>
    <cellStyle name="Normální 18 2 2 4 2 2 3 3" xfId="11465"/>
    <cellStyle name="Normální 17 2 2 4 2 2 3 3" xfId="11466"/>
    <cellStyle name="Normální 16 2 2 4 2 2 3 3" xfId="11467"/>
    <cellStyle name="Měna 2 2 6 2 2 3 3" xfId="11468"/>
    <cellStyle name="Měna 2 3 5 2 2 3 3" xfId="11469"/>
    <cellStyle name="Normální 21 2 2 4 2 2 3 3" xfId="11470"/>
    <cellStyle name="Měna 2 4 4 2 2 3 3" xfId="11471"/>
    <cellStyle name="normální 12 3 4 2 2 3 3" xfId="11472"/>
    <cellStyle name="Normální 16 3 4 2 2 3 3" xfId="11473"/>
    <cellStyle name="Normální 17 3 4 2 2 3 3" xfId="11474"/>
    <cellStyle name="Normální 18 3 4 2 2 3 3" xfId="11475"/>
    <cellStyle name="Normální 21 3 4 2 2 3 3" xfId="11476"/>
    <cellStyle name="Měna 2 2 2 4 2 2 3 3" xfId="11477"/>
    <cellStyle name="normální 12 4 4 2 2 3 3" xfId="11478"/>
    <cellStyle name="Normální 16 2 3 4 2 2 3 3" xfId="11479"/>
    <cellStyle name="Normální 17 2 3 4 2 2 3 3" xfId="11480"/>
    <cellStyle name="Normální 18 2 3 4 2 2 3 3" xfId="11481"/>
    <cellStyle name="Normální 21 2 3 4 2 2 3 3" xfId="11482"/>
    <cellStyle name="Měna 2 7 3 2 2 3 3" xfId="11483"/>
    <cellStyle name="Normální 16 6 3 2 2 3 3" xfId="11484"/>
    <cellStyle name="Normální 17 6 3 2 2 3 3" xfId="11485"/>
    <cellStyle name="Normální 18 6 3 2 2 3 3" xfId="11486"/>
    <cellStyle name="Normální 21 6 3 2 2 3 3" xfId="11487"/>
    <cellStyle name="normální 12 2 4 3 2 2 3 3" xfId="11488"/>
    <cellStyle name="Normální 18 2 2 2 3 2 2 3 3" xfId="11489"/>
    <cellStyle name="Normální 17 2 2 2 3 2 2 3 3" xfId="11490"/>
    <cellStyle name="Normální 16 2 2 2 3 2 2 3 3" xfId="11491"/>
    <cellStyle name="Měna 2 2 4 3 2 2 3 3" xfId="11492"/>
    <cellStyle name="Měna 2 3 3 3 2 2 3 3" xfId="11493"/>
    <cellStyle name="Normální 21 2 2 2 3 2 2 3 3" xfId="11494"/>
    <cellStyle name="Měna 2 4 2 3 2 2 3 3" xfId="11495"/>
    <cellStyle name="normální 12 3 2 3 2 2 3 3" xfId="11496"/>
    <cellStyle name="Normální 16 3 2 3 2 2 3 3" xfId="11497"/>
    <cellStyle name="Normální 17 3 2 3 2 2 3 3" xfId="11498"/>
    <cellStyle name="Normální 18 3 2 3 2 2 3 3" xfId="11499"/>
    <cellStyle name="Normální 21 3 2 3 2 2 3 3" xfId="11500"/>
    <cellStyle name="Měna 2 5 3 2 2 3 3" xfId="11501"/>
    <cellStyle name="Normální 16 4 2 3 2 2 3 3" xfId="11502"/>
    <cellStyle name="Normální 17 4 2 3 2 2 3 3" xfId="11503"/>
    <cellStyle name="Normální 18 4 2 3 2 2 3 3" xfId="11504"/>
    <cellStyle name="Normální 21 4 2 3 2 2 3 3" xfId="11505"/>
    <cellStyle name="Měna 2 3 2 3 2 2 3 3" xfId="11506"/>
    <cellStyle name="Měna 2 2 2 2 3 2 2 3 3" xfId="11507"/>
    <cellStyle name="Měna 2 2 3 3 2 2 3 3" xfId="11508"/>
    <cellStyle name="normální 12 4 2 3 2 2 3 3" xfId="11509"/>
    <cellStyle name="Měna 2 6 3 2 2 3 3" xfId="11510"/>
    <cellStyle name="Normální 16 5 3 2 2 3 3" xfId="11511"/>
    <cellStyle name="Normální 17 5 3 2 2 3 3" xfId="11512"/>
    <cellStyle name="Normální 18 5 3 2 2 3 3" xfId="11513"/>
    <cellStyle name="Normální 21 5 3 2 2 3 3" xfId="11514"/>
    <cellStyle name="Normální 16 2 3 2 3 2 2 3 3" xfId="11515"/>
    <cellStyle name="Normální 17 2 3 2 3 2 2 3 3" xfId="11516"/>
    <cellStyle name="Normální 18 2 3 2 3 2 2 3 3" xfId="11517"/>
    <cellStyle name="Normální 21 2 3 2 3 2 2 3 3" xfId="11518"/>
    <cellStyle name="Normální 92 2 2 3 3" xfId="11519"/>
    <cellStyle name="Měna 2 10 2 2 3 3" xfId="11520"/>
    <cellStyle name="Měna 2 2 7 2 2 3 3" xfId="11521"/>
    <cellStyle name="Měna 2 2 2 5 2 2 3 3" xfId="11522"/>
    <cellStyle name="Měna 2 3 6 2 2 3 3" xfId="11523"/>
    <cellStyle name="normální 12 5 2 2 3 3" xfId="11524"/>
    <cellStyle name="Normální 16 2 4 2 2 3 3" xfId="11525"/>
    <cellStyle name="Normální 17 2 4 2 2 3 3" xfId="11526"/>
    <cellStyle name="Normální 18 2 4 2 2 3 3" xfId="11527"/>
    <cellStyle name="Normální 21 2 4 2 2 3 3" xfId="11528"/>
    <cellStyle name="Normální 93 2 2 3 3" xfId="11529"/>
    <cellStyle name="Měna 2 4 5 2 2 3 3" xfId="11530"/>
    <cellStyle name="Měna 2 2 3 4 2 2 3 3" xfId="11531"/>
    <cellStyle name="Normální 94 2 2 3 3" xfId="11532"/>
    <cellStyle name="Měna 2 13 2 3" xfId="11533"/>
    <cellStyle name="Normální 16 11 2 3" xfId="11534"/>
    <cellStyle name="Normální 17 11 2 3" xfId="11535"/>
    <cellStyle name="Normální 18 11 2 3" xfId="11536"/>
    <cellStyle name="Normální 21 11 2 3" xfId="11537"/>
    <cellStyle name="normální 12 2 9 2 3" xfId="11538"/>
    <cellStyle name="Normální 18 2 2 7 2 3" xfId="11539"/>
    <cellStyle name="Normální 17 2 2 7 2 3" xfId="11540"/>
    <cellStyle name="Normální 16 2 2 7 2 3" xfId="11541"/>
    <cellStyle name="Měna 2 2 10 2 3" xfId="11542"/>
    <cellStyle name="Měna 2 3 9 2 3" xfId="11543"/>
    <cellStyle name="Normální 21 2 2 7 2 3" xfId="11544"/>
    <cellStyle name="Měna 2 4 8 2 3" xfId="11545"/>
    <cellStyle name="normální 12 3 7 2 3" xfId="11546"/>
    <cellStyle name="Normální 16 3 7 2 3" xfId="11547"/>
    <cellStyle name="Normální 17 3 7 2 3" xfId="11548"/>
    <cellStyle name="Normální 18 3 7 2 3" xfId="11549"/>
    <cellStyle name="Normální 21 3 7 2 3" xfId="11550"/>
    <cellStyle name="Měna 2 2 2 8 2 3" xfId="11551"/>
    <cellStyle name="normální 12 4 7 2 3" xfId="11552"/>
    <cellStyle name="Normální 16 2 3 7 2 3" xfId="11553"/>
    <cellStyle name="Normální 17 2 3 7 2 3" xfId="11554"/>
    <cellStyle name="Normální 18 2 3 7 2 3" xfId="11555"/>
    <cellStyle name="Normální 21 2 3 7 2 3" xfId="11556"/>
    <cellStyle name="Měna 2 7 6 2 3" xfId="11557"/>
    <cellStyle name="Normální 16 6 6 2 3" xfId="11558"/>
    <cellStyle name="Normální 17 6 6 2 3" xfId="11559"/>
    <cellStyle name="Normální 18 6 6 2 3" xfId="11560"/>
    <cellStyle name="Normální 21 6 6 2 3" xfId="11561"/>
    <cellStyle name="normální 12 2 4 6 2 3" xfId="11562"/>
    <cellStyle name="Normální 18 2 2 2 6 2 3" xfId="11563"/>
    <cellStyle name="Normální 17 2 2 2 6 2 3" xfId="11564"/>
    <cellStyle name="Normální 16 2 2 2 6 2 3" xfId="11565"/>
    <cellStyle name="Měna 2 2 4 6 2 3" xfId="11566"/>
    <cellStyle name="Měna 2 3 3 6 2 3" xfId="11567"/>
    <cellStyle name="Normální 21 2 2 2 6 2 3" xfId="11568"/>
    <cellStyle name="Měna 2 4 2 6 2 3" xfId="11569"/>
    <cellStyle name="normální 12 3 2 6 2 3" xfId="11570"/>
    <cellStyle name="Normální 16 3 2 6 2 3" xfId="11571"/>
    <cellStyle name="Normální 17 3 2 6 2 3" xfId="11572"/>
    <cellStyle name="Normální 18 3 2 6 2 3" xfId="11573"/>
    <cellStyle name="Normální 21 3 2 6 2 3" xfId="11574"/>
    <cellStyle name="Měna 2 5 6 2 3" xfId="11575"/>
    <cellStyle name="Normální 16 4 2 6 2 3" xfId="11576"/>
    <cellStyle name="Normální 17 4 2 6 2 3" xfId="11577"/>
    <cellStyle name="Normální 18 4 2 6 2 3" xfId="11578"/>
    <cellStyle name="Normální 21 4 2 6 2 3" xfId="11579"/>
    <cellStyle name="Měna 2 3 2 6 2 3" xfId="11580"/>
    <cellStyle name="Měna 2 2 2 2 6 2 3" xfId="11581"/>
    <cellStyle name="Měna 2 2 3 7 2 3" xfId="11582"/>
    <cellStyle name="normální 12 4 2 6 2 3" xfId="11583"/>
    <cellStyle name="Měna 2 6 6 2 3" xfId="11584"/>
    <cellStyle name="Normální 16 5 6 2 3" xfId="11585"/>
    <cellStyle name="Normální 17 5 6 2 3" xfId="11586"/>
    <cellStyle name="Normální 18 5 6 2 3" xfId="11587"/>
    <cellStyle name="Normální 21 5 6 2 3" xfId="11588"/>
    <cellStyle name="Normální 16 2 3 2 6 2 3" xfId="11589"/>
    <cellStyle name="Normální 17 2 3 2 6 2 3" xfId="11590"/>
    <cellStyle name="Normální 18 2 3 2 6 2 3" xfId="11591"/>
    <cellStyle name="Normální 21 2 3 2 6 2 3" xfId="11592"/>
    <cellStyle name="Měna 2 8 4 2 3" xfId="11593"/>
    <cellStyle name="Normální 16 7 4 2 3" xfId="11594"/>
    <cellStyle name="Normální 17 7 4 2 3" xfId="11595"/>
    <cellStyle name="Normální 18 7 4 2 3" xfId="11596"/>
    <cellStyle name="Normální 21 7 4 2 3" xfId="11597"/>
    <cellStyle name="normální 12 2 5 4 2 3" xfId="11598"/>
    <cellStyle name="Normální 18 2 2 3 4 2 3" xfId="11599"/>
    <cellStyle name="Normální 17 2 2 3 4 2 3" xfId="11600"/>
    <cellStyle name="Normální 16 2 2 3 4 2 3" xfId="11601"/>
    <cellStyle name="Měna 2 2 5 4 2 3" xfId="11602"/>
    <cellStyle name="Měna 2 3 4 4 2 3" xfId="11603"/>
    <cellStyle name="Normální 21 2 2 3 4 2 3" xfId="11604"/>
    <cellStyle name="Měna 2 4 3 4 2 3" xfId="11605"/>
    <cellStyle name="normální 12 3 3 4 2 3" xfId="11606"/>
    <cellStyle name="Normální 16 3 3 4 2 3" xfId="11607"/>
    <cellStyle name="Normální 17 3 3 4 2 3" xfId="11608"/>
    <cellStyle name="Normální 18 3 3 4 2 3" xfId="11609"/>
    <cellStyle name="Normální 21 3 3 4 2 3" xfId="11610"/>
    <cellStyle name="Měna 2 2 2 3 4 2 3" xfId="11611"/>
    <cellStyle name="normální 12 4 3 4 2 3" xfId="11612"/>
    <cellStyle name="Normální 16 2 3 3 4 2 3" xfId="11613"/>
    <cellStyle name="Normální 17 2 3 3 4 2 3" xfId="11614"/>
    <cellStyle name="Normální 18 2 3 3 4 2 3" xfId="11615"/>
    <cellStyle name="Normální 21 2 3 3 4 2 3" xfId="11616"/>
    <cellStyle name="Měna 2 7 2 4 2 3" xfId="11617"/>
    <cellStyle name="Normální 16 6 2 4 2 3" xfId="11618"/>
    <cellStyle name="Normální 17 6 2 4 2 3" xfId="11619"/>
    <cellStyle name="Normální 18 6 2 4 2 3" xfId="11620"/>
    <cellStyle name="Normální 21 6 2 4 2 3" xfId="11621"/>
    <cellStyle name="normální 12 2 4 2 4 2 3" xfId="11622"/>
    <cellStyle name="Normální 18 2 2 2 2 4 2 3" xfId="11623"/>
    <cellStyle name="Normální 17 2 2 2 2 4 2 3" xfId="11624"/>
    <cellStyle name="Normální 16 2 2 2 2 4 2 3" xfId="11625"/>
    <cellStyle name="Měna 2 2 4 2 4 2 3" xfId="11626"/>
    <cellStyle name="Měna 2 3 3 2 4 2 3" xfId="11627"/>
    <cellStyle name="Normální 21 2 2 2 2 4 2 3" xfId="11628"/>
    <cellStyle name="Měna 2 4 2 2 4 2 3" xfId="11629"/>
    <cellStyle name="normální 12 3 2 2 4 2 3" xfId="11630"/>
    <cellStyle name="Normální 16 3 2 2 4 2 3" xfId="11631"/>
    <cellStyle name="Normální 17 3 2 2 4 2 3" xfId="11632"/>
    <cellStyle name="Normální 18 3 2 2 4 2 3" xfId="11633"/>
    <cellStyle name="Normální 21 3 2 2 4 2 3" xfId="11634"/>
    <cellStyle name="Měna 2 5 2 4 2 3" xfId="11635"/>
    <cellStyle name="Normální 16 4 2 2 4 2 3" xfId="11636"/>
    <cellStyle name="Normální 17 4 2 2 4 2 3" xfId="11637"/>
    <cellStyle name="Normální 18 4 2 2 4 2 3" xfId="11638"/>
    <cellStyle name="Normální 21 4 2 2 4 2 3" xfId="11639"/>
    <cellStyle name="Měna 2 3 2 2 4 2 3" xfId="11640"/>
    <cellStyle name="Měna 2 2 2 2 2 4 2 3" xfId="11641"/>
    <cellStyle name="Měna 2 2 3 2 4 2 3" xfId="11642"/>
    <cellStyle name="normální 12 4 2 2 4 2 3" xfId="11643"/>
    <cellStyle name="Měna 2 6 2 4 2 3" xfId="11644"/>
    <cellStyle name="Normální 16 5 2 4 2 3" xfId="11645"/>
    <cellStyle name="Normální 17 5 2 4 2 3" xfId="11646"/>
    <cellStyle name="Normální 18 5 2 4 2 3" xfId="11647"/>
    <cellStyle name="Normální 21 5 2 4 2 3" xfId="11648"/>
    <cellStyle name="Normální 16 2 3 2 2 4 2 3" xfId="11649"/>
    <cellStyle name="Normální 17 2 3 2 2 4 2 3" xfId="11650"/>
    <cellStyle name="Normální 18 2 3 2 2 4 2 3" xfId="11651"/>
    <cellStyle name="Normální 21 2 3 2 2 4 2 3" xfId="11652"/>
    <cellStyle name="Měna 2 9 4 2 3" xfId="11653"/>
    <cellStyle name="Normální 16 8 4 2 3" xfId="11654"/>
    <cellStyle name="Normální 17 8 4 2 3" xfId="11655"/>
    <cellStyle name="Normální 18 8 4 2 3" xfId="11656"/>
    <cellStyle name="Normální 21 8 4 2 3" xfId="11657"/>
    <cellStyle name="normální 12 2 6 4 2 3" xfId="11658"/>
    <cellStyle name="Normální 18 2 2 4 4 2 3" xfId="11659"/>
    <cellStyle name="Normální 17 2 2 4 4 2 3" xfId="11660"/>
    <cellStyle name="Normální 16 2 2 4 4 2 3" xfId="11661"/>
    <cellStyle name="Měna 2 2 6 4 2 3" xfId="11662"/>
    <cellStyle name="Měna 2 3 5 4 2 3" xfId="11663"/>
    <cellStyle name="Normální 21 2 2 4 4 2 3" xfId="11664"/>
    <cellStyle name="Měna 2 4 4 4 2 3" xfId="11665"/>
    <cellStyle name="normální 12 3 4 4 2 3" xfId="11666"/>
    <cellStyle name="Normální 16 3 4 4 2 3" xfId="11667"/>
    <cellStyle name="Normální 17 3 4 4 2 3" xfId="11668"/>
    <cellStyle name="Normální 18 3 4 4 2 3" xfId="11669"/>
    <cellStyle name="Normální 21 3 4 4 2 3" xfId="11670"/>
    <cellStyle name="Měna 2 2 2 4 4 2 3" xfId="11671"/>
    <cellStyle name="normální 12 4 4 4 2 3" xfId="11672"/>
    <cellStyle name="Normální 16 2 3 4 4 2 3" xfId="11673"/>
    <cellStyle name="Normální 17 2 3 4 4 2 3" xfId="11674"/>
    <cellStyle name="Normální 18 2 3 4 4 2 3" xfId="11675"/>
    <cellStyle name="Normální 21 2 3 4 4 2 3" xfId="11676"/>
    <cellStyle name="Měna 2 7 3 4 2 3" xfId="11677"/>
    <cellStyle name="Normální 16 6 3 4 2 3" xfId="11678"/>
    <cellStyle name="Normální 17 6 3 4 2 3" xfId="11679"/>
    <cellStyle name="Normální 18 6 3 4 2 3" xfId="11680"/>
    <cellStyle name="Normální 21 6 3 4 2 3" xfId="11681"/>
    <cellStyle name="normální 12 2 4 3 4 2 3" xfId="11682"/>
    <cellStyle name="Normální 18 2 2 2 3 4 2 3" xfId="11683"/>
    <cellStyle name="Normální 17 2 2 2 3 4 2 3" xfId="11684"/>
    <cellStyle name="Normální 16 2 2 2 3 4 2 3" xfId="11685"/>
    <cellStyle name="Měna 2 2 4 3 4 2 3" xfId="11686"/>
    <cellStyle name="Měna 2 3 3 3 4 2 3" xfId="11687"/>
    <cellStyle name="Normální 21 2 2 2 3 4 2 3" xfId="11688"/>
    <cellStyle name="Měna 2 4 2 3 4 2 3" xfId="11689"/>
    <cellStyle name="normální 12 3 2 3 4 2 3" xfId="11690"/>
    <cellStyle name="Normální 16 3 2 3 4 2 3" xfId="11691"/>
    <cellStyle name="Normální 17 3 2 3 4 2 3" xfId="11692"/>
    <cellStyle name="Normální 18 3 2 3 4 2 3" xfId="11693"/>
    <cellStyle name="Normální 21 3 2 3 4 2 3" xfId="11694"/>
    <cellStyle name="Měna 2 5 3 4 2 3" xfId="11695"/>
    <cellStyle name="Normální 16 4 2 3 4 2 3" xfId="11696"/>
    <cellStyle name="Normální 17 4 2 3 4 2 3" xfId="11697"/>
    <cellStyle name="Normální 18 4 2 3 4 2 3" xfId="11698"/>
    <cellStyle name="Normální 21 4 2 3 4 2 3" xfId="11699"/>
    <cellStyle name="Měna 2 3 2 3 4 2 3" xfId="11700"/>
    <cellStyle name="Měna 2 2 2 2 3 4 2 3" xfId="11701"/>
    <cellStyle name="Měna 2 2 3 3 4 2 3" xfId="11702"/>
    <cellStyle name="normální 12 4 2 3 4 2 3" xfId="11703"/>
    <cellStyle name="Měna 2 6 3 4 2 3" xfId="11704"/>
    <cellStyle name="Normální 16 5 3 4 2 3" xfId="11705"/>
    <cellStyle name="Normální 17 5 3 4 2 3" xfId="11706"/>
    <cellStyle name="Normální 18 5 3 4 2 3" xfId="11707"/>
    <cellStyle name="Normální 21 5 3 4 2 3" xfId="11708"/>
    <cellStyle name="Normální 16 2 3 2 3 4 2 3" xfId="11709"/>
    <cellStyle name="Normální 17 2 3 2 3 4 2 3" xfId="11710"/>
    <cellStyle name="Normální 18 2 3 2 3 4 2 3" xfId="11711"/>
    <cellStyle name="Normální 21 2 3 2 3 4 2 3" xfId="11712"/>
    <cellStyle name="Normální 92 4 2 3" xfId="11713"/>
    <cellStyle name="Měna 2 10 4 2 3" xfId="11714"/>
    <cellStyle name="Měna 2 2 7 4 2 3" xfId="11715"/>
    <cellStyle name="Měna 2 2 2 5 4 2 3" xfId="11716"/>
    <cellStyle name="Měna 2 3 6 4 2 3" xfId="11717"/>
    <cellStyle name="normální 12 5 4 2 3" xfId="11718"/>
    <cellStyle name="Normální 16 2 4 4 2 3" xfId="11719"/>
    <cellStyle name="Normální 17 2 4 4 2 3" xfId="11720"/>
    <cellStyle name="Normální 18 2 4 4 2 3" xfId="11721"/>
    <cellStyle name="Normální 21 2 4 4 2 3" xfId="11722"/>
    <cellStyle name="Normální 93 4 2 3" xfId="11723"/>
    <cellStyle name="Měna 2 4 5 4 2 3" xfId="11724"/>
    <cellStyle name="Měna 2 2 3 4 4 2 3" xfId="11725"/>
    <cellStyle name="Normální 94 4 2 3" xfId="11726"/>
    <cellStyle name="Měna 2 11 3 2 3" xfId="11727"/>
    <cellStyle name="Normální 16 9 3 2 3" xfId="11728"/>
    <cellStyle name="Normální 17 9 3 2 3" xfId="11729"/>
    <cellStyle name="Normální 18 9 3 2 3" xfId="11730"/>
    <cellStyle name="Normální 21 9 3 2 3" xfId="11731"/>
    <cellStyle name="normální 12 2 7 3 2 3" xfId="11732"/>
    <cellStyle name="Normální 18 2 2 5 3 2 3" xfId="11733"/>
    <cellStyle name="Normální 17 2 2 5 3 2 3" xfId="11734"/>
    <cellStyle name="Normální 16 2 2 5 3 2 3" xfId="11735"/>
    <cellStyle name="Měna 2 2 8 3 2 3" xfId="11736"/>
    <cellStyle name="Měna 2 3 7 3 2 3" xfId="11737"/>
    <cellStyle name="Normální 21 2 2 5 3 2 3" xfId="11738"/>
    <cellStyle name="Měna 2 4 6 3 2 3" xfId="11739"/>
    <cellStyle name="normální 12 3 5 3 2 3" xfId="11740"/>
    <cellStyle name="Normální 16 3 5 3 2 3" xfId="11741"/>
    <cellStyle name="Normální 17 3 5 3 2 3" xfId="11742"/>
    <cellStyle name="Normální 18 3 5 3 2 3" xfId="11743"/>
    <cellStyle name="Normální 21 3 5 3 2 3" xfId="11744"/>
    <cellStyle name="Měna 2 2 2 6 3 2 3" xfId="11745"/>
    <cellStyle name="normální 12 4 5 3 2 3" xfId="11746"/>
    <cellStyle name="Normální 16 2 3 5 3 2 3" xfId="11747"/>
    <cellStyle name="Normální 17 2 3 5 3 2 3" xfId="11748"/>
    <cellStyle name="Normální 18 2 3 5 3 2 3" xfId="11749"/>
    <cellStyle name="Normální 21 2 3 5 3 2 3" xfId="11750"/>
    <cellStyle name="Měna 2 7 4 3 2 3" xfId="11751"/>
    <cellStyle name="Normální 16 6 4 3 2 3" xfId="11752"/>
    <cellStyle name="Normální 17 6 4 3 2 3" xfId="11753"/>
    <cellStyle name="Normální 18 6 4 3 2 3" xfId="11754"/>
    <cellStyle name="Normální 21 6 4 3 2 3" xfId="11755"/>
    <cellStyle name="normální 12 2 4 4 3 2 3" xfId="11756"/>
    <cellStyle name="Normální 18 2 2 2 4 3 2 3" xfId="11757"/>
    <cellStyle name="Normální 17 2 2 2 4 3 2 3" xfId="11758"/>
    <cellStyle name="Normální 16 2 2 2 4 3 2 3" xfId="11759"/>
    <cellStyle name="Měna 2 2 4 4 3 2 3" xfId="11760"/>
    <cellStyle name="Měna 2 3 3 4 3 2 3" xfId="11761"/>
    <cellStyle name="Normální 21 2 2 2 4 3 2 3" xfId="11762"/>
    <cellStyle name="Měna 2 4 2 4 3 2 3" xfId="11763"/>
    <cellStyle name="normální 12 3 2 4 3 2 3" xfId="11764"/>
    <cellStyle name="Normální 16 3 2 4 3 2 3" xfId="11765"/>
    <cellStyle name="Normální 17 3 2 4 3 2 3" xfId="11766"/>
    <cellStyle name="Normální 18 3 2 4 3 2 3" xfId="11767"/>
    <cellStyle name="Normální 21 3 2 4 3 2 3" xfId="11768"/>
    <cellStyle name="Měna 2 5 4 3 2 3" xfId="11769"/>
    <cellStyle name="Normální 16 4 2 4 3 2 3" xfId="11770"/>
    <cellStyle name="Normální 17 4 2 4 3 2 3" xfId="11771"/>
    <cellStyle name="Normální 18 4 2 4 3 2 3" xfId="11772"/>
    <cellStyle name="Normální 21 4 2 4 3 2 3" xfId="11773"/>
    <cellStyle name="Měna 2 3 2 4 3 2 3" xfId="11774"/>
    <cellStyle name="Měna 2 2 2 2 4 3 2 3" xfId="11775"/>
    <cellStyle name="Měna 2 2 3 5 3 2 3" xfId="11776"/>
    <cellStyle name="normální 12 4 2 4 3 2 3" xfId="11777"/>
    <cellStyle name="Měna 2 6 4 3 2 3" xfId="11778"/>
    <cellStyle name="Normální 16 5 4 3 2 3" xfId="11779"/>
    <cellStyle name="Normální 17 5 4 3 2 3" xfId="11780"/>
    <cellStyle name="Normální 18 5 4 3 2 3" xfId="11781"/>
    <cellStyle name="Normální 21 5 4 3 2 3" xfId="11782"/>
    <cellStyle name="Normální 16 2 3 2 4 3 2 3" xfId="11783"/>
    <cellStyle name="Normální 17 2 3 2 4 3 2 3" xfId="11784"/>
    <cellStyle name="Normální 18 2 3 2 4 3 2 3" xfId="11785"/>
    <cellStyle name="Normální 21 2 3 2 4 3 2 3" xfId="11786"/>
    <cellStyle name="Měna 2 8 2 3 2 3" xfId="11787"/>
    <cellStyle name="Normální 16 7 2 3 2 3" xfId="11788"/>
    <cellStyle name="Normální 17 7 2 3 2 3" xfId="11789"/>
    <cellStyle name="Normální 18 7 2 3 2 3" xfId="11790"/>
    <cellStyle name="Normální 21 7 2 3 2 3" xfId="11791"/>
    <cellStyle name="normální 12 2 5 2 3 2 3" xfId="11792"/>
    <cellStyle name="Normální 18 2 2 3 2 3 2 3" xfId="11793"/>
    <cellStyle name="Normální 17 2 2 3 2 3 2 3" xfId="11794"/>
    <cellStyle name="Normální 16 2 2 3 2 3 2 3" xfId="11795"/>
    <cellStyle name="Měna 2 2 5 2 3 2 3" xfId="11796"/>
    <cellStyle name="Měna 2 3 4 2 3 2 3" xfId="11797"/>
    <cellStyle name="Normální 21 2 2 3 2 3 2 3" xfId="11798"/>
    <cellStyle name="Měna 2 4 3 2 3 2 3" xfId="11799"/>
    <cellStyle name="normální 12 3 3 2 3 2 3" xfId="11800"/>
    <cellStyle name="Normální 16 3 3 2 3 2 3" xfId="11801"/>
    <cellStyle name="Normální 17 3 3 2 3 2 3" xfId="11802"/>
    <cellStyle name="Normální 18 3 3 2 3 2 3" xfId="11803"/>
    <cellStyle name="Normální 21 3 3 2 3 2 3" xfId="11804"/>
    <cellStyle name="Měna 2 2 2 3 2 3 2 3" xfId="11805"/>
    <cellStyle name="normální 12 4 3 2 3 2 3" xfId="11806"/>
    <cellStyle name="Normální 16 2 3 3 2 3 2 3" xfId="11807"/>
    <cellStyle name="Normální 17 2 3 3 2 3 2 3" xfId="11808"/>
    <cellStyle name="Normální 18 2 3 3 2 3 2 3" xfId="11809"/>
    <cellStyle name="Normální 21 2 3 3 2 3 2 3" xfId="11810"/>
    <cellStyle name="Měna 2 7 2 2 3 2 3" xfId="11811"/>
    <cellStyle name="Normální 16 6 2 2 3 2 3" xfId="11812"/>
    <cellStyle name="Normální 17 6 2 2 3 2 3" xfId="11813"/>
    <cellStyle name="Normální 18 6 2 2 3 2 3" xfId="11814"/>
    <cellStyle name="Normální 21 6 2 2 3 2 3" xfId="11815"/>
    <cellStyle name="normální 12 2 4 2 2 3 2 3" xfId="11816"/>
    <cellStyle name="Normální 18 2 2 2 2 2 3 2 3" xfId="11817"/>
    <cellStyle name="Normální 17 2 2 2 2 2 3 2 3" xfId="11818"/>
    <cellStyle name="Normální 16 2 2 2 2 2 3 2 3" xfId="11819"/>
    <cellStyle name="Měna 2 2 4 2 2 3 2 3" xfId="11820"/>
    <cellStyle name="Měna 2 3 3 2 2 3 2 3" xfId="11821"/>
    <cellStyle name="Normální 21 2 2 2 2 2 3 2 3" xfId="11822"/>
    <cellStyle name="Měna 2 4 2 2 2 3 2 3" xfId="11823"/>
    <cellStyle name="normální 12 3 2 2 2 3 2 3" xfId="11824"/>
    <cellStyle name="Normální 16 3 2 2 2 3 2 3" xfId="11825"/>
    <cellStyle name="Normální 17 3 2 2 2 3 2 3" xfId="11826"/>
    <cellStyle name="Normální 18 3 2 2 2 3 2 3" xfId="11827"/>
    <cellStyle name="Normální 21 3 2 2 2 3 2 3" xfId="11828"/>
    <cellStyle name="Měna 2 5 2 2 3 2 3" xfId="11829"/>
    <cellStyle name="Normální 16 4 2 2 2 3 2 3" xfId="11830"/>
    <cellStyle name="Normální 17 4 2 2 2 3 2 3" xfId="11831"/>
    <cellStyle name="Normální 18 4 2 2 2 3 2 3" xfId="11832"/>
    <cellStyle name="Normální 21 4 2 2 2 3 2 3" xfId="11833"/>
    <cellStyle name="Měna 2 3 2 2 2 3 2 3" xfId="11834"/>
    <cellStyle name="Měna 2 2 2 2 2 2 3 2 3" xfId="11835"/>
    <cellStyle name="Měna 2 2 3 2 2 3 2 3" xfId="11836"/>
    <cellStyle name="normální 12 4 2 2 2 3 2 3" xfId="11837"/>
    <cellStyle name="Měna 2 6 2 2 3 2 3" xfId="11838"/>
    <cellStyle name="Normální 16 5 2 2 3 2 3" xfId="11839"/>
    <cellStyle name="Normální 17 5 2 2 3 2 3" xfId="11840"/>
    <cellStyle name="Normální 18 5 2 2 3 2 3" xfId="11841"/>
    <cellStyle name="Normální 21 5 2 2 3 2 3" xfId="11842"/>
    <cellStyle name="Normální 16 2 3 2 2 2 3 2 3" xfId="11843"/>
    <cellStyle name="Normální 17 2 3 2 2 2 3 2 3" xfId="11844"/>
    <cellStyle name="Normální 18 2 3 2 2 2 3 2 3" xfId="11845"/>
    <cellStyle name="Normální 21 2 3 2 2 2 3 2 3" xfId="11846"/>
    <cellStyle name="Měna 2 9 2 3 2 3" xfId="11847"/>
    <cellStyle name="Normální 16 8 2 3 2 3" xfId="11848"/>
    <cellStyle name="Normální 17 8 2 3 2 3" xfId="11849"/>
    <cellStyle name="Normální 18 8 2 3 2 3" xfId="11850"/>
    <cellStyle name="Normální 21 8 2 3 2 3" xfId="11851"/>
    <cellStyle name="normální 12 2 6 2 3 2 3" xfId="11852"/>
    <cellStyle name="Normální 18 2 2 4 2 3 2 3" xfId="11853"/>
    <cellStyle name="Normální 17 2 2 4 2 3 2 3" xfId="11854"/>
    <cellStyle name="Normální 16 2 2 4 2 3 2 3" xfId="11855"/>
    <cellStyle name="Měna 2 2 6 2 3 2 3" xfId="11856"/>
    <cellStyle name="Měna 2 3 5 2 3 2 3" xfId="11857"/>
    <cellStyle name="Normální 21 2 2 4 2 3 2 3" xfId="11858"/>
    <cellStyle name="Měna 2 4 4 2 3 2 3" xfId="11859"/>
    <cellStyle name="normální 12 3 4 2 3 2 3" xfId="11860"/>
    <cellStyle name="Normální 16 3 4 2 3 2 3" xfId="11861"/>
    <cellStyle name="Normální 17 3 4 2 3 2 3" xfId="11862"/>
    <cellStyle name="Normální 18 3 4 2 3 2 3" xfId="11863"/>
    <cellStyle name="Normální 21 3 4 2 3 2 3" xfId="11864"/>
    <cellStyle name="Měna 2 2 2 4 2 3 2 3" xfId="11865"/>
    <cellStyle name="normální 12 4 4 2 3 2 3" xfId="11866"/>
    <cellStyle name="Normální 16 2 3 4 2 3 2 3" xfId="11867"/>
    <cellStyle name="Normální 17 2 3 4 2 3 2 3" xfId="11868"/>
    <cellStyle name="Normální 18 2 3 4 2 3 2 3" xfId="11869"/>
    <cellStyle name="Normální 21 2 3 4 2 3 2 3" xfId="11870"/>
    <cellStyle name="Měna 2 7 3 2 3 2 3" xfId="11871"/>
    <cellStyle name="Normální 16 6 3 2 3 2 3" xfId="11872"/>
    <cellStyle name="Normální 17 6 3 2 3 2 3" xfId="11873"/>
    <cellStyle name="Normální 18 6 3 2 3 2 3" xfId="11874"/>
    <cellStyle name="Normální 21 6 3 2 3 2 3" xfId="11875"/>
    <cellStyle name="normální 12 2 4 3 2 3 2 3" xfId="11876"/>
    <cellStyle name="Normální 18 2 2 2 3 2 3 2 3" xfId="11877"/>
    <cellStyle name="Normální 17 2 2 2 3 2 3 2 3" xfId="11878"/>
    <cellStyle name="Normální 16 2 2 2 3 2 3 2 3" xfId="11879"/>
    <cellStyle name="Měna 2 2 4 3 2 3 2 3" xfId="11880"/>
    <cellStyle name="Měna 2 3 3 3 2 3 2 3" xfId="11881"/>
    <cellStyle name="Normální 21 2 2 2 3 2 3 2 3" xfId="11882"/>
    <cellStyle name="Měna 2 4 2 3 2 3 2 3" xfId="11883"/>
    <cellStyle name="normální 12 3 2 3 2 3 2 3" xfId="11884"/>
    <cellStyle name="Normální 16 3 2 3 2 3 2 3" xfId="11885"/>
    <cellStyle name="Normální 17 3 2 3 2 3 2 3" xfId="11886"/>
    <cellStyle name="Normální 18 3 2 3 2 3 2 3" xfId="11887"/>
    <cellStyle name="Normální 21 3 2 3 2 3 2 3" xfId="11888"/>
    <cellStyle name="Měna 2 5 3 2 3 2 3" xfId="11889"/>
    <cellStyle name="Normální 16 4 2 3 2 3 2 3" xfId="11890"/>
    <cellStyle name="Normální 17 4 2 3 2 3 2 3" xfId="11891"/>
    <cellStyle name="Normální 18 4 2 3 2 3 2 3" xfId="11892"/>
    <cellStyle name="Normální 21 4 2 3 2 3 2 3" xfId="11893"/>
    <cellStyle name="Měna 2 3 2 3 2 3 2 3" xfId="11894"/>
    <cellStyle name="Měna 2 2 2 2 3 2 3 2 3" xfId="11895"/>
    <cellStyle name="Měna 2 2 3 3 2 3 2 3" xfId="11896"/>
    <cellStyle name="normální 12 4 2 3 2 3 2 3" xfId="11897"/>
    <cellStyle name="Měna 2 6 3 2 3 2 3" xfId="11898"/>
    <cellStyle name="Normální 16 5 3 2 3 2 3" xfId="11899"/>
    <cellStyle name="Normální 17 5 3 2 3 2 3" xfId="11900"/>
    <cellStyle name="Normální 18 5 3 2 3 2 3" xfId="11901"/>
    <cellStyle name="Normální 21 5 3 2 3 2 3" xfId="11902"/>
    <cellStyle name="Normální 16 2 3 2 3 2 3 2 3" xfId="11903"/>
    <cellStyle name="Normální 17 2 3 2 3 2 3 2 3" xfId="11904"/>
    <cellStyle name="Normální 18 2 3 2 3 2 3 2 3" xfId="11905"/>
    <cellStyle name="Normální 21 2 3 2 3 2 3 2 3" xfId="11906"/>
    <cellStyle name="Normální 92 2 3 2 3" xfId="11907"/>
    <cellStyle name="Měna 2 10 2 3 2 3" xfId="11908"/>
    <cellStyle name="Měna 2 2 7 2 3 2 3" xfId="11909"/>
    <cellStyle name="Měna 2 2 2 5 2 3 2 3" xfId="11910"/>
    <cellStyle name="Měna 2 3 6 2 3 2 3" xfId="11911"/>
    <cellStyle name="normální 12 5 2 3 2 3" xfId="11912"/>
    <cellStyle name="Normální 16 2 4 2 3 2 3" xfId="11913"/>
    <cellStyle name="Normální 17 2 4 2 3 2 3" xfId="11914"/>
    <cellStyle name="Normální 18 2 4 2 3 2 3" xfId="11915"/>
    <cellStyle name="Normální 21 2 4 2 3 2 3" xfId="11916"/>
    <cellStyle name="Normální 93 2 3 2 3" xfId="11917"/>
    <cellStyle name="Měna 2 4 5 2 3 2 3" xfId="11918"/>
    <cellStyle name="Měna 2 2 3 4 2 3 2 3" xfId="11919"/>
    <cellStyle name="Normální 94 2 3 2 3" xfId="11920"/>
    <cellStyle name="Měna 2 12 2 2 3" xfId="11921"/>
    <cellStyle name="Normální 16 10 2 2 3" xfId="11922"/>
    <cellStyle name="Normální 17 10 2 2 3" xfId="11923"/>
    <cellStyle name="Normální 18 10 2 2 3" xfId="11924"/>
    <cellStyle name="Normální 21 10 2 2 3" xfId="11925"/>
    <cellStyle name="normální 12 2 8 2 2 3" xfId="11926"/>
    <cellStyle name="Normální 18 2 2 6 2 2 3" xfId="11927"/>
    <cellStyle name="Normální 17 2 2 6 2 2 3" xfId="11928"/>
    <cellStyle name="Normální 16 2 2 6 2 2 3" xfId="11929"/>
    <cellStyle name="Měna 2 2 9 2 2 3" xfId="11930"/>
    <cellStyle name="Měna 2 3 8 2 2 3" xfId="11931"/>
    <cellStyle name="Normální 21 2 2 6 2 2 3" xfId="11932"/>
    <cellStyle name="Měna 2 4 7 2 2 3" xfId="11933"/>
    <cellStyle name="normální 12 3 6 2 2 3" xfId="11934"/>
    <cellStyle name="Normální 16 3 6 2 2 3" xfId="11935"/>
    <cellStyle name="Normální 17 3 6 2 2 3" xfId="11936"/>
    <cellStyle name="Normální 18 3 6 2 2 3" xfId="11937"/>
    <cellStyle name="Normální 21 3 6 2 2 3" xfId="11938"/>
    <cellStyle name="Měna 2 2 2 7 2 2 3" xfId="11939"/>
    <cellStyle name="normální 12 4 6 2 2 3" xfId="11940"/>
    <cellStyle name="Normální 16 2 3 6 2 2 3" xfId="11941"/>
    <cellStyle name="Normální 17 2 3 6 2 2 3" xfId="11942"/>
    <cellStyle name="Normální 18 2 3 6 2 2 3" xfId="11943"/>
    <cellStyle name="Normální 21 2 3 6 2 2 3" xfId="11944"/>
    <cellStyle name="Měna 2 7 5 2 2 3" xfId="11945"/>
    <cellStyle name="Normální 16 6 5 2 2 3" xfId="11946"/>
    <cellStyle name="Normální 17 6 5 2 2 3" xfId="11947"/>
    <cellStyle name="Normální 18 6 5 2 2 3" xfId="11948"/>
    <cellStyle name="Normální 21 6 5 2 2 3" xfId="11949"/>
    <cellStyle name="normální 12 2 4 5 2 2 3" xfId="11950"/>
    <cellStyle name="Normální 18 2 2 2 5 2 2 3" xfId="11951"/>
    <cellStyle name="Normální 17 2 2 2 5 2 2 3" xfId="11952"/>
    <cellStyle name="Normální 16 2 2 2 5 2 2 3" xfId="11953"/>
    <cellStyle name="Měna 2 2 4 5 2 2 3" xfId="11954"/>
    <cellStyle name="Měna 2 3 3 5 2 2 3" xfId="11955"/>
    <cellStyle name="Normální 21 2 2 2 5 2 2 3" xfId="11956"/>
    <cellStyle name="Měna 2 4 2 5 2 2 3" xfId="11957"/>
    <cellStyle name="normální 12 3 2 5 2 2 3" xfId="11958"/>
    <cellStyle name="Normální 16 3 2 5 2 2 3" xfId="11959"/>
    <cellStyle name="Normální 17 3 2 5 2 2 3" xfId="11960"/>
    <cellStyle name="Normální 18 3 2 5 2 2 3" xfId="11961"/>
    <cellStyle name="Normální 21 3 2 5 2 2 3" xfId="11962"/>
    <cellStyle name="Měna 2 5 5 2 2 3" xfId="11963"/>
    <cellStyle name="Normální 16 4 2 5 2 2 3" xfId="11964"/>
    <cellStyle name="Normální 17 4 2 5 2 2 3" xfId="11965"/>
    <cellStyle name="Normální 18 4 2 5 2 2 3" xfId="11966"/>
    <cellStyle name="Normální 21 4 2 5 2 2 3" xfId="11967"/>
    <cellStyle name="Měna 2 3 2 5 2 2 3" xfId="11968"/>
    <cellStyle name="Měna 2 2 2 2 5 2 2 3" xfId="11969"/>
    <cellStyle name="Měna 2 2 3 6 2 2 3" xfId="11970"/>
    <cellStyle name="normální 12 4 2 5 2 2 3" xfId="11971"/>
    <cellStyle name="Měna 2 6 5 2 2 3" xfId="11972"/>
    <cellStyle name="Normální 16 5 5 2 2 3" xfId="11973"/>
    <cellStyle name="Normální 17 5 5 2 2 3" xfId="11974"/>
    <cellStyle name="Normální 18 5 5 2 2 3" xfId="11975"/>
    <cellStyle name="Normální 21 5 5 2 2 3" xfId="11976"/>
    <cellStyle name="Normální 16 2 3 2 5 2 2 3" xfId="11977"/>
    <cellStyle name="Normální 17 2 3 2 5 2 2 3" xfId="11978"/>
    <cellStyle name="Normální 18 2 3 2 5 2 2 3" xfId="11979"/>
    <cellStyle name="Normální 21 2 3 2 5 2 2 3" xfId="11980"/>
    <cellStyle name="Měna 2 8 3 2 2 3" xfId="11981"/>
    <cellStyle name="Normální 16 7 3 2 2 3" xfId="11982"/>
    <cellStyle name="Normální 17 7 3 2 2 3" xfId="11983"/>
    <cellStyle name="Normální 18 7 3 2 2 3" xfId="11984"/>
    <cellStyle name="Normální 21 7 3 2 2 3" xfId="11985"/>
    <cellStyle name="normální 12 2 5 3 2 2 3" xfId="11986"/>
    <cellStyle name="Normální 18 2 2 3 3 2 2 3" xfId="11987"/>
    <cellStyle name="Normální 17 2 2 3 3 2 2 3" xfId="11988"/>
    <cellStyle name="Normální 16 2 2 3 3 2 2 3" xfId="11989"/>
    <cellStyle name="Měna 2 2 5 3 2 2 3" xfId="11990"/>
    <cellStyle name="Měna 2 3 4 3 2 2 3" xfId="11991"/>
    <cellStyle name="Normální 21 2 2 3 3 2 2 3" xfId="11992"/>
    <cellStyle name="Měna 2 4 3 3 2 2 3" xfId="11993"/>
    <cellStyle name="normální 12 3 3 3 2 2 3" xfId="11994"/>
    <cellStyle name="Normální 16 3 3 3 2 2 3" xfId="11995"/>
    <cellStyle name="Normální 17 3 3 3 2 2 3" xfId="11996"/>
    <cellStyle name="Normální 18 3 3 3 2 2 3" xfId="11997"/>
    <cellStyle name="Normální 21 3 3 3 2 2 3" xfId="11998"/>
    <cellStyle name="Měna 2 2 2 3 3 2 2 3" xfId="11999"/>
    <cellStyle name="normální 12 4 3 3 2 2 3" xfId="12000"/>
    <cellStyle name="Normální 16 2 3 3 3 2 2 3" xfId="12001"/>
    <cellStyle name="Normální 17 2 3 3 3 2 2 3" xfId="12002"/>
    <cellStyle name="Normální 18 2 3 3 3 2 2 3" xfId="12003"/>
    <cellStyle name="Normální 21 2 3 3 3 2 2 3" xfId="12004"/>
    <cellStyle name="Měna 2 7 2 3 2 2 3" xfId="12005"/>
    <cellStyle name="Normální 16 6 2 3 2 2 3" xfId="12006"/>
    <cellStyle name="Normální 17 6 2 3 2 2 3" xfId="12007"/>
    <cellStyle name="Normální 18 6 2 3 2 2 3" xfId="12008"/>
    <cellStyle name="Normální 21 6 2 3 2 2 3" xfId="12009"/>
    <cellStyle name="normální 12 2 4 2 3 2 2 3" xfId="12010"/>
    <cellStyle name="Normální 18 2 2 2 2 3 2 2 3" xfId="12011"/>
    <cellStyle name="Normální 17 2 2 2 2 3 2 2 3" xfId="12012"/>
    <cellStyle name="Normální 16 2 2 2 2 3 2 2 3" xfId="12013"/>
    <cellStyle name="Měna 2 2 4 2 3 2 2 3" xfId="12014"/>
    <cellStyle name="Měna 2 3 3 2 3 2 2 3" xfId="12015"/>
    <cellStyle name="Normální 21 2 2 2 2 3 2 2 3" xfId="12016"/>
    <cellStyle name="Měna 2 4 2 2 3 2 2 3" xfId="12017"/>
    <cellStyle name="normální 12 3 2 2 3 2 2 3" xfId="12018"/>
    <cellStyle name="Normální 16 3 2 2 3 2 2 3" xfId="12019"/>
    <cellStyle name="Normální 17 3 2 2 3 2 2 3" xfId="12020"/>
    <cellStyle name="Normální 18 3 2 2 3 2 2 3" xfId="12021"/>
    <cellStyle name="Normální 21 3 2 2 3 2 2 3" xfId="12022"/>
    <cellStyle name="Měna 2 5 2 3 2 2 3" xfId="12023"/>
    <cellStyle name="Normální 16 4 2 2 3 2 2 3" xfId="12024"/>
    <cellStyle name="Normální 17 4 2 2 3 2 2 3" xfId="12025"/>
    <cellStyle name="Normální 18 4 2 2 3 2 2 3" xfId="12026"/>
    <cellStyle name="Normální 21 4 2 2 3 2 2 3" xfId="12027"/>
    <cellStyle name="Měna 2 3 2 2 3 2 2 3" xfId="12028"/>
    <cellStyle name="Měna 2 2 2 2 2 3 2 2 3" xfId="12029"/>
    <cellStyle name="Měna 2 2 3 2 3 2 2 3" xfId="12030"/>
    <cellStyle name="normální 12 4 2 2 3 2 2 3" xfId="12031"/>
    <cellStyle name="Měna 2 6 2 3 2 2 3" xfId="12032"/>
    <cellStyle name="Normální 16 5 2 3 2 2 3" xfId="12033"/>
    <cellStyle name="Normální 17 5 2 3 2 2 3" xfId="12034"/>
    <cellStyle name="Normální 18 5 2 3 2 2 3" xfId="12035"/>
    <cellStyle name="Normální 21 5 2 3 2 2 3" xfId="12036"/>
    <cellStyle name="Normální 16 2 3 2 2 3 2 2 3" xfId="12037"/>
    <cellStyle name="Normální 17 2 3 2 2 3 2 2 3" xfId="12038"/>
    <cellStyle name="Normální 18 2 3 2 2 3 2 2 3" xfId="12039"/>
    <cellStyle name="Normální 21 2 3 2 2 3 2 2 3" xfId="12040"/>
    <cellStyle name="Měna 2 9 3 2 2 3" xfId="12041"/>
    <cellStyle name="Normální 16 8 3 2 2 3" xfId="12042"/>
    <cellStyle name="Normální 17 8 3 2 2 3" xfId="12043"/>
    <cellStyle name="Normální 18 8 3 2 2 3" xfId="12044"/>
    <cellStyle name="Normální 21 8 3 2 2 3" xfId="12045"/>
    <cellStyle name="normální 12 2 6 3 2 2 3" xfId="12046"/>
    <cellStyle name="Normální 18 2 2 4 3 2 2 3" xfId="12047"/>
    <cellStyle name="Normální 17 2 2 4 3 2 2 3" xfId="12048"/>
    <cellStyle name="Normální 16 2 2 4 3 2 2 3" xfId="12049"/>
    <cellStyle name="Měna 2 2 6 3 2 2 3" xfId="12050"/>
    <cellStyle name="Měna 2 3 5 3 2 2 3" xfId="12051"/>
    <cellStyle name="Normální 21 2 2 4 3 2 2 3" xfId="12052"/>
    <cellStyle name="Měna 2 4 4 3 2 2 3" xfId="12053"/>
    <cellStyle name="normální 12 3 4 3 2 2 3" xfId="12054"/>
    <cellStyle name="Normální 16 3 4 3 2 2 3" xfId="12055"/>
    <cellStyle name="Normální 17 3 4 3 2 2 3" xfId="12056"/>
    <cellStyle name="Normální 18 3 4 3 2 2 3" xfId="12057"/>
    <cellStyle name="Normální 21 3 4 3 2 2 3" xfId="12058"/>
    <cellStyle name="Měna 2 2 2 4 3 2 2 3" xfId="12059"/>
    <cellStyle name="normální 12 4 4 3 2 2 3" xfId="12060"/>
    <cellStyle name="Normální 16 2 3 4 3 2 2 3" xfId="12061"/>
    <cellStyle name="Normální 17 2 3 4 3 2 2 3" xfId="12062"/>
    <cellStyle name="Normální 18 2 3 4 3 2 2 3" xfId="12063"/>
    <cellStyle name="Normální 21 2 3 4 3 2 2 3" xfId="12064"/>
    <cellStyle name="Měna 2 7 3 3 2 2 3" xfId="12065"/>
    <cellStyle name="Normální 16 6 3 3 2 2 3" xfId="12066"/>
    <cellStyle name="Normální 17 6 3 3 2 2 3" xfId="12067"/>
    <cellStyle name="Normální 18 6 3 3 2 2 3" xfId="12068"/>
    <cellStyle name="Normální 21 6 3 3 2 2 3" xfId="12069"/>
    <cellStyle name="normální 12 2 4 3 3 2 2 3" xfId="12070"/>
    <cellStyle name="Normální 18 2 2 2 3 3 2 2 3" xfId="12071"/>
    <cellStyle name="Normální 17 2 2 2 3 3 2 2 3" xfId="12072"/>
    <cellStyle name="Normální 16 2 2 2 3 3 2 2 3" xfId="12073"/>
    <cellStyle name="Měna 2 2 4 3 3 2 2 3" xfId="12074"/>
    <cellStyle name="Měna 2 3 3 3 3 2 2 3" xfId="12075"/>
    <cellStyle name="Normální 21 2 2 2 3 3 2 2 3" xfId="12076"/>
    <cellStyle name="Měna 2 4 2 3 3 2 2 3" xfId="12077"/>
    <cellStyle name="normální 12 3 2 3 3 2 2 3" xfId="12078"/>
    <cellStyle name="Normální 16 3 2 3 3 2 2 3" xfId="12079"/>
    <cellStyle name="Normální 17 3 2 3 3 2 2 3" xfId="12080"/>
    <cellStyle name="Normální 18 3 2 3 3 2 2 3" xfId="12081"/>
    <cellStyle name="Normální 21 3 2 3 3 2 2 3" xfId="12082"/>
    <cellStyle name="Měna 2 5 3 3 2 2 3" xfId="12083"/>
    <cellStyle name="Normální 16 4 2 3 3 2 2 3" xfId="12084"/>
    <cellStyle name="Normální 17 4 2 3 3 2 2 3" xfId="12085"/>
    <cellStyle name="Normální 18 4 2 3 3 2 2 3" xfId="12086"/>
    <cellStyle name="Normální 21 4 2 3 3 2 2 3" xfId="12087"/>
    <cellStyle name="Měna 2 3 2 3 3 2 2 3" xfId="12088"/>
    <cellStyle name="Měna 2 2 2 2 3 3 2 2 3" xfId="12089"/>
    <cellStyle name="Měna 2 2 3 3 3 2 2 3" xfId="12090"/>
    <cellStyle name="normální 12 4 2 3 3 2 2 3" xfId="12091"/>
    <cellStyle name="Měna 2 6 3 3 2 2 3" xfId="12092"/>
    <cellStyle name="Normální 16 5 3 3 2 2 3" xfId="12093"/>
    <cellStyle name="Normální 17 5 3 3 2 2 3" xfId="12094"/>
    <cellStyle name="Normální 18 5 3 3 2 2 3" xfId="12095"/>
    <cellStyle name="Normální 21 5 3 3 2 2 3" xfId="12096"/>
    <cellStyle name="Normální 16 2 3 2 3 3 2 2 3" xfId="12097"/>
    <cellStyle name="Normální 17 2 3 2 3 3 2 2 3" xfId="12098"/>
    <cellStyle name="Normální 18 2 3 2 3 3 2 2 3" xfId="12099"/>
    <cellStyle name="Normální 21 2 3 2 3 3 2 2 3" xfId="12100"/>
    <cellStyle name="Normální 92 3 2 2 3" xfId="12101"/>
    <cellStyle name="Měna 2 10 3 2 2 3" xfId="12102"/>
    <cellStyle name="Měna 2 2 7 3 2 2 3" xfId="12103"/>
    <cellStyle name="Měna 2 2 2 5 3 2 2 3" xfId="12104"/>
    <cellStyle name="Měna 2 3 6 3 2 2 3" xfId="12105"/>
    <cellStyle name="normální 12 5 3 2 2 3" xfId="12106"/>
    <cellStyle name="Normální 16 2 4 3 2 2 3" xfId="12107"/>
    <cellStyle name="Normální 17 2 4 3 2 2 3" xfId="12108"/>
    <cellStyle name="Normální 18 2 4 3 2 2 3" xfId="12109"/>
    <cellStyle name="Normální 21 2 4 3 2 2 3" xfId="12110"/>
    <cellStyle name="Normální 93 3 2 2 3" xfId="12111"/>
    <cellStyle name="Měna 2 4 5 3 2 2 3" xfId="12112"/>
    <cellStyle name="Měna 2 2 3 4 3 2 2 3" xfId="12113"/>
    <cellStyle name="Normální 94 3 2 2 3" xfId="12114"/>
    <cellStyle name="Měna 2 11 2 2 2 3" xfId="12115"/>
    <cellStyle name="Normální 16 9 2 2 2 3" xfId="12116"/>
    <cellStyle name="Normální 17 9 2 2 2 3" xfId="12117"/>
    <cellStyle name="Normální 18 9 2 2 2 3" xfId="12118"/>
    <cellStyle name="Normální 21 9 2 2 2 3" xfId="12119"/>
    <cellStyle name="normální 12 2 7 2 2 2 3" xfId="12120"/>
    <cellStyle name="Normální 18 2 2 5 2 2 2 3" xfId="12121"/>
    <cellStyle name="Normální 17 2 2 5 2 2 2 3" xfId="12122"/>
    <cellStyle name="Normální 16 2 2 5 2 2 2 3" xfId="12123"/>
    <cellStyle name="Měna 2 2 8 2 2 2 3" xfId="12124"/>
    <cellStyle name="Měna 2 3 7 2 2 2 3" xfId="12125"/>
    <cellStyle name="Normální 21 2 2 5 2 2 2 3" xfId="12126"/>
    <cellStyle name="Měna 2 4 6 2 2 2 3" xfId="12127"/>
    <cellStyle name="normální 12 3 5 2 2 2 3" xfId="12128"/>
    <cellStyle name="Normální 16 3 5 2 2 2 3" xfId="12129"/>
    <cellStyle name="Normální 17 3 5 2 2 2 3" xfId="12130"/>
    <cellStyle name="Normální 18 3 5 2 2 2 3" xfId="12131"/>
    <cellStyle name="Normální 21 3 5 2 2 2 3" xfId="12132"/>
    <cellStyle name="Měna 2 2 2 6 2 2 2 3" xfId="12133"/>
    <cellStyle name="normální 12 4 5 2 2 2 3" xfId="12134"/>
    <cellStyle name="Normální 16 2 3 5 2 2 2 3" xfId="12135"/>
    <cellStyle name="Normální 17 2 3 5 2 2 2 3" xfId="12136"/>
    <cellStyle name="Normální 18 2 3 5 2 2 2 3" xfId="12137"/>
    <cellStyle name="Normální 21 2 3 5 2 2 2 3" xfId="12138"/>
    <cellStyle name="Měna 2 7 4 2 2 2 3" xfId="12139"/>
    <cellStyle name="Normální 16 6 4 2 2 2 3" xfId="12140"/>
    <cellStyle name="Normální 17 6 4 2 2 2 3" xfId="12141"/>
    <cellStyle name="Normální 18 6 4 2 2 2 3" xfId="12142"/>
    <cellStyle name="Normální 21 6 4 2 2 2 3" xfId="12143"/>
    <cellStyle name="normální 12 2 4 4 2 2 2 3" xfId="12144"/>
    <cellStyle name="Normální 18 2 2 2 4 2 2 2 3" xfId="12145"/>
    <cellStyle name="Normální 17 2 2 2 4 2 2 2 3" xfId="12146"/>
    <cellStyle name="Normální 16 2 2 2 4 2 2 2 3" xfId="12147"/>
    <cellStyle name="Měna 2 2 4 4 2 2 2 3" xfId="12148"/>
    <cellStyle name="Měna 2 3 3 4 2 2 2 3" xfId="12149"/>
    <cellStyle name="Normální 21 2 2 2 4 2 2 2 3" xfId="12150"/>
    <cellStyle name="Měna 2 4 2 4 2 2 2 3" xfId="12151"/>
    <cellStyle name="normální 12 3 2 4 2 2 2 3" xfId="12152"/>
    <cellStyle name="Normální 16 3 2 4 2 2 2 3" xfId="12153"/>
    <cellStyle name="Normální 17 3 2 4 2 2 2 3" xfId="12154"/>
    <cellStyle name="Normální 18 3 2 4 2 2 2 3" xfId="12155"/>
    <cellStyle name="Normální 21 3 2 4 2 2 2 3" xfId="12156"/>
    <cellStyle name="Měna 2 5 4 2 2 2 3" xfId="12157"/>
    <cellStyle name="Normální 16 4 2 4 2 2 2 3" xfId="12158"/>
    <cellStyle name="Normální 17 4 2 4 2 2 2 3" xfId="12159"/>
    <cellStyle name="Normální 18 4 2 4 2 2 2 3" xfId="12160"/>
    <cellStyle name="Normální 21 4 2 4 2 2 2 3" xfId="12161"/>
    <cellStyle name="Měna 2 3 2 4 2 2 2 3" xfId="12162"/>
    <cellStyle name="Měna 2 2 2 2 4 2 2 2 3" xfId="12163"/>
    <cellStyle name="Měna 2 2 3 5 2 2 2 3" xfId="12164"/>
    <cellStyle name="normální 12 4 2 4 2 2 2 3" xfId="12165"/>
    <cellStyle name="Měna 2 6 4 2 2 2 3" xfId="12166"/>
    <cellStyle name="Normální 16 5 4 2 2 2 3" xfId="12167"/>
    <cellStyle name="Normální 17 5 4 2 2 2 3" xfId="12168"/>
    <cellStyle name="Normální 18 5 4 2 2 2 3" xfId="12169"/>
    <cellStyle name="Normální 21 5 4 2 2 2 3" xfId="12170"/>
    <cellStyle name="Normální 16 2 3 2 4 2 2 2 3" xfId="12171"/>
    <cellStyle name="Normální 17 2 3 2 4 2 2 2 3" xfId="12172"/>
    <cellStyle name="Normální 18 2 3 2 4 2 2 2 3" xfId="12173"/>
    <cellStyle name="Normální 21 2 3 2 4 2 2 2 3" xfId="12174"/>
    <cellStyle name="Měna 2 8 2 2 2 2 3" xfId="12175"/>
    <cellStyle name="Normální 16 7 2 2 2 2 3" xfId="12176"/>
    <cellStyle name="Normální 17 7 2 2 2 2 3" xfId="12177"/>
    <cellStyle name="Normální 18 7 2 2 2 2 3" xfId="12178"/>
    <cellStyle name="Normální 21 7 2 2 2 2 3" xfId="12179"/>
    <cellStyle name="normální 12 2 5 2 2 2 2 3" xfId="12180"/>
    <cellStyle name="Normální 18 2 2 3 2 2 2 2 3" xfId="12181"/>
    <cellStyle name="Normální 17 2 2 3 2 2 2 2 3" xfId="12182"/>
    <cellStyle name="Normální 16 2 2 3 2 2 2 2 3" xfId="12183"/>
    <cellStyle name="Měna 2 2 5 2 2 2 2 3" xfId="12184"/>
    <cellStyle name="Měna 2 3 4 2 2 2 2 3" xfId="12185"/>
    <cellStyle name="Normální 21 2 2 3 2 2 2 2 3" xfId="12186"/>
    <cellStyle name="Měna 2 4 3 2 2 2 2 3" xfId="12187"/>
    <cellStyle name="normální 12 3 3 2 2 2 2 3" xfId="12188"/>
    <cellStyle name="Normální 16 3 3 2 2 2 2 3" xfId="12189"/>
    <cellStyle name="Normální 17 3 3 2 2 2 2 3" xfId="12190"/>
    <cellStyle name="Normální 18 3 3 2 2 2 2 3" xfId="12191"/>
    <cellStyle name="Normální 21 3 3 2 2 2 2 3" xfId="12192"/>
    <cellStyle name="Měna 2 2 2 3 2 2 2 2 3" xfId="12193"/>
    <cellStyle name="normální 12 4 3 2 2 2 2 3" xfId="12194"/>
    <cellStyle name="Normální 16 2 3 3 2 2 2 2 3" xfId="12195"/>
    <cellStyle name="Normální 17 2 3 3 2 2 2 2 3" xfId="12196"/>
    <cellStyle name="Normální 18 2 3 3 2 2 2 2 3" xfId="12197"/>
    <cellStyle name="Normální 21 2 3 3 2 2 2 2 3" xfId="12198"/>
    <cellStyle name="Měna 2 7 2 2 2 2 2 3" xfId="12199"/>
    <cellStyle name="Normální 16 6 2 2 2 2 2 3" xfId="12200"/>
    <cellStyle name="Normální 17 6 2 2 2 2 2 3" xfId="12201"/>
    <cellStyle name="Normální 18 6 2 2 2 2 2 3" xfId="12202"/>
    <cellStyle name="Normální 21 6 2 2 2 2 2 3" xfId="12203"/>
    <cellStyle name="normální 12 2 4 2 2 2 2 2 3" xfId="12204"/>
    <cellStyle name="Normální 18 2 2 2 2 2 2 2 2 3" xfId="12205"/>
    <cellStyle name="Normální 17 2 2 2 2 2 2 2 2 3" xfId="12206"/>
    <cellStyle name="Normální 16 2 2 2 2 2 2 2 2 3" xfId="12207"/>
    <cellStyle name="Měna 2 2 4 2 2 2 2 2 3" xfId="12208"/>
    <cellStyle name="Měna 2 3 3 2 2 2 2 2 3" xfId="12209"/>
    <cellStyle name="Normální 21 2 2 2 2 2 2 2 2 3" xfId="12210"/>
    <cellStyle name="Měna 2 4 2 2 2 2 2 2 3" xfId="12211"/>
    <cellStyle name="normální 12 3 2 2 2 2 2 2 3" xfId="12212"/>
    <cellStyle name="Normální 16 3 2 2 2 2 2 2 3" xfId="12213"/>
    <cellStyle name="Normální 17 3 2 2 2 2 2 2 3" xfId="12214"/>
    <cellStyle name="Normální 18 3 2 2 2 2 2 2 3" xfId="12215"/>
    <cellStyle name="Normální 21 3 2 2 2 2 2 2 3" xfId="12216"/>
    <cellStyle name="Měna 2 5 2 2 2 2 2 3" xfId="12217"/>
    <cellStyle name="Normální 16 4 2 2 2 2 2 2 3" xfId="12218"/>
    <cellStyle name="Normální 17 4 2 2 2 2 2 2 3" xfId="12219"/>
    <cellStyle name="Normální 18 4 2 2 2 2 2 2 3" xfId="12220"/>
    <cellStyle name="Normální 21 4 2 2 2 2 2 2 3" xfId="12221"/>
    <cellStyle name="Měna 2 3 2 2 2 2 2 2 3" xfId="12222"/>
    <cellStyle name="Měna 2 2 2 2 2 2 2 2 2 3" xfId="12223"/>
    <cellStyle name="Měna 2 2 3 2 2 2 2 2 3" xfId="12224"/>
    <cellStyle name="normální 12 4 2 2 2 2 2 2 3" xfId="12225"/>
    <cellStyle name="Měna 2 6 2 2 2 2 2 3" xfId="12226"/>
    <cellStyle name="Normální 16 5 2 2 2 2 2 3" xfId="12227"/>
    <cellStyle name="Normální 17 5 2 2 2 2 2 3" xfId="12228"/>
    <cellStyle name="Normální 18 5 2 2 2 2 2 3" xfId="12229"/>
    <cellStyle name="Normální 21 5 2 2 2 2 2 3" xfId="12230"/>
    <cellStyle name="Normální 16 2 3 2 2 2 2 2 2 3" xfId="12231"/>
    <cellStyle name="Normální 17 2 3 2 2 2 2 2 2 3" xfId="12232"/>
    <cellStyle name="Normální 18 2 3 2 2 2 2 2 2 3" xfId="12233"/>
    <cellStyle name="Normální 21 2 3 2 2 2 2 2 2 3" xfId="12234"/>
    <cellStyle name="Měna 2 9 2 2 2 2 3" xfId="12235"/>
    <cellStyle name="Normální 16 8 2 2 2 2 3" xfId="12236"/>
    <cellStyle name="Normální 17 8 2 2 2 2 3" xfId="12237"/>
    <cellStyle name="Normální 18 8 2 2 2 2 3" xfId="12238"/>
    <cellStyle name="Normální 21 8 2 2 2 2 3" xfId="12239"/>
    <cellStyle name="normální 12 2 6 2 2 2 2 3" xfId="12240"/>
    <cellStyle name="Normální 18 2 2 4 2 2 2 2 3" xfId="12241"/>
    <cellStyle name="Normální 17 2 2 4 2 2 2 2 3" xfId="12242"/>
    <cellStyle name="Normální 16 2 2 4 2 2 2 2 3" xfId="12243"/>
    <cellStyle name="Měna 2 2 6 2 2 2 2 3" xfId="12244"/>
    <cellStyle name="Měna 2 3 5 2 2 2 2 3" xfId="12245"/>
    <cellStyle name="Normální 21 2 2 4 2 2 2 2 3" xfId="12246"/>
    <cellStyle name="Měna 2 4 4 2 2 2 2 3" xfId="12247"/>
    <cellStyle name="normální 12 3 4 2 2 2 2 3" xfId="12248"/>
    <cellStyle name="Normální 16 3 4 2 2 2 2 3" xfId="12249"/>
    <cellStyle name="Normální 17 3 4 2 2 2 2 3" xfId="12250"/>
    <cellStyle name="Normální 18 3 4 2 2 2 2 3" xfId="12251"/>
    <cellStyle name="Normální 21 3 4 2 2 2 2 3" xfId="12252"/>
    <cellStyle name="Měna 2 2 2 4 2 2 2 2 3" xfId="12253"/>
    <cellStyle name="normální 12 4 4 2 2 2 2 3" xfId="12254"/>
    <cellStyle name="Normální 16 2 3 4 2 2 2 2 3" xfId="12255"/>
    <cellStyle name="Normální 17 2 3 4 2 2 2 2 3" xfId="12256"/>
    <cellStyle name="Normální 18 2 3 4 2 2 2 2 3" xfId="12257"/>
    <cellStyle name="Normální 21 2 3 4 2 2 2 2 3" xfId="12258"/>
    <cellStyle name="Měna 2 7 3 2 2 2 2 3" xfId="12259"/>
    <cellStyle name="Normální 16 6 3 2 2 2 2 3" xfId="12260"/>
    <cellStyle name="Normální 17 6 3 2 2 2 2 3" xfId="12261"/>
    <cellStyle name="Normální 18 6 3 2 2 2 2 3" xfId="12262"/>
    <cellStyle name="Normální 21 6 3 2 2 2 2 3" xfId="12263"/>
    <cellStyle name="normální 12 2 4 3 2 2 2 2 3" xfId="12264"/>
    <cellStyle name="Normální 18 2 2 2 3 2 2 2 2 3" xfId="12265"/>
    <cellStyle name="Normální 17 2 2 2 3 2 2 2 2 3" xfId="12266"/>
    <cellStyle name="Normální 16 2 2 2 3 2 2 2 2 3" xfId="12267"/>
    <cellStyle name="Měna 2 2 4 3 2 2 2 2 3" xfId="12268"/>
    <cellStyle name="Měna 2 3 3 3 2 2 2 2 3" xfId="12269"/>
    <cellStyle name="Normální 21 2 2 2 3 2 2 2 2 3" xfId="12270"/>
    <cellStyle name="Měna 2 4 2 3 2 2 2 2 3" xfId="12271"/>
    <cellStyle name="normální 12 3 2 3 2 2 2 2 3" xfId="12272"/>
    <cellStyle name="Normální 16 3 2 3 2 2 2 2 3" xfId="12273"/>
    <cellStyle name="Normální 17 3 2 3 2 2 2 2 3" xfId="12274"/>
    <cellStyle name="Normální 18 3 2 3 2 2 2 2 3" xfId="12275"/>
    <cellStyle name="Normální 21 3 2 3 2 2 2 2 3" xfId="12276"/>
    <cellStyle name="Měna 2 5 3 2 2 2 2 3" xfId="12277"/>
    <cellStyle name="Normální 16 4 2 3 2 2 2 2 3" xfId="12278"/>
    <cellStyle name="Normální 17 4 2 3 2 2 2 2 3" xfId="12279"/>
    <cellStyle name="Normální 18 4 2 3 2 2 2 2 3" xfId="12280"/>
    <cellStyle name="Normální 21 4 2 3 2 2 2 2 3" xfId="12281"/>
    <cellStyle name="Měna 2 3 2 3 2 2 2 2 3" xfId="12282"/>
    <cellStyle name="Měna 2 2 2 2 3 2 2 2 2 3" xfId="12283"/>
    <cellStyle name="Měna 2 2 3 3 2 2 2 2 3" xfId="12284"/>
    <cellStyle name="normální 12 4 2 3 2 2 2 2 3" xfId="12285"/>
    <cellStyle name="Měna 2 6 3 2 2 2 2 3" xfId="12286"/>
    <cellStyle name="Normální 16 5 3 2 2 2 2 3" xfId="12287"/>
    <cellStyle name="Normální 17 5 3 2 2 2 2 3" xfId="12288"/>
    <cellStyle name="Normální 18 5 3 2 2 2 2 3" xfId="12289"/>
    <cellStyle name="Normální 21 5 3 2 2 2 2 3" xfId="12290"/>
    <cellStyle name="Normální 16 2 3 2 3 2 2 2 2 3" xfId="12291"/>
    <cellStyle name="Normální 17 2 3 2 3 2 2 2 2 3" xfId="12292"/>
    <cellStyle name="Normální 18 2 3 2 3 2 2 2 2 3" xfId="12293"/>
    <cellStyle name="Normální 21 2 3 2 3 2 2 2 2 3" xfId="12294"/>
    <cellStyle name="Normální 92 2 2 2 2 3" xfId="12295"/>
    <cellStyle name="Měna 2 10 2 2 2 2 3" xfId="12296"/>
    <cellStyle name="Měna 2 2 7 2 2 2 2 3" xfId="12297"/>
    <cellStyle name="Měna 2 2 2 5 2 2 2 2 3" xfId="12298"/>
    <cellStyle name="Měna 2 3 6 2 2 2 2 3" xfId="12299"/>
    <cellStyle name="normální 12 5 2 2 2 2 3" xfId="12300"/>
    <cellStyle name="Normální 16 2 4 2 2 2 2 3" xfId="12301"/>
    <cellStyle name="Normální 17 2 4 2 2 2 2 3" xfId="12302"/>
    <cellStyle name="Normální 18 2 4 2 2 2 2 3" xfId="12303"/>
    <cellStyle name="Normální 21 2 4 2 2 2 2 3" xfId="12304"/>
    <cellStyle name="Normální 93 2 2 2 2 3" xfId="12305"/>
    <cellStyle name="Měna 2 4 5 2 2 2 2 3" xfId="12306"/>
    <cellStyle name="Měna 2 2 3 4 2 2 2 2 3" xfId="12307"/>
    <cellStyle name="Normální 94 2 2 2 2 3" xfId="12308"/>
    <cellStyle name="Měna 2 15 3" xfId="12309"/>
    <cellStyle name="Normální 16 13 3" xfId="12310"/>
    <cellStyle name="Normální 17 13 3" xfId="12311"/>
    <cellStyle name="Normální 18 13 3" xfId="12312"/>
    <cellStyle name="Normální 21 13 3" xfId="12313"/>
    <cellStyle name="normální 12 2 11 3" xfId="12314"/>
    <cellStyle name="Normální 18 2 2 9 3" xfId="12315"/>
    <cellStyle name="Normální 17 2 2 9 3" xfId="12316"/>
    <cellStyle name="Normální 16 2 2 9 3" xfId="12317"/>
    <cellStyle name="Měna 2 2 12 3" xfId="12318"/>
    <cellStyle name="Měna 2 3 11 3" xfId="12319"/>
    <cellStyle name="Normální 21 2 2 9 3" xfId="12320"/>
    <cellStyle name="Měna 2 4 10 3" xfId="12321"/>
    <cellStyle name="normální 12 3 9 3" xfId="12322"/>
    <cellStyle name="Normální 16 3 9 3" xfId="12323"/>
    <cellStyle name="Normální 17 3 9 3" xfId="12324"/>
    <cellStyle name="Normální 18 3 9 3" xfId="12325"/>
    <cellStyle name="Normální 21 3 9 3" xfId="12326"/>
    <cellStyle name="Měna 2 2 2 10 3" xfId="12327"/>
    <cellStyle name="normální 12 4 9 3" xfId="12328"/>
    <cellStyle name="Normální 16 2 3 9 3" xfId="12329"/>
    <cellStyle name="Normální 17 2 3 9 3" xfId="12330"/>
    <cellStyle name="Normální 18 2 3 9 3" xfId="12331"/>
    <cellStyle name="Normální 21 2 3 9 3" xfId="12332"/>
    <cellStyle name="Měna 2 7 8 3" xfId="12333"/>
    <cellStyle name="Normální 16 6 8 3" xfId="12334"/>
    <cellStyle name="Normální 17 6 8 3" xfId="12335"/>
    <cellStyle name="Normální 18 6 8 3" xfId="12336"/>
    <cellStyle name="Normální 21 6 8 3" xfId="12337"/>
    <cellStyle name="normální 12 2 4 8 3" xfId="12338"/>
    <cellStyle name="Normální 18 2 2 2 8 3" xfId="12339"/>
    <cellStyle name="Normální 17 2 2 2 8 3" xfId="12340"/>
    <cellStyle name="Normální 16 2 2 2 8 3" xfId="12341"/>
    <cellStyle name="Měna 2 2 4 8 3" xfId="12342"/>
    <cellStyle name="Měna 2 3 3 8 3" xfId="12343"/>
    <cellStyle name="Normální 21 2 2 2 8 3" xfId="12344"/>
    <cellStyle name="Měna 2 4 2 8 3" xfId="12345"/>
    <cellStyle name="normální 12 3 2 8 3" xfId="12346"/>
    <cellStyle name="Normální 16 3 2 8 3" xfId="12347"/>
    <cellStyle name="Normální 17 3 2 8 3" xfId="12348"/>
    <cellStyle name="Normální 18 3 2 8 3" xfId="12349"/>
    <cellStyle name="Normální 21 3 2 8 3" xfId="12350"/>
    <cellStyle name="Měna 2 5 8 3" xfId="12351"/>
    <cellStyle name="Normální 16 4 2 8 3" xfId="12352"/>
    <cellStyle name="Normální 17 4 2 8 3" xfId="12353"/>
    <cellStyle name="Normální 18 4 2 8 3" xfId="12354"/>
    <cellStyle name="Normální 21 4 2 8 3" xfId="12355"/>
    <cellStyle name="Měna 2 3 2 8 3" xfId="12356"/>
    <cellStyle name="Měna 2 2 2 2 8 3" xfId="12357"/>
    <cellStyle name="Měna 2 2 3 9 3" xfId="12358"/>
    <cellStyle name="normální 12 4 2 8 3" xfId="12359"/>
    <cellStyle name="Měna 2 6 8 3" xfId="12360"/>
    <cellStyle name="Normální 16 5 8 3" xfId="12361"/>
    <cellStyle name="Normální 17 5 8 3" xfId="12362"/>
    <cellStyle name="Normální 18 5 8 3" xfId="12363"/>
    <cellStyle name="Normální 21 5 8 3" xfId="12364"/>
    <cellStyle name="Normální 16 2 3 2 8 3" xfId="12365"/>
    <cellStyle name="Normální 17 2 3 2 8 3" xfId="12366"/>
    <cellStyle name="Normální 18 2 3 2 8 3" xfId="12367"/>
    <cellStyle name="Normální 21 2 3 2 8 3" xfId="12368"/>
    <cellStyle name="Měna 2 8 6 3" xfId="12369"/>
    <cellStyle name="Normální 16 7 6 3" xfId="12370"/>
    <cellStyle name="Normální 17 7 6 3" xfId="12371"/>
    <cellStyle name="Normální 18 7 6 3" xfId="12372"/>
    <cellStyle name="Normální 21 7 6 3" xfId="12373"/>
    <cellStyle name="normální 12 2 5 6 3" xfId="12374"/>
    <cellStyle name="Normální 18 2 2 3 6 3" xfId="12375"/>
    <cellStyle name="Normální 17 2 2 3 6 3" xfId="12376"/>
    <cellStyle name="Normální 16 2 2 3 6 3" xfId="12377"/>
    <cellStyle name="Měna 2 2 5 6 3" xfId="12378"/>
    <cellStyle name="Měna 2 3 4 6 3" xfId="12379"/>
    <cellStyle name="Normální 21 2 2 3 6 3" xfId="12380"/>
    <cellStyle name="Měna 2 4 3 6 3" xfId="12381"/>
    <cellStyle name="normální 12 3 3 6 3" xfId="12382"/>
    <cellStyle name="Normální 16 3 3 6 3" xfId="12383"/>
    <cellStyle name="Normální 17 3 3 6 3" xfId="12384"/>
    <cellStyle name="Normální 18 3 3 6 3" xfId="12385"/>
    <cellStyle name="Normální 21 3 3 6 3" xfId="12386"/>
    <cellStyle name="Měna 2 2 2 3 6 3" xfId="12387"/>
    <cellStyle name="normální 12 4 3 6 3" xfId="12388"/>
    <cellStyle name="Normální 16 2 3 3 6 3" xfId="12389"/>
    <cellStyle name="Normální 17 2 3 3 6 3" xfId="12390"/>
    <cellStyle name="Normální 18 2 3 3 6 3" xfId="12391"/>
    <cellStyle name="Normální 21 2 3 3 6 3" xfId="12392"/>
    <cellStyle name="Měna 2 7 2 6 3" xfId="12393"/>
    <cellStyle name="Normální 16 6 2 6 3" xfId="12394"/>
    <cellStyle name="Normální 17 6 2 6 3" xfId="12395"/>
    <cellStyle name="Normální 18 6 2 6 3" xfId="12396"/>
    <cellStyle name="Normální 21 6 2 6 3" xfId="12397"/>
    <cellStyle name="normální 12 2 4 2 6 3" xfId="12398"/>
    <cellStyle name="Normální 18 2 2 2 2 6 3" xfId="12399"/>
    <cellStyle name="Normální 17 2 2 2 2 6 3" xfId="12400"/>
    <cellStyle name="Normální 16 2 2 2 2 6 3" xfId="12401"/>
    <cellStyle name="Měna 2 2 4 2 6 3" xfId="12402"/>
    <cellStyle name="Měna 2 3 3 2 6 3" xfId="12403"/>
    <cellStyle name="Normální 21 2 2 2 2 6 3" xfId="12404"/>
    <cellStyle name="Měna 2 4 2 2 6 3" xfId="12405"/>
    <cellStyle name="normální 12 3 2 2 6 3" xfId="12406"/>
    <cellStyle name="Normální 16 3 2 2 6 3" xfId="12407"/>
    <cellStyle name="Normální 17 3 2 2 6 3" xfId="12408"/>
    <cellStyle name="Normální 18 3 2 2 6 3" xfId="12409"/>
    <cellStyle name="Normální 21 3 2 2 6 3" xfId="12410"/>
    <cellStyle name="Měna 2 5 2 6 3" xfId="12411"/>
    <cellStyle name="Normální 16 4 2 2 6 3" xfId="12412"/>
    <cellStyle name="Normální 17 4 2 2 6 3" xfId="12413"/>
    <cellStyle name="Normální 18 4 2 2 6 3" xfId="12414"/>
    <cellStyle name="Normální 21 4 2 2 6 3" xfId="12415"/>
    <cellStyle name="Měna 2 3 2 2 6 3" xfId="12416"/>
    <cellStyle name="Měna 2 2 2 2 2 6 3" xfId="12417"/>
    <cellStyle name="Měna 2 2 3 2 6 3" xfId="12418"/>
    <cellStyle name="normální 12 4 2 2 6 3" xfId="12419"/>
    <cellStyle name="Měna 2 6 2 6 3" xfId="12420"/>
    <cellStyle name="Normální 16 5 2 6 3" xfId="12421"/>
    <cellStyle name="Normální 17 5 2 6 3" xfId="12422"/>
    <cellStyle name="Normální 18 5 2 6 3" xfId="12423"/>
    <cellStyle name="Normální 21 5 2 6 3" xfId="12424"/>
    <cellStyle name="Normální 16 2 3 2 2 6 3" xfId="12425"/>
    <cellStyle name="Normální 17 2 3 2 2 6 3" xfId="12426"/>
    <cellStyle name="Normální 18 2 3 2 2 6 3" xfId="12427"/>
    <cellStyle name="Normální 21 2 3 2 2 6 3" xfId="12428"/>
    <cellStyle name="Měna 2 9 6 3" xfId="12429"/>
    <cellStyle name="Normální 16 8 6 3" xfId="12430"/>
    <cellStyle name="Normální 17 8 6 3" xfId="12431"/>
    <cellStyle name="Normální 18 8 6 3" xfId="12432"/>
    <cellStyle name="Normální 21 8 6 3" xfId="12433"/>
    <cellStyle name="normální 12 2 6 6 3" xfId="12434"/>
    <cellStyle name="Normální 18 2 2 4 6 3" xfId="12435"/>
    <cellStyle name="Normální 17 2 2 4 6 3" xfId="12436"/>
    <cellStyle name="Normální 16 2 2 4 6 3" xfId="12437"/>
    <cellStyle name="Měna 2 2 6 6 3" xfId="12438"/>
    <cellStyle name="Měna 2 3 5 6 3" xfId="12439"/>
    <cellStyle name="Normální 21 2 2 4 6 3" xfId="12440"/>
    <cellStyle name="Měna 2 4 4 6 3" xfId="12441"/>
    <cellStyle name="normální 12 3 4 6 3" xfId="12442"/>
    <cellStyle name="Normální 16 3 4 6 3" xfId="12443"/>
    <cellStyle name="Normální 17 3 4 6 3" xfId="12444"/>
    <cellStyle name="Normální 18 3 4 6 3" xfId="12445"/>
    <cellStyle name="Normální 21 3 4 6 3" xfId="12446"/>
    <cellStyle name="Měna 2 2 2 4 6 3" xfId="12447"/>
    <cellStyle name="normální 12 4 4 6 3" xfId="12448"/>
    <cellStyle name="Normální 16 2 3 4 6 3" xfId="12449"/>
    <cellStyle name="Normální 17 2 3 4 6 3" xfId="12450"/>
    <cellStyle name="Normální 18 2 3 4 6 3" xfId="12451"/>
    <cellStyle name="Normální 21 2 3 4 6 3" xfId="12452"/>
    <cellStyle name="Měna 2 7 3 6 3" xfId="12453"/>
    <cellStyle name="Normální 16 6 3 6 3" xfId="12454"/>
    <cellStyle name="Normální 17 6 3 6 3" xfId="12455"/>
    <cellStyle name="Normální 18 6 3 6 3" xfId="12456"/>
    <cellStyle name="Normální 21 6 3 6 3" xfId="12457"/>
    <cellStyle name="normální 12 2 4 3 6 3" xfId="12458"/>
    <cellStyle name="Normální 18 2 2 2 3 6 3" xfId="12459"/>
    <cellStyle name="Normální 17 2 2 2 3 6 3" xfId="12460"/>
    <cellStyle name="Normální 16 2 2 2 3 6 3" xfId="12461"/>
    <cellStyle name="Měna 2 2 4 3 6 3" xfId="12462"/>
    <cellStyle name="Měna 2 3 3 3 6 3" xfId="12463"/>
    <cellStyle name="Normální 21 2 2 2 3 6 3" xfId="12464"/>
    <cellStyle name="Měna 2 4 2 3 6 3" xfId="12465"/>
    <cellStyle name="normální 12 3 2 3 6 3" xfId="12466"/>
    <cellStyle name="Normální 16 3 2 3 6 3" xfId="12467"/>
    <cellStyle name="Normální 17 3 2 3 6 3" xfId="12468"/>
    <cellStyle name="Normální 18 3 2 3 6 3" xfId="12469"/>
    <cellStyle name="Normální 21 3 2 3 6 3" xfId="12470"/>
    <cellStyle name="Měna 2 5 3 6 3" xfId="12471"/>
    <cellStyle name="Normální 16 4 2 3 6 3" xfId="12472"/>
    <cellStyle name="Normální 17 4 2 3 6 3" xfId="12473"/>
    <cellStyle name="Normální 18 4 2 3 6 3" xfId="12474"/>
    <cellStyle name="Normální 21 4 2 3 6 3" xfId="12475"/>
    <cellStyle name="Měna 2 3 2 3 6 3" xfId="12476"/>
    <cellStyle name="Měna 2 2 2 2 3 6 3" xfId="12477"/>
    <cellStyle name="Měna 2 2 3 3 6 3" xfId="12478"/>
    <cellStyle name="normální 12 4 2 3 6 3" xfId="12479"/>
    <cellStyle name="Měna 2 6 3 6 3" xfId="12480"/>
    <cellStyle name="Normální 16 5 3 6 3" xfId="12481"/>
    <cellStyle name="Normální 17 5 3 6 3" xfId="12482"/>
    <cellStyle name="Normální 18 5 3 6 3" xfId="12483"/>
    <cellStyle name="Normální 21 5 3 6 3" xfId="12484"/>
    <cellStyle name="Normální 16 2 3 2 3 6 3" xfId="12485"/>
    <cellStyle name="Normální 17 2 3 2 3 6 3" xfId="12486"/>
    <cellStyle name="Normální 18 2 3 2 3 6 3" xfId="12487"/>
    <cellStyle name="Normální 21 2 3 2 3 6 3" xfId="12488"/>
    <cellStyle name="Normální 92 6 3" xfId="12489"/>
    <cellStyle name="Měna 2 10 6 3" xfId="12490"/>
    <cellStyle name="Měna 2 2 7 6 3" xfId="12491"/>
    <cellStyle name="Měna 2 2 2 5 6 3" xfId="12492"/>
    <cellStyle name="Měna 2 3 6 6 3" xfId="12493"/>
    <cellStyle name="normální 12 5 6 3" xfId="12494"/>
    <cellStyle name="Normální 16 2 4 6 3" xfId="12495"/>
    <cellStyle name="Normální 17 2 4 6 3" xfId="12496"/>
    <cellStyle name="Normální 18 2 4 6 3" xfId="12497"/>
    <cellStyle name="Normální 21 2 4 6 3" xfId="12498"/>
    <cellStyle name="Normální 93 6 3" xfId="12499"/>
    <cellStyle name="Měna 2 4 5 6 3" xfId="12500"/>
    <cellStyle name="Měna 2 2 3 4 6 3" xfId="12501"/>
    <cellStyle name="Normální 94 6 3" xfId="12502"/>
    <cellStyle name="Měna 2 11 5 3" xfId="12503"/>
    <cellStyle name="Normální 16 9 5 3" xfId="12504"/>
    <cellStyle name="Normální 17 9 5 3" xfId="12505"/>
    <cellStyle name="Normální 18 9 5 3" xfId="12506"/>
    <cellStyle name="Normální 21 9 5 3" xfId="12507"/>
    <cellStyle name="normální 12 2 7 5 3" xfId="12508"/>
    <cellStyle name="Normální 18 2 2 5 5 3" xfId="12509"/>
    <cellStyle name="Normální 17 2 2 5 5 3" xfId="12510"/>
    <cellStyle name="Normální 16 2 2 5 5 3" xfId="12511"/>
    <cellStyle name="Měna 2 2 8 5 3" xfId="12512"/>
    <cellStyle name="Měna 2 3 7 5 3" xfId="12513"/>
    <cellStyle name="Normální 21 2 2 5 5 3" xfId="12514"/>
    <cellStyle name="Měna 2 4 6 5 3" xfId="12515"/>
    <cellStyle name="normální 12 3 5 5 3" xfId="12516"/>
    <cellStyle name="Normální 16 3 5 5 3" xfId="12517"/>
    <cellStyle name="Normální 17 3 5 5 3" xfId="12518"/>
    <cellStyle name="Normální 18 3 5 5 3" xfId="12519"/>
    <cellStyle name="Normální 21 3 5 5 3" xfId="12520"/>
    <cellStyle name="Měna 2 2 2 6 5 3" xfId="12521"/>
    <cellStyle name="normální 12 4 5 5 3" xfId="12522"/>
    <cellStyle name="Normální 16 2 3 5 5 3" xfId="12523"/>
    <cellStyle name="Normální 17 2 3 5 5 3" xfId="12524"/>
    <cellStyle name="Normální 18 2 3 5 5 3" xfId="12525"/>
    <cellStyle name="Normální 21 2 3 5 5 3" xfId="12526"/>
    <cellStyle name="Měna 2 7 4 5 3" xfId="12527"/>
    <cellStyle name="Normální 16 6 4 5 3" xfId="12528"/>
    <cellStyle name="Normální 17 6 4 5 3" xfId="12529"/>
    <cellStyle name="Normální 18 6 4 5 3" xfId="12530"/>
    <cellStyle name="Normální 21 6 4 5 3" xfId="12531"/>
    <cellStyle name="normální 12 2 4 4 5 3" xfId="12532"/>
    <cellStyle name="Normální 18 2 2 2 4 5 3" xfId="12533"/>
    <cellStyle name="Normální 17 2 2 2 4 5 3" xfId="12534"/>
    <cellStyle name="Normální 16 2 2 2 4 5 3" xfId="12535"/>
    <cellStyle name="Měna 2 2 4 4 5 3" xfId="12536"/>
    <cellStyle name="Měna 2 3 3 4 5 3" xfId="12537"/>
    <cellStyle name="Normální 21 2 2 2 4 5 3" xfId="12538"/>
    <cellStyle name="Měna 2 4 2 4 5 3" xfId="12539"/>
    <cellStyle name="normální 12 3 2 4 5 3" xfId="12540"/>
    <cellStyle name="Normální 16 3 2 4 5 3" xfId="12541"/>
    <cellStyle name="Normální 17 3 2 4 5 3" xfId="12542"/>
    <cellStyle name="Normální 18 3 2 4 5 3" xfId="12543"/>
    <cellStyle name="Normální 21 3 2 4 5 3" xfId="12544"/>
    <cellStyle name="Měna 2 5 4 5 3" xfId="12545"/>
    <cellStyle name="Normální 16 4 2 4 5 3" xfId="12546"/>
    <cellStyle name="Normální 17 4 2 4 5 3" xfId="12547"/>
    <cellStyle name="Normální 18 4 2 4 5 3" xfId="12548"/>
    <cellStyle name="Normální 21 4 2 4 5 3" xfId="12549"/>
    <cellStyle name="Měna 2 3 2 4 5 3" xfId="12550"/>
    <cellStyle name="Měna 2 2 2 2 4 5 3" xfId="12551"/>
    <cellStyle name="Měna 2 2 3 5 5 3" xfId="12552"/>
    <cellStyle name="normální 12 4 2 4 5 3" xfId="12553"/>
    <cellStyle name="Měna 2 6 4 5 3" xfId="12554"/>
    <cellStyle name="Normální 16 5 4 5 3" xfId="12555"/>
    <cellStyle name="Normální 17 5 4 5 3" xfId="12556"/>
    <cellStyle name="Normální 18 5 4 5 3" xfId="12557"/>
    <cellStyle name="Normální 21 5 4 5 3" xfId="12558"/>
    <cellStyle name="Normální 16 2 3 2 4 5 3" xfId="12559"/>
    <cellStyle name="Normální 17 2 3 2 4 5 3" xfId="12560"/>
    <cellStyle name="Normální 18 2 3 2 4 5 3" xfId="12561"/>
    <cellStyle name="Normální 21 2 3 2 4 5 3" xfId="12562"/>
    <cellStyle name="Měna 2 8 2 5 3" xfId="12563"/>
    <cellStyle name="Normální 16 7 2 5 3" xfId="12564"/>
    <cellStyle name="Normální 17 7 2 5 3" xfId="12565"/>
    <cellStyle name="Normální 18 7 2 5 3" xfId="12566"/>
    <cellStyle name="Normální 21 7 2 5 3" xfId="12567"/>
    <cellStyle name="normální 12 2 5 2 5 3" xfId="12568"/>
    <cellStyle name="Normální 18 2 2 3 2 5 3" xfId="12569"/>
    <cellStyle name="Normální 17 2 2 3 2 5 3" xfId="12570"/>
    <cellStyle name="Normální 16 2 2 3 2 5 3" xfId="12571"/>
    <cellStyle name="Měna 2 2 5 2 5 3" xfId="12572"/>
    <cellStyle name="Měna 2 3 4 2 5 3" xfId="12573"/>
    <cellStyle name="Normální 21 2 2 3 2 5 3" xfId="12574"/>
    <cellStyle name="Měna 2 4 3 2 5 3" xfId="12575"/>
    <cellStyle name="normální 12 3 3 2 5 3" xfId="12576"/>
    <cellStyle name="Normální 16 3 3 2 5 3" xfId="12577"/>
    <cellStyle name="Normální 17 3 3 2 5 3" xfId="12578"/>
    <cellStyle name="Normální 18 3 3 2 5 3" xfId="12579"/>
    <cellStyle name="Normální 21 3 3 2 5 3" xfId="12580"/>
    <cellStyle name="Měna 2 2 2 3 2 5 3" xfId="12581"/>
    <cellStyle name="normální 12 4 3 2 5 3" xfId="12582"/>
    <cellStyle name="Normální 16 2 3 3 2 5 3" xfId="12583"/>
    <cellStyle name="Normální 17 2 3 3 2 5 3" xfId="12584"/>
    <cellStyle name="Normální 18 2 3 3 2 5 3" xfId="12585"/>
    <cellStyle name="Normální 21 2 3 3 2 5 3" xfId="12586"/>
    <cellStyle name="Měna 2 7 2 2 5 3" xfId="12587"/>
    <cellStyle name="Normální 16 6 2 2 5 3" xfId="12588"/>
    <cellStyle name="Normální 17 6 2 2 5 3" xfId="12589"/>
    <cellStyle name="Normální 18 6 2 2 5 3" xfId="12590"/>
    <cellStyle name="Normální 21 6 2 2 5 3" xfId="12591"/>
    <cellStyle name="normální 12 2 4 2 2 5 3" xfId="12592"/>
    <cellStyle name="Normální 18 2 2 2 2 2 5 3" xfId="12593"/>
    <cellStyle name="Normální 17 2 2 2 2 2 5 3" xfId="12594"/>
    <cellStyle name="Normální 16 2 2 2 2 2 5 3" xfId="12595"/>
    <cellStyle name="Měna 2 2 4 2 2 5 3" xfId="12596"/>
    <cellStyle name="Měna 2 3 3 2 2 5 3" xfId="12597"/>
    <cellStyle name="Normální 21 2 2 2 2 2 5 3" xfId="12598"/>
    <cellStyle name="Měna 2 4 2 2 2 5 3" xfId="12599"/>
    <cellStyle name="normální 12 3 2 2 2 5 3" xfId="12600"/>
    <cellStyle name="Normální 16 3 2 2 2 5 3" xfId="12601"/>
    <cellStyle name="Normální 17 3 2 2 2 5 3" xfId="12602"/>
    <cellStyle name="Normální 18 3 2 2 2 5 3" xfId="12603"/>
    <cellStyle name="Normální 21 3 2 2 2 5 3" xfId="12604"/>
    <cellStyle name="Měna 2 5 2 2 5 3" xfId="12605"/>
    <cellStyle name="Normální 16 4 2 2 2 5 3" xfId="12606"/>
    <cellStyle name="Normální 17 4 2 2 2 5 3" xfId="12607"/>
    <cellStyle name="Normální 18 4 2 2 2 5 3" xfId="12608"/>
    <cellStyle name="Normální 21 4 2 2 2 5 3" xfId="12609"/>
    <cellStyle name="Měna 2 3 2 2 2 5 3" xfId="12610"/>
    <cellStyle name="Měna 2 2 2 2 2 2 5 3" xfId="12611"/>
    <cellStyle name="Měna 2 2 3 2 2 5 3" xfId="12612"/>
    <cellStyle name="normální 12 4 2 2 2 5 3" xfId="12613"/>
    <cellStyle name="Měna 2 6 2 2 5 3" xfId="12614"/>
    <cellStyle name="Normální 16 5 2 2 5 3" xfId="12615"/>
    <cellStyle name="Normální 17 5 2 2 5 3" xfId="12616"/>
    <cellStyle name="Normální 18 5 2 2 5 3" xfId="12617"/>
    <cellStyle name="Normální 21 5 2 2 5 3" xfId="12618"/>
    <cellStyle name="Normální 16 2 3 2 2 2 5 3" xfId="12619"/>
    <cellStyle name="Normální 17 2 3 2 2 2 5 3" xfId="12620"/>
    <cellStyle name="Normální 18 2 3 2 2 2 5 3" xfId="12621"/>
    <cellStyle name="Normální 21 2 3 2 2 2 5 3" xfId="12622"/>
    <cellStyle name="Měna 2 9 2 5 3" xfId="12623"/>
    <cellStyle name="Normální 16 8 2 5 3" xfId="12624"/>
    <cellStyle name="Normální 17 8 2 5 3" xfId="12625"/>
    <cellStyle name="Normální 18 8 2 5 3" xfId="12626"/>
    <cellStyle name="Normální 21 8 2 5 3" xfId="12627"/>
    <cellStyle name="normální 12 2 6 2 5 3" xfId="12628"/>
    <cellStyle name="Normální 18 2 2 4 2 5 3" xfId="12629"/>
    <cellStyle name="Normální 17 2 2 4 2 5 3" xfId="12630"/>
    <cellStyle name="Normální 16 2 2 4 2 5 3" xfId="12631"/>
    <cellStyle name="Měna 2 2 6 2 5 3" xfId="12632"/>
    <cellStyle name="Měna 2 3 5 2 5 3" xfId="12633"/>
    <cellStyle name="Normální 21 2 2 4 2 5 3" xfId="12634"/>
    <cellStyle name="Měna 2 4 4 2 5 3" xfId="12635"/>
    <cellStyle name="normální 12 3 4 2 5 3" xfId="12636"/>
    <cellStyle name="Normální 16 3 4 2 5 3" xfId="12637"/>
    <cellStyle name="Normální 17 3 4 2 5 3" xfId="12638"/>
    <cellStyle name="Normální 18 3 4 2 5 3" xfId="12639"/>
    <cellStyle name="Normální 21 3 4 2 5 3" xfId="12640"/>
    <cellStyle name="Měna 2 2 2 4 2 5 3" xfId="12641"/>
    <cellStyle name="normální 12 4 4 2 5 3" xfId="12642"/>
    <cellStyle name="Normální 16 2 3 4 2 5 3" xfId="12643"/>
    <cellStyle name="Normální 17 2 3 4 2 5 3" xfId="12644"/>
    <cellStyle name="Normální 18 2 3 4 2 5 3" xfId="12645"/>
    <cellStyle name="Normální 21 2 3 4 2 5 3" xfId="12646"/>
    <cellStyle name="Měna 2 7 3 2 5 3" xfId="12647"/>
    <cellStyle name="Normální 16 6 3 2 5 3" xfId="12648"/>
    <cellStyle name="Normální 17 6 3 2 5 3" xfId="12649"/>
    <cellStyle name="Normální 18 6 3 2 5 3" xfId="12650"/>
    <cellStyle name="Normální 21 6 3 2 5 3" xfId="12651"/>
    <cellStyle name="normální 12 2 4 3 2 5 3" xfId="12652"/>
    <cellStyle name="Normální 18 2 2 2 3 2 5 3" xfId="12653"/>
    <cellStyle name="Normální 17 2 2 2 3 2 5 3" xfId="12654"/>
    <cellStyle name="Normální 16 2 2 2 3 2 5 3" xfId="12655"/>
    <cellStyle name="Měna 2 2 4 3 2 5 3" xfId="12656"/>
    <cellStyle name="Měna 2 3 3 3 2 5 3" xfId="12657"/>
    <cellStyle name="Normální 21 2 2 2 3 2 5 3" xfId="12658"/>
    <cellStyle name="Měna 2 4 2 3 2 5 3" xfId="12659"/>
    <cellStyle name="normální 12 3 2 3 2 5 3" xfId="12660"/>
    <cellStyle name="Normální 16 3 2 3 2 5 3" xfId="12661"/>
    <cellStyle name="Normální 17 3 2 3 2 5 3" xfId="12662"/>
    <cellStyle name="Normální 18 3 2 3 2 5 3" xfId="12663"/>
    <cellStyle name="Normální 21 3 2 3 2 5 3" xfId="12664"/>
    <cellStyle name="Měna 2 5 3 2 5 3" xfId="12665"/>
    <cellStyle name="Normální 16 4 2 3 2 5 3" xfId="12666"/>
    <cellStyle name="Normální 17 4 2 3 2 5 3" xfId="12667"/>
    <cellStyle name="Normální 18 4 2 3 2 5 3" xfId="12668"/>
    <cellStyle name="Normální 21 4 2 3 2 5 3" xfId="12669"/>
    <cellStyle name="Měna 2 3 2 3 2 5 3" xfId="12670"/>
    <cellStyle name="Měna 2 2 2 2 3 2 5 3" xfId="12671"/>
    <cellStyle name="Měna 2 2 3 3 2 5 3" xfId="12672"/>
    <cellStyle name="normální 12 4 2 3 2 5 3" xfId="12673"/>
    <cellStyle name="Měna 2 6 3 2 5 3" xfId="12674"/>
    <cellStyle name="Normální 16 5 3 2 5 3" xfId="12675"/>
    <cellStyle name="Normální 17 5 3 2 5 3" xfId="12676"/>
    <cellStyle name="Normální 18 5 3 2 5 3" xfId="12677"/>
    <cellStyle name="Normální 21 5 3 2 5 3" xfId="12678"/>
    <cellStyle name="Normální 16 2 3 2 3 2 5 3" xfId="12679"/>
    <cellStyle name="Normální 17 2 3 2 3 2 5 3" xfId="12680"/>
    <cellStyle name="Normální 18 2 3 2 3 2 5 3" xfId="12681"/>
    <cellStyle name="Normální 21 2 3 2 3 2 5 3" xfId="12682"/>
    <cellStyle name="Normální 92 2 5 3" xfId="12683"/>
    <cellStyle name="Měna 2 10 2 5 3" xfId="12684"/>
    <cellStyle name="Měna 2 2 7 2 5 3" xfId="12685"/>
    <cellStyle name="Měna 2 2 2 5 2 5 3" xfId="12686"/>
    <cellStyle name="Měna 2 3 6 2 5 3" xfId="12687"/>
    <cellStyle name="normální 12 5 2 5 3" xfId="12688"/>
    <cellStyle name="Normální 16 2 4 2 5 3" xfId="12689"/>
    <cellStyle name="Normální 17 2 4 2 5 3" xfId="12690"/>
    <cellStyle name="Normální 18 2 4 2 5 3" xfId="12691"/>
    <cellStyle name="Normální 21 2 4 2 5 3" xfId="12692"/>
    <cellStyle name="Normální 93 2 5 3" xfId="12693"/>
    <cellStyle name="Měna 2 4 5 2 5 3" xfId="12694"/>
    <cellStyle name="Měna 2 2 3 4 2 5 3" xfId="12695"/>
    <cellStyle name="Normální 94 2 5 3" xfId="12696"/>
    <cellStyle name="Měna 2 12 4 3" xfId="12697"/>
    <cellStyle name="Normální 16 10 4 3" xfId="12698"/>
    <cellStyle name="Normální 17 10 4 3" xfId="12699"/>
    <cellStyle name="Normální 18 10 4 3" xfId="12700"/>
    <cellStyle name="Normální 21 10 4 3" xfId="12701"/>
    <cellStyle name="normální 12 2 8 4 3" xfId="12702"/>
    <cellStyle name="Normální 18 2 2 6 4 3" xfId="12703"/>
    <cellStyle name="Normální 17 2 2 6 4 3" xfId="12704"/>
    <cellStyle name="Normální 16 2 2 6 4 3" xfId="12705"/>
    <cellStyle name="Měna 2 2 9 4 3" xfId="12706"/>
    <cellStyle name="Měna 2 3 8 4 3" xfId="12707"/>
    <cellStyle name="Normální 21 2 2 6 4 3" xfId="12708"/>
    <cellStyle name="Měna 2 4 7 4 3" xfId="12709"/>
    <cellStyle name="normální 12 3 6 4 3" xfId="12710"/>
    <cellStyle name="Normální 16 3 6 4 3" xfId="12711"/>
    <cellStyle name="Normální 17 3 6 4 3" xfId="12712"/>
    <cellStyle name="Normální 18 3 6 4 3" xfId="12713"/>
    <cellStyle name="Normální 21 3 6 4 3" xfId="12714"/>
    <cellStyle name="Měna 2 2 2 7 4 3" xfId="12715"/>
    <cellStyle name="normální 12 4 6 4 3" xfId="12716"/>
    <cellStyle name="Normální 16 2 3 6 4 3" xfId="12717"/>
    <cellStyle name="Normální 17 2 3 6 4 3" xfId="12718"/>
    <cellStyle name="Normální 18 2 3 6 4 3" xfId="12719"/>
    <cellStyle name="Normální 21 2 3 6 4 3" xfId="12720"/>
    <cellStyle name="Měna 2 7 5 4 3" xfId="12721"/>
    <cellStyle name="Normální 16 6 5 4 3" xfId="12722"/>
    <cellStyle name="Normální 17 6 5 4 3" xfId="12723"/>
    <cellStyle name="Normální 18 6 5 4 3" xfId="12724"/>
    <cellStyle name="Normální 21 6 5 4 3" xfId="12725"/>
    <cellStyle name="normální 12 2 4 5 4 3" xfId="12726"/>
    <cellStyle name="Normální 18 2 2 2 5 4 3" xfId="12727"/>
    <cellStyle name="Normální 17 2 2 2 5 4 3" xfId="12728"/>
    <cellStyle name="Normální 16 2 2 2 5 4 3" xfId="12729"/>
    <cellStyle name="Měna 2 2 4 5 4 3" xfId="12730"/>
    <cellStyle name="Měna 2 3 3 5 4 3" xfId="12731"/>
    <cellStyle name="Normální 21 2 2 2 5 4 3" xfId="12732"/>
    <cellStyle name="Měna 2 4 2 5 4 3" xfId="12733"/>
    <cellStyle name="normální 12 3 2 5 4 3" xfId="12734"/>
    <cellStyle name="Normální 16 3 2 5 4 3" xfId="12735"/>
    <cellStyle name="Normální 17 3 2 5 4 3" xfId="12736"/>
    <cellStyle name="Normální 18 3 2 5 4 3" xfId="12737"/>
    <cellStyle name="Normální 21 3 2 5 4 3" xfId="12738"/>
    <cellStyle name="Měna 2 5 5 4 3" xfId="12739"/>
    <cellStyle name="Normální 16 4 2 5 4 3" xfId="12740"/>
    <cellStyle name="Normální 17 4 2 5 4 3" xfId="12741"/>
    <cellStyle name="Normální 18 4 2 5 4 3" xfId="12742"/>
    <cellStyle name="Normální 21 4 2 5 4 3" xfId="12743"/>
    <cellStyle name="Měna 2 3 2 5 4 3" xfId="12744"/>
    <cellStyle name="Měna 2 2 2 2 5 4 3" xfId="12745"/>
    <cellStyle name="Měna 2 2 3 6 4 3" xfId="12746"/>
    <cellStyle name="normální 12 4 2 5 4 3" xfId="12747"/>
    <cellStyle name="Měna 2 6 5 4 3" xfId="12748"/>
    <cellStyle name="Normální 16 5 5 4 3" xfId="12749"/>
    <cellStyle name="Normální 17 5 5 4 3" xfId="12750"/>
    <cellStyle name="Normální 18 5 5 4 3" xfId="12751"/>
    <cellStyle name="Normální 21 5 5 4 3" xfId="12752"/>
    <cellStyle name="Normální 16 2 3 2 5 4 3" xfId="12753"/>
    <cellStyle name="Normální 17 2 3 2 5 4 3" xfId="12754"/>
    <cellStyle name="Normální 18 2 3 2 5 4 3" xfId="12755"/>
    <cellStyle name="Normální 21 2 3 2 5 4 3" xfId="12756"/>
    <cellStyle name="Měna 2 8 3 4 3" xfId="12757"/>
    <cellStyle name="Normální 16 7 3 4 3" xfId="12758"/>
    <cellStyle name="Normální 17 7 3 4 3" xfId="12759"/>
    <cellStyle name="Normální 18 7 3 4 3" xfId="12760"/>
    <cellStyle name="Normální 21 7 3 4 3" xfId="12761"/>
    <cellStyle name="normální 12 2 5 3 4 3" xfId="12762"/>
    <cellStyle name="Normální 18 2 2 3 3 4 3" xfId="12763"/>
    <cellStyle name="Normální 17 2 2 3 3 4 3" xfId="12764"/>
    <cellStyle name="Normální 16 2 2 3 3 4 3" xfId="12765"/>
    <cellStyle name="Měna 2 2 5 3 4 3" xfId="12766"/>
    <cellStyle name="Měna 2 3 4 3 4 3" xfId="12767"/>
    <cellStyle name="Normální 21 2 2 3 3 4 3" xfId="12768"/>
    <cellStyle name="Měna 2 4 3 3 4 3" xfId="12769"/>
    <cellStyle name="normální 12 3 3 3 4 3" xfId="12770"/>
    <cellStyle name="Normální 16 3 3 3 4 3" xfId="12771"/>
    <cellStyle name="Normální 17 3 3 3 4 3" xfId="12772"/>
    <cellStyle name="Normální 18 3 3 3 4 3" xfId="12773"/>
    <cellStyle name="Normální 21 3 3 3 4 3" xfId="12774"/>
    <cellStyle name="Měna 2 2 2 3 3 4 3" xfId="12775"/>
    <cellStyle name="normální 12 4 3 3 4 3" xfId="12776"/>
    <cellStyle name="Normální 16 2 3 3 3 4 3" xfId="12777"/>
    <cellStyle name="Normální 17 2 3 3 3 4 3" xfId="12778"/>
    <cellStyle name="Normální 18 2 3 3 3 4 3" xfId="12779"/>
    <cellStyle name="Normální 21 2 3 3 3 4 3" xfId="12780"/>
    <cellStyle name="Měna 2 7 2 3 4 3" xfId="12781"/>
    <cellStyle name="Normální 16 6 2 3 4 3" xfId="12782"/>
    <cellStyle name="Normální 17 6 2 3 4 3" xfId="12783"/>
    <cellStyle name="Normální 18 6 2 3 4 3" xfId="12784"/>
    <cellStyle name="Normální 21 6 2 3 4 3" xfId="12785"/>
    <cellStyle name="normální 12 2 4 2 3 4 3" xfId="12786"/>
    <cellStyle name="Normální 18 2 2 2 2 3 4 3" xfId="12787"/>
    <cellStyle name="Normální 17 2 2 2 2 3 4 3" xfId="12788"/>
    <cellStyle name="Normální 16 2 2 2 2 3 4 3" xfId="12789"/>
    <cellStyle name="Měna 2 2 4 2 3 4 3" xfId="12790"/>
    <cellStyle name="Měna 2 3 3 2 3 4 3" xfId="12791"/>
    <cellStyle name="Normální 21 2 2 2 2 3 4 3" xfId="12792"/>
    <cellStyle name="Měna 2 4 2 2 3 4 3" xfId="12793"/>
    <cellStyle name="normální 12 3 2 2 3 4 3" xfId="12794"/>
    <cellStyle name="Normální 16 3 2 2 3 4 3" xfId="12795"/>
    <cellStyle name="Normální 17 3 2 2 3 4 3" xfId="12796"/>
    <cellStyle name="Normální 18 3 2 2 3 4 3" xfId="12797"/>
    <cellStyle name="Normální 21 3 2 2 3 4 3" xfId="12798"/>
    <cellStyle name="Měna 2 5 2 3 4 3" xfId="12799"/>
    <cellStyle name="Normální 16 4 2 2 3 4 3" xfId="12800"/>
    <cellStyle name="Normální 17 4 2 2 3 4 3" xfId="12801"/>
    <cellStyle name="Normální 18 4 2 2 3 4 3" xfId="12802"/>
    <cellStyle name="Normální 21 4 2 2 3 4 3" xfId="12803"/>
    <cellStyle name="Měna 2 3 2 2 3 4 3" xfId="12804"/>
    <cellStyle name="Měna 2 2 2 2 2 3 4 3" xfId="12805"/>
    <cellStyle name="Měna 2 2 3 2 3 4 3" xfId="12806"/>
    <cellStyle name="normální 12 4 2 2 3 4 3" xfId="12807"/>
    <cellStyle name="Měna 2 6 2 3 4 3" xfId="12808"/>
    <cellStyle name="Normální 16 5 2 3 4 3" xfId="12809"/>
    <cellStyle name="Normální 17 5 2 3 4 3" xfId="12810"/>
    <cellStyle name="Normální 18 5 2 3 4 3" xfId="12811"/>
    <cellStyle name="Normální 21 5 2 3 4 3" xfId="12812"/>
    <cellStyle name="Normální 16 2 3 2 2 3 4 3" xfId="12813"/>
    <cellStyle name="Normální 17 2 3 2 2 3 4 3" xfId="12814"/>
    <cellStyle name="Normální 18 2 3 2 2 3 4 3" xfId="12815"/>
    <cellStyle name="Normální 21 2 3 2 2 3 4 3" xfId="12816"/>
    <cellStyle name="Měna 2 9 3 4 3" xfId="12817"/>
    <cellStyle name="Normální 16 8 3 4 3" xfId="12818"/>
    <cellStyle name="Normální 17 8 3 4 3" xfId="12819"/>
    <cellStyle name="Normální 18 8 3 4 3" xfId="12820"/>
    <cellStyle name="Normální 21 8 3 4 3" xfId="12821"/>
    <cellStyle name="normální 12 2 6 3 4 3" xfId="12822"/>
    <cellStyle name="Normální 18 2 2 4 3 4 3" xfId="12823"/>
    <cellStyle name="Normální 17 2 2 4 3 4 3" xfId="12824"/>
    <cellStyle name="Normální 16 2 2 4 3 4 3" xfId="12825"/>
    <cellStyle name="Měna 2 2 6 3 4 3" xfId="12826"/>
    <cellStyle name="Měna 2 3 5 3 4 3" xfId="12827"/>
    <cellStyle name="Normální 21 2 2 4 3 4 3" xfId="12828"/>
    <cellStyle name="Měna 2 4 4 3 4 3" xfId="12829"/>
    <cellStyle name="normální 12 3 4 3 4 3" xfId="12830"/>
    <cellStyle name="Normální 16 3 4 3 4 3" xfId="12831"/>
    <cellStyle name="Normální 17 3 4 3 4 3" xfId="12832"/>
    <cellStyle name="Normální 18 3 4 3 4 3" xfId="12833"/>
    <cellStyle name="Normální 21 3 4 3 4 3" xfId="12834"/>
    <cellStyle name="Měna 2 2 2 4 3 4 3" xfId="12835"/>
    <cellStyle name="normální 12 4 4 3 4 3" xfId="12836"/>
    <cellStyle name="Normální 16 2 3 4 3 4 3" xfId="12837"/>
    <cellStyle name="Normální 17 2 3 4 3 4 3" xfId="12838"/>
    <cellStyle name="Normální 18 2 3 4 3 4 3" xfId="12839"/>
    <cellStyle name="Normální 21 2 3 4 3 4 3" xfId="12840"/>
    <cellStyle name="Měna 2 7 3 3 4 3" xfId="12841"/>
    <cellStyle name="Normální 16 6 3 3 4 3" xfId="12842"/>
    <cellStyle name="Normální 17 6 3 3 4 3" xfId="12843"/>
    <cellStyle name="Normální 18 6 3 3 4 3" xfId="12844"/>
    <cellStyle name="Normální 21 6 3 3 4 3" xfId="12845"/>
    <cellStyle name="normální 12 2 4 3 3 4 3" xfId="12846"/>
    <cellStyle name="Normální 18 2 2 2 3 3 4 3" xfId="12847"/>
    <cellStyle name="Normální 17 2 2 2 3 3 4 3" xfId="12848"/>
    <cellStyle name="Normální 16 2 2 2 3 3 4 3" xfId="12849"/>
    <cellStyle name="Měna 2 2 4 3 3 4 3" xfId="12850"/>
    <cellStyle name="Měna 2 3 3 3 3 4 3" xfId="12851"/>
    <cellStyle name="Normální 21 2 2 2 3 3 4 3" xfId="12852"/>
    <cellStyle name="Měna 2 4 2 3 3 4 3" xfId="12853"/>
    <cellStyle name="normální 12 3 2 3 3 4 3" xfId="12854"/>
    <cellStyle name="Normální 16 3 2 3 3 4 3" xfId="12855"/>
    <cellStyle name="Normální 17 3 2 3 3 4 3" xfId="12856"/>
    <cellStyle name="Normální 18 3 2 3 3 4 3" xfId="12857"/>
    <cellStyle name="Normální 21 3 2 3 3 4 3" xfId="12858"/>
    <cellStyle name="Měna 2 5 3 3 4 3" xfId="12859"/>
    <cellStyle name="Normální 16 4 2 3 3 4 3" xfId="12860"/>
    <cellStyle name="Normální 17 4 2 3 3 4 3" xfId="12861"/>
    <cellStyle name="Normální 18 4 2 3 3 4 3" xfId="12862"/>
    <cellStyle name="Normální 21 4 2 3 3 4 3" xfId="12863"/>
    <cellStyle name="Měna 2 3 2 3 3 4 3" xfId="12864"/>
    <cellStyle name="Měna 2 2 2 2 3 3 4 3" xfId="12865"/>
    <cellStyle name="Měna 2 2 3 3 3 4 3" xfId="12866"/>
    <cellStyle name="normální 12 4 2 3 3 4 3" xfId="12867"/>
    <cellStyle name="Měna 2 6 3 3 4 3" xfId="12868"/>
    <cellStyle name="Normální 16 5 3 3 4 3" xfId="12869"/>
    <cellStyle name="Normální 17 5 3 3 4 3" xfId="12870"/>
    <cellStyle name="Normální 18 5 3 3 4 3" xfId="12871"/>
    <cellStyle name="Normální 21 5 3 3 4 3" xfId="12872"/>
    <cellStyle name="Normální 16 2 3 2 3 3 4 3" xfId="12873"/>
    <cellStyle name="Normální 17 2 3 2 3 3 4 3" xfId="12874"/>
    <cellStyle name="Normální 18 2 3 2 3 3 4 3" xfId="12875"/>
    <cellStyle name="Normální 21 2 3 2 3 3 4 3" xfId="12876"/>
    <cellStyle name="Normální 92 3 4 3" xfId="12877"/>
    <cellStyle name="Měna 2 10 3 4 3" xfId="12878"/>
    <cellStyle name="Měna 2 2 7 3 4 3" xfId="12879"/>
    <cellStyle name="Měna 2 2 2 5 3 4 3" xfId="12880"/>
    <cellStyle name="Měna 2 3 6 3 4 3" xfId="12881"/>
    <cellStyle name="normální 12 5 3 4 3" xfId="12882"/>
    <cellStyle name="Normální 16 2 4 3 4 3" xfId="12883"/>
    <cellStyle name="Normální 17 2 4 3 4 3" xfId="12884"/>
    <cellStyle name="Normální 18 2 4 3 4 3" xfId="12885"/>
    <cellStyle name="Normální 21 2 4 3 4 3" xfId="12886"/>
    <cellStyle name="Normální 93 3 4 3" xfId="12887"/>
    <cellStyle name="Měna 2 4 5 3 4 3" xfId="12888"/>
    <cellStyle name="Měna 2 2 3 4 3 4 3" xfId="12889"/>
    <cellStyle name="Normální 94 3 4 3" xfId="12890"/>
    <cellStyle name="Měna 2 11 2 4 3" xfId="12891"/>
    <cellStyle name="Normální 16 9 2 4 3" xfId="12892"/>
    <cellStyle name="Normální 17 9 2 4 3" xfId="12893"/>
    <cellStyle name="Normální 18 9 2 4 3" xfId="12894"/>
    <cellStyle name="Normální 21 9 2 4 3" xfId="12895"/>
    <cellStyle name="normální 12 2 7 2 4 3" xfId="12896"/>
    <cellStyle name="Normální 18 2 2 5 2 4 3" xfId="12897"/>
    <cellStyle name="Normální 17 2 2 5 2 4 3" xfId="12898"/>
    <cellStyle name="Normální 16 2 2 5 2 4 3" xfId="12899"/>
    <cellStyle name="Měna 2 2 8 2 4 3" xfId="12900"/>
    <cellStyle name="Měna 2 3 7 2 4 3" xfId="12901"/>
    <cellStyle name="Normální 21 2 2 5 2 4 3" xfId="12902"/>
    <cellStyle name="Měna 2 4 6 2 4 3" xfId="12903"/>
    <cellStyle name="normální 12 3 5 2 4 3" xfId="12904"/>
    <cellStyle name="Normální 16 3 5 2 4 3" xfId="12905"/>
    <cellStyle name="Normální 17 3 5 2 4 3" xfId="12906"/>
    <cellStyle name="Normální 18 3 5 2 4 3" xfId="12907"/>
    <cellStyle name="Normální 21 3 5 2 4 3" xfId="12908"/>
    <cellStyle name="Měna 2 2 2 6 2 4 3" xfId="12909"/>
    <cellStyle name="normální 12 4 5 2 4 3" xfId="12910"/>
    <cellStyle name="Normální 16 2 3 5 2 4 3" xfId="12911"/>
    <cellStyle name="Normální 17 2 3 5 2 4 3" xfId="12912"/>
    <cellStyle name="Normální 18 2 3 5 2 4 3" xfId="12913"/>
    <cellStyle name="Normální 21 2 3 5 2 4 3" xfId="12914"/>
    <cellStyle name="Měna 2 7 4 2 4 3" xfId="12915"/>
    <cellStyle name="Normální 16 6 4 2 4 3" xfId="12916"/>
    <cellStyle name="Normální 17 6 4 2 4 3" xfId="12917"/>
    <cellStyle name="Normální 18 6 4 2 4 3" xfId="12918"/>
    <cellStyle name="Normální 21 6 4 2 4 3" xfId="12919"/>
    <cellStyle name="normální 12 2 4 4 2 4 3" xfId="12920"/>
    <cellStyle name="Normální 18 2 2 2 4 2 4 3" xfId="12921"/>
    <cellStyle name="Normální 17 2 2 2 4 2 4 3" xfId="12922"/>
    <cellStyle name="Normální 16 2 2 2 4 2 4 3" xfId="12923"/>
    <cellStyle name="Měna 2 2 4 4 2 4 3" xfId="12924"/>
    <cellStyle name="Měna 2 3 3 4 2 4 3" xfId="12925"/>
    <cellStyle name="Normální 21 2 2 2 4 2 4 3" xfId="12926"/>
    <cellStyle name="Měna 2 4 2 4 2 4 3" xfId="12927"/>
    <cellStyle name="normální 12 3 2 4 2 4 3" xfId="12928"/>
    <cellStyle name="Normální 16 3 2 4 2 4 3" xfId="12929"/>
    <cellStyle name="Normální 17 3 2 4 2 4 3" xfId="12930"/>
    <cellStyle name="Normální 18 3 2 4 2 4 3" xfId="12931"/>
    <cellStyle name="Normální 21 3 2 4 2 4 3" xfId="12932"/>
    <cellStyle name="Měna 2 5 4 2 4 3" xfId="12933"/>
    <cellStyle name="Normální 16 4 2 4 2 4 3" xfId="12934"/>
    <cellStyle name="Normální 17 4 2 4 2 4 3" xfId="12935"/>
    <cellStyle name="Normální 18 4 2 4 2 4 3" xfId="12936"/>
    <cellStyle name="Normální 21 4 2 4 2 4 3" xfId="12937"/>
    <cellStyle name="Měna 2 3 2 4 2 4 3" xfId="12938"/>
    <cellStyle name="Měna 2 2 2 2 4 2 4 3" xfId="12939"/>
    <cellStyle name="Měna 2 2 3 5 2 4 3" xfId="12940"/>
    <cellStyle name="normální 12 4 2 4 2 4 3" xfId="12941"/>
    <cellStyle name="Měna 2 6 4 2 4 3" xfId="12942"/>
    <cellStyle name="Normální 16 5 4 2 4 3" xfId="12943"/>
    <cellStyle name="Normální 17 5 4 2 4 3" xfId="12944"/>
    <cellStyle name="Normální 18 5 4 2 4 3" xfId="12945"/>
    <cellStyle name="Normální 21 5 4 2 4 3" xfId="12946"/>
    <cellStyle name="Normální 16 2 3 2 4 2 4 3" xfId="12947"/>
    <cellStyle name="Normální 17 2 3 2 4 2 4 3" xfId="12948"/>
    <cellStyle name="Normální 18 2 3 2 4 2 4 3" xfId="12949"/>
    <cellStyle name="Normální 21 2 3 2 4 2 4 3" xfId="12950"/>
    <cellStyle name="Měna 2 8 2 2 4 3" xfId="12951"/>
    <cellStyle name="Normální 16 7 2 2 4 3" xfId="12952"/>
    <cellStyle name="Normální 17 7 2 2 4 3" xfId="12953"/>
    <cellStyle name="Normální 18 7 2 2 4 3" xfId="12954"/>
    <cellStyle name="Normální 21 7 2 2 4 3" xfId="12955"/>
    <cellStyle name="normální 12 2 5 2 2 4 3" xfId="12956"/>
    <cellStyle name="Normální 18 2 2 3 2 2 4 3" xfId="12957"/>
    <cellStyle name="Normální 17 2 2 3 2 2 4 3" xfId="12958"/>
    <cellStyle name="Normální 16 2 2 3 2 2 4 3" xfId="12959"/>
    <cellStyle name="Měna 2 2 5 2 2 4 3" xfId="12960"/>
    <cellStyle name="Měna 2 3 4 2 2 4 3" xfId="12961"/>
    <cellStyle name="Normální 21 2 2 3 2 2 4 3" xfId="12962"/>
    <cellStyle name="Měna 2 4 3 2 2 4 3" xfId="12963"/>
    <cellStyle name="normální 12 3 3 2 2 4 3" xfId="12964"/>
    <cellStyle name="Normální 16 3 3 2 2 4 3" xfId="12965"/>
    <cellStyle name="Normální 17 3 3 2 2 4 3" xfId="12966"/>
    <cellStyle name="Normální 18 3 3 2 2 4 3" xfId="12967"/>
    <cellStyle name="Normální 21 3 3 2 2 4 3" xfId="12968"/>
    <cellStyle name="Měna 2 2 2 3 2 2 4 3" xfId="12969"/>
    <cellStyle name="normální 12 4 3 2 2 4 3" xfId="12970"/>
    <cellStyle name="Normální 16 2 3 3 2 2 4 3" xfId="12971"/>
    <cellStyle name="Normální 17 2 3 3 2 2 4 3" xfId="12972"/>
    <cellStyle name="Normální 18 2 3 3 2 2 4 3" xfId="12973"/>
    <cellStyle name="Normální 21 2 3 3 2 2 4 3" xfId="12974"/>
    <cellStyle name="Měna 2 7 2 2 2 4 3" xfId="12975"/>
    <cellStyle name="Normální 16 6 2 2 2 4 3" xfId="12976"/>
    <cellStyle name="Normální 17 6 2 2 2 4 3" xfId="12977"/>
    <cellStyle name="Normální 18 6 2 2 2 4 3" xfId="12978"/>
    <cellStyle name="Normální 21 6 2 2 2 4 3" xfId="12979"/>
    <cellStyle name="normální 12 2 4 2 2 2 4 3" xfId="12980"/>
    <cellStyle name="Normální 18 2 2 2 2 2 2 4 3" xfId="12981"/>
    <cellStyle name="Normální 17 2 2 2 2 2 2 4 3" xfId="12982"/>
    <cellStyle name="Normální 16 2 2 2 2 2 2 4 3" xfId="12983"/>
    <cellStyle name="Měna 2 2 4 2 2 2 4 3" xfId="12984"/>
    <cellStyle name="Měna 2 3 3 2 2 2 4 3" xfId="12985"/>
    <cellStyle name="Normální 21 2 2 2 2 2 2 4 3" xfId="12986"/>
    <cellStyle name="Měna 2 4 2 2 2 2 4 3" xfId="12987"/>
    <cellStyle name="normální 12 3 2 2 2 2 4 3" xfId="12988"/>
    <cellStyle name="Normální 16 3 2 2 2 2 4 3" xfId="12989"/>
    <cellStyle name="Normální 17 3 2 2 2 2 4 3" xfId="12990"/>
    <cellStyle name="Normální 18 3 2 2 2 2 4 3" xfId="12991"/>
    <cellStyle name="Normální 21 3 2 2 2 2 4 3" xfId="12992"/>
    <cellStyle name="Měna 2 5 2 2 2 4 3" xfId="12993"/>
    <cellStyle name="Normální 16 4 2 2 2 2 4 3" xfId="12994"/>
    <cellStyle name="Normální 17 4 2 2 2 2 4 3" xfId="12995"/>
    <cellStyle name="Normální 18 4 2 2 2 2 4 3" xfId="12996"/>
    <cellStyle name="Normální 21 4 2 2 2 2 4 3" xfId="12997"/>
    <cellStyle name="Měna 2 3 2 2 2 2 4 3" xfId="12998"/>
    <cellStyle name="Měna 2 2 2 2 2 2 2 4 3" xfId="12999"/>
    <cellStyle name="Měna 2 2 3 2 2 2 4 3" xfId="13000"/>
    <cellStyle name="normální 12 4 2 2 2 2 4 3" xfId="13001"/>
    <cellStyle name="Měna 2 6 2 2 2 4 3" xfId="13002"/>
    <cellStyle name="Normální 16 5 2 2 2 4 3" xfId="13003"/>
    <cellStyle name="Normální 17 5 2 2 2 4 3" xfId="13004"/>
    <cellStyle name="Normální 18 5 2 2 2 4 3" xfId="13005"/>
    <cellStyle name="Normální 21 5 2 2 2 4 3" xfId="13006"/>
    <cellStyle name="Normální 16 2 3 2 2 2 2 4 3" xfId="13007"/>
    <cellStyle name="Normální 17 2 3 2 2 2 2 4 3" xfId="13008"/>
    <cellStyle name="Normální 18 2 3 2 2 2 2 4 3" xfId="13009"/>
    <cellStyle name="Normální 21 2 3 2 2 2 2 4 3" xfId="13010"/>
    <cellStyle name="Měna 2 9 2 2 4 3" xfId="13011"/>
    <cellStyle name="Normální 16 8 2 2 4 3" xfId="13012"/>
    <cellStyle name="Normální 17 8 2 2 4 3" xfId="13013"/>
    <cellStyle name="Normální 18 8 2 2 4 3" xfId="13014"/>
    <cellStyle name="Normální 21 8 2 2 4 3" xfId="13015"/>
    <cellStyle name="normální 12 2 6 2 2 4 3" xfId="13016"/>
    <cellStyle name="Normální 18 2 2 4 2 2 4 3" xfId="13017"/>
    <cellStyle name="Normální 17 2 2 4 2 2 4 3" xfId="13018"/>
    <cellStyle name="Normální 16 2 2 4 2 2 4 3" xfId="13019"/>
    <cellStyle name="Měna 2 2 6 2 2 4 3" xfId="13020"/>
    <cellStyle name="Měna 2 3 5 2 2 4 3" xfId="13021"/>
    <cellStyle name="Normální 21 2 2 4 2 2 4 3" xfId="13022"/>
    <cellStyle name="Měna 2 4 4 2 2 4 3" xfId="13023"/>
    <cellStyle name="normální 12 3 4 2 2 4 3" xfId="13024"/>
    <cellStyle name="Normální 16 3 4 2 2 4 3" xfId="13025"/>
    <cellStyle name="Normální 17 3 4 2 2 4 3" xfId="13026"/>
    <cellStyle name="Normální 18 3 4 2 2 4 3" xfId="13027"/>
    <cellStyle name="Normální 21 3 4 2 2 4 3" xfId="13028"/>
    <cellStyle name="Měna 2 2 2 4 2 2 4 3" xfId="13029"/>
    <cellStyle name="normální 12 4 4 2 2 4 3" xfId="13030"/>
    <cellStyle name="Normální 16 2 3 4 2 2 4 3" xfId="13031"/>
    <cellStyle name="Normální 17 2 3 4 2 2 4 3" xfId="13032"/>
    <cellStyle name="Normální 18 2 3 4 2 2 4 3" xfId="13033"/>
    <cellStyle name="Normální 21 2 3 4 2 2 4 3" xfId="13034"/>
    <cellStyle name="Měna 2 7 3 2 2 4 3" xfId="13035"/>
    <cellStyle name="Normální 16 6 3 2 2 4 3" xfId="13036"/>
    <cellStyle name="Normální 17 6 3 2 2 4 3" xfId="13037"/>
    <cellStyle name="Normální 18 6 3 2 2 4 3" xfId="13038"/>
    <cellStyle name="Normální 21 6 3 2 2 4 3" xfId="13039"/>
    <cellStyle name="normální 12 2 4 3 2 2 4 3" xfId="13040"/>
    <cellStyle name="Normální 18 2 2 2 3 2 2 4 3" xfId="13041"/>
    <cellStyle name="Normální 17 2 2 2 3 2 2 4 3" xfId="13042"/>
    <cellStyle name="Normální 16 2 2 2 3 2 2 4 3" xfId="13043"/>
    <cellStyle name="Měna 2 2 4 3 2 2 4 3" xfId="13044"/>
    <cellStyle name="Měna 2 3 3 3 2 2 4 3" xfId="13045"/>
    <cellStyle name="Normální 21 2 2 2 3 2 2 4 3" xfId="13046"/>
    <cellStyle name="Měna 2 4 2 3 2 2 4 3" xfId="13047"/>
    <cellStyle name="normální 12 3 2 3 2 2 4 3" xfId="13048"/>
    <cellStyle name="Normální 16 3 2 3 2 2 4 3" xfId="13049"/>
    <cellStyle name="Normální 17 3 2 3 2 2 4 3" xfId="13050"/>
    <cellStyle name="Normální 18 3 2 3 2 2 4 3" xfId="13051"/>
    <cellStyle name="Normální 21 3 2 3 2 2 4 3" xfId="13052"/>
    <cellStyle name="Měna 2 5 3 2 2 4 3" xfId="13053"/>
    <cellStyle name="Normální 16 4 2 3 2 2 4 3" xfId="13054"/>
    <cellStyle name="Normální 17 4 2 3 2 2 4 3" xfId="13055"/>
    <cellStyle name="Normální 18 4 2 3 2 2 4 3" xfId="13056"/>
    <cellStyle name="Normální 21 4 2 3 2 2 4 3" xfId="13057"/>
    <cellStyle name="Měna 2 3 2 3 2 2 4 3" xfId="13058"/>
    <cellStyle name="Měna 2 2 2 2 3 2 2 4 3" xfId="13059"/>
    <cellStyle name="Měna 2 2 3 3 2 2 4 3" xfId="13060"/>
    <cellStyle name="normální 12 4 2 3 2 2 4 3" xfId="13061"/>
    <cellStyle name="Měna 2 6 3 2 2 4 3" xfId="13062"/>
    <cellStyle name="Normální 16 5 3 2 2 4 3" xfId="13063"/>
    <cellStyle name="Normální 17 5 3 2 2 4 3" xfId="13064"/>
    <cellStyle name="Normální 18 5 3 2 2 4 3" xfId="13065"/>
    <cellStyle name="Normální 21 5 3 2 2 4 3" xfId="13066"/>
    <cellStyle name="Normální 16 2 3 2 3 2 2 4 3" xfId="13067"/>
    <cellStyle name="Normální 17 2 3 2 3 2 2 4 3" xfId="13068"/>
    <cellStyle name="Normální 18 2 3 2 3 2 2 4 3" xfId="13069"/>
    <cellStyle name="Normální 21 2 3 2 3 2 2 4 3" xfId="13070"/>
    <cellStyle name="Normální 92 2 2 4 3" xfId="13071"/>
    <cellStyle name="Měna 2 10 2 2 4 3" xfId="13072"/>
    <cellStyle name="Měna 2 2 7 2 2 4 3" xfId="13073"/>
    <cellStyle name="Měna 2 2 2 5 2 2 4 3" xfId="13074"/>
    <cellStyle name="Měna 2 3 6 2 2 4 3" xfId="13075"/>
    <cellStyle name="normální 12 5 2 2 4 3" xfId="13076"/>
    <cellStyle name="Normální 16 2 4 2 2 4 3" xfId="13077"/>
    <cellStyle name="Normální 17 2 4 2 2 4 3" xfId="13078"/>
    <cellStyle name="Normální 18 2 4 2 2 4 3" xfId="13079"/>
    <cellStyle name="Normální 21 2 4 2 2 4 3" xfId="13080"/>
    <cellStyle name="Normální 93 2 2 4 3" xfId="13081"/>
    <cellStyle name="Měna 2 4 5 2 2 4 3" xfId="13082"/>
    <cellStyle name="Měna 2 2 3 4 2 2 4 3" xfId="13083"/>
    <cellStyle name="Normální 94 2 2 4 3" xfId="13084"/>
    <cellStyle name="Měna 2 16 2" xfId="13085"/>
    <cellStyle name="Normální 16 14 2" xfId="13086"/>
    <cellStyle name="Normální 17 14 2" xfId="13087"/>
    <cellStyle name="Normální 18 14 2" xfId="13088"/>
    <cellStyle name="Normální 21 14 2" xfId="13089"/>
    <cellStyle name="normální 12 2 12 2" xfId="13090"/>
    <cellStyle name="Normální 18 2 2 10 2" xfId="13091"/>
    <cellStyle name="Normální 17 2 2 10 2" xfId="13092"/>
    <cellStyle name="Normální 16 2 2 10 2" xfId="13093"/>
    <cellStyle name="Měna 2 2 13 2" xfId="13094"/>
    <cellStyle name="Měna 2 3 12 2" xfId="13095"/>
    <cellStyle name="Normální 21 2 2 10 2" xfId="13096"/>
    <cellStyle name="Měna 2 4 11 2" xfId="13097"/>
    <cellStyle name="normální 12 3 10 2" xfId="13098"/>
    <cellStyle name="Normální 16 3 10 2" xfId="13099"/>
    <cellStyle name="Normální 17 3 10 2" xfId="13100"/>
    <cellStyle name="Normální 18 3 10 2" xfId="13101"/>
    <cellStyle name="Normální 21 3 10 2" xfId="13102"/>
    <cellStyle name="Měna 2 2 2 11 2" xfId="13103"/>
    <cellStyle name="normální 12 4 10 2" xfId="13104"/>
    <cellStyle name="Normální 16 2 3 10 2" xfId="13105"/>
    <cellStyle name="Normální 17 2 3 10 2" xfId="13106"/>
    <cellStyle name="Normální 18 2 3 10 2" xfId="13107"/>
    <cellStyle name="Normální 21 2 3 10 2" xfId="13108"/>
    <cellStyle name="Měna 2 7 9 2" xfId="13109"/>
    <cellStyle name="Normální 16 6 9 2" xfId="13110"/>
    <cellStyle name="Normální 17 6 9 2" xfId="13111"/>
    <cellStyle name="Normální 18 6 9 2" xfId="13112"/>
    <cellStyle name="Normální 21 6 9 2" xfId="13113"/>
    <cellStyle name="normální 12 2 4 9 2" xfId="13114"/>
    <cellStyle name="Normální 18 2 2 2 9 2" xfId="13115"/>
    <cellStyle name="Normální 17 2 2 2 9 2" xfId="13116"/>
    <cellStyle name="Normální 16 2 2 2 9 2" xfId="13117"/>
    <cellStyle name="Měna 2 2 4 9 2" xfId="13118"/>
    <cellStyle name="Měna 2 3 3 9 2" xfId="13119"/>
    <cellStyle name="Normální 21 2 2 2 9 2" xfId="13120"/>
    <cellStyle name="Měna 2 4 2 9 2" xfId="13121"/>
    <cellStyle name="normální 12 3 2 9 2" xfId="13122"/>
    <cellStyle name="Normální 16 3 2 9 2" xfId="13123"/>
    <cellStyle name="Normální 17 3 2 9 2" xfId="13124"/>
    <cellStyle name="Normální 18 3 2 9 2" xfId="13125"/>
    <cellStyle name="Normální 21 3 2 9 2" xfId="13126"/>
    <cellStyle name="Měna 2 5 9 2" xfId="13127"/>
    <cellStyle name="Normální 16 4 2 9 2" xfId="13128"/>
    <cellStyle name="Normální 17 4 2 9 2" xfId="13129"/>
    <cellStyle name="Normální 18 4 2 9 2" xfId="13130"/>
    <cellStyle name="Normální 21 4 2 9 2" xfId="13131"/>
    <cellStyle name="Měna 2 3 2 9 2" xfId="13132"/>
    <cellStyle name="Měna 2 2 2 2 9 2" xfId="13133"/>
    <cellStyle name="Měna 2 2 3 10 2" xfId="13134"/>
    <cellStyle name="normální 12 4 2 9 2" xfId="13135"/>
    <cellStyle name="Měna 2 6 9 2" xfId="13136"/>
    <cellStyle name="Normální 16 5 9 2" xfId="13137"/>
    <cellStyle name="Normální 17 5 9 2" xfId="13138"/>
    <cellStyle name="Normální 18 5 9 2" xfId="13139"/>
    <cellStyle name="Normální 21 5 9 2" xfId="13140"/>
    <cellStyle name="Normální 16 2 3 2 9 2" xfId="13141"/>
    <cellStyle name="Normální 17 2 3 2 9 2" xfId="13142"/>
    <cellStyle name="Normální 18 2 3 2 9 2" xfId="13143"/>
    <cellStyle name="Normální 21 2 3 2 9 2" xfId="13144"/>
    <cellStyle name="Měna 2 8 7 2" xfId="13145"/>
    <cellStyle name="Normální 16 7 7 2" xfId="13146"/>
    <cellStyle name="Normální 17 7 7 2" xfId="13147"/>
    <cellStyle name="Normální 18 7 7 2" xfId="13148"/>
    <cellStyle name="Normální 21 7 7 2" xfId="13149"/>
    <cellStyle name="normální 12 2 5 7 2" xfId="13150"/>
    <cellStyle name="Normální 18 2 2 3 7 2" xfId="13151"/>
    <cellStyle name="Normální 17 2 2 3 7 2" xfId="13152"/>
    <cellStyle name="Normální 16 2 2 3 7 2" xfId="13153"/>
    <cellStyle name="Měna 2 2 5 7 2" xfId="13154"/>
    <cellStyle name="Měna 2 3 4 7 2" xfId="13155"/>
    <cellStyle name="Normální 21 2 2 3 7 2" xfId="13156"/>
    <cellStyle name="Měna 2 4 3 7 2" xfId="13157"/>
    <cellStyle name="normální 12 3 3 7 2" xfId="13158"/>
    <cellStyle name="Normální 16 3 3 7 2" xfId="13159"/>
    <cellStyle name="Normální 17 3 3 7 2" xfId="13160"/>
    <cellStyle name="Normální 18 3 3 7 2" xfId="13161"/>
    <cellStyle name="Normální 21 3 3 7 2" xfId="13162"/>
    <cellStyle name="Měna 2 2 2 3 7 2" xfId="13163"/>
    <cellStyle name="normální 12 4 3 7 2" xfId="13164"/>
    <cellStyle name="Normální 16 2 3 3 7 2" xfId="13165"/>
    <cellStyle name="Normální 17 2 3 3 7 2" xfId="13166"/>
    <cellStyle name="Normální 18 2 3 3 7 2" xfId="13167"/>
    <cellStyle name="Normální 21 2 3 3 7 2" xfId="13168"/>
    <cellStyle name="Měna 2 7 2 7 2" xfId="13169"/>
    <cellStyle name="Normální 16 6 2 7 2" xfId="13170"/>
    <cellStyle name="Normální 17 6 2 7 2" xfId="13171"/>
    <cellStyle name="Normální 18 6 2 7 2" xfId="13172"/>
    <cellStyle name="Normální 21 6 2 7 2" xfId="13173"/>
    <cellStyle name="normální 12 2 4 2 7 2" xfId="13174"/>
    <cellStyle name="Normální 18 2 2 2 2 7 2" xfId="13175"/>
    <cellStyle name="Normální 17 2 2 2 2 7 2" xfId="13176"/>
    <cellStyle name="Normální 16 2 2 2 2 7 2" xfId="13177"/>
    <cellStyle name="Měna 2 2 4 2 7 2" xfId="13178"/>
    <cellStyle name="Měna 2 3 3 2 7 2" xfId="13179"/>
    <cellStyle name="Normální 21 2 2 2 2 7 2" xfId="13180"/>
    <cellStyle name="Měna 2 4 2 2 7 2" xfId="13181"/>
    <cellStyle name="normální 12 3 2 2 7 2" xfId="13182"/>
    <cellStyle name="Normální 16 3 2 2 7 2" xfId="13183"/>
    <cellStyle name="Normální 17 3 2 2 7 2" xfId="13184"/>
    <cellStyle name="Normální 18 3 2 2 7 2" xfId="13185"/>
    <cellStyle name="Normální 21 3 2 2 7 2" xfId="13186"/>
    <cellStyle name="Měna 2 5 2 7 2" xfId="13187"/>
    <cellStyle name="Normální 16 4 2 2 7 2" xfId="13188"/>
    <cellStyle name="Normální 17 4 2 2 7 2" xfId="13189"/>
    <cellStyle name="Normální 18 4 2 2 7 2" xfId="13190"/>
    <cellStyle name="Normální 21 4 2 2 7 2" xfId="13191"/>
    <cellStyle name="Měna 2 3 2 2 7 2" xfId="13192"/>
    <cellStyle name="Měna 2 2 2 2 2 7 2" xfId="13193"/>
    <cellStyle name="Měna 2 2 3 2 7 2" xfId="13194"/>
    <cellStyle name="normální 12 4 2 2 7 2" xfId="13195"/>
    <cellStyle name="Měna 2 6 2 7 2" xfId="13196"/>
    <cellStyle name="Normální 16 5 2 7 2" xfId="13197"/>
    <cellStyle name="Normální 17 5 2 7 2" xfId="13198"/>
    <cellStyle name="Normální 18 5 2 7 2" xfId="13199"/>
    <cellStyle name="Normální 21 5 2 7 2" xfId="13200"/>
    <cellStyle name="Normální 16 2 3 2 2 7 2" xfId="13201"/>
    <cellStyle name="Normální 17 2 3 2 2 7 2" xfId="13202"/>
    <cellStyle name="Normální 18 2 3 2 2 7 2" xfId="13203"/>
    <cellStyle name="Normální 21 2 3 2 2 7 2" xfId="13204"/>
    <cellStyle name="Měna 2 9 7 2" xfId="13205"/>
    <cellStyle name="Normální 16 8 7 2" xfId="13206"/>
    <cellStyle name="Normální 17 8 7 2" xfId="13207"/>
    <cellStyle name="Normální 18 8 7 2" xfId="13208"/>
    <cellStyle name="Normální 21 8 7 2" xfId="13209"/>
    <cellStyle name="normální 12 2 6 7 2" xfId="13210"/>
    <cellStyle name="Normální 18 2 2 4 7 2" xfId="13211"/>
    <cellStyle name="Normální 17 2 2 4 7 2" xfId="13212"/>
    <cellStyle name="Normální 16 2 2 4 7 2" xfId="13213"/>
    <cellStyle name="Měna 2 2 6 7 2" xfId="13214"/>
    <cellStyle name="Měna 2 3 5 7 2" xfId="13215"/>
    <cellStyle name="Normální 21 2 2 4 7 2" xfId="13216"/>
    <cellStyle name="Měna 2 4 4 7 2" xfId="13217"/>
    <cellStyle name="normální 12 3 4 7 2" xfId="13218"/>
    <cellStyle name="Normální 16 3 4 7 2" xfId="13219"/>
    <cellStyle name="Normální 17 3 4 7 2" xfId="13220"/>
    <cellStyle name="Normální 18 3 4 7 2" xfId="13221"/>
    <cellStyle name="Normální 21 3 4 7 2" xfId="13222"/>
    <cellStyle name="Měna 2 2 2 4 7 2" xfId="13223"/>
    <cellStyle name="normální 12 4 4 7 2" xfId="13224"/>
    <cellStyle name="Normální 16 2 3 4 7 2" xfId="13225"/>
    <cellStyle name="Normální 17 2 3 4 7 2" xfId="13226"/>
    <cellStyle name="Normální 18 2 3 4 7 2" xfId="13227"/>
    <cellStyle name="Normální 21 2 3 4 7 2" xfId="13228"/>
    <cellStyle name="Měna 2 7 3 7 2" xfId="13229"/>
    <cellStyle name="Normální 16 6 3 7 2" xfId="13230"/>
    <cellStyle name="Normální 17 6 3 7 2" xfId="13231"/>
    <cellStyle name="Normální 18 6 3 7 2" xfId="13232"/>
    <cellStyle name="Normální 21 6 3 7 2" xfId="13233"/>
    <cellStyle name="normální 12 2 4 3 7 2" xfId="13234"/>
    <cellStyle name="Normální 18 2 2 2 3 7 2" xfId="13235"/>
    <cellStyle name="Normální 17 2 2 2 3 7 2" xfId="13236"/>
    <cellStyle name="Normální 16 2 2 2 3 7 2" xfId="13237"/>
    <cellStyle name="Měna 2 2 4 3 7 2" xfId="13238"/>
    <cellStyle name="Měna 2 3 3 3 7 2" xfId="13239"/>
    <cellStyle name="Normální 21 2 2 2 3 7 2" xfId="13240"/>
    <cellStyle name="Měna 2 4 2 3 7 2" xfId="13241"/>
    <cellStyle name="normální 12 3 2 3 7 2" xfId="13242"/>
    <cellStyle name="Normální 16 3 2 3 7 2" xfId="13243"/>
    <cellStyle name="Normální 17 3 2 3 7 2" xfId="13244"/>
    <cellStyle name="Normální 18 3 2 3 7 2" xfId="13245"/>
    <cellStyle name="Normální 21 3 2 3 7 2" xfId="13246"/>
    <cellStyle name="Měna 2 5 3 7 2" xfId="13247"/>
    <cellStyle name="Normální 16 4 2 3 7 2" xfId="13248"/>
    <cellStyle name="Normální 17 4 2 3 7 2" xfId="13249"/>
    <cellStyle name="Normální 18 4 2 3 7 2" xfId="13250"/>
    <cellStyle name="Normální 21 4 2 3 7 2" xfId="13251"/>
    <cellStyle name="Měna 2 3 2 3 7 2" xfId="13252"/>
    <cellStyle name="Měna 2 2 2 2 3 7 2" xfId="13253"/>
    <cellStyle name="Měna 2 2 3 3 7 2" xfId="13254"/>
    <cellStyle name="normální 12 4 2 3 7 2" xfId="13255"/>
    <cellStyle name="Měna 2 6 3 7 2" xfId="13256"/>
    <cellStyle name="Normální 16 5 3 7 2" xfId="13257"/>
    <cellStyle name="Normální 17 5 3 7 2" xfId="13258"/>
    <cellStyle name="Normální 18 5 3 7 2" xfId="13259"/>
    <cellStyle name="Normální 21 5 3 7 2" xfId="13260"/>
    <cellStyle name="Normální 16 2 3 2 3 7 2" xfId="13261"/>
    <cellStyle name="Normální 17 2 3 2 3 7 2" xfId="13262"/>
    <cellStyle name="Normální 18 2 3 2 3 7 2" xfId="13263"/>
    <cellStyle name="Normální 21 2 3 2 3 7 2" xfId="13264"/>
    <cellStyle name="Normální 92 7 2" xfId="13265"/>
    <cellStyle name="Měna 2 10 7 2" xfId="13266"/>
    <cellStyle name="Měna 2 2 7 7 2" xfId="13267"/>
    <cellStyle name="Měna 2 2 2 5 7 2" xfId="13268"/>
    <cellStyle name="Měna 2 3 6 7 2" xfId="13269"/>
    <cellStyle name="normální 12 5 7 2" xfId="13270"/>
    <cellStyle name="Normální 16 2 4 7 2" xfId="13271"/>
    <cellStyle name="Normální 17 2 4 7 2" xfId="13272"/>
    <cellStyle name="Normální 18 2 4 7 2" xfId="13273"/>
    <cellStyle name="Normální 21 2 4 7 2" xfId="13274"/>
    <cellStyle name="Normální 93 7 2" xfId="13275"/>
    <cellStyle name="Měna 2 4 5 7 2" xfId="13276"/>
    <cellStyle name="Měna 2 2 3 4 7 2" xfId="13277"/>
    <cellStyle name="Normální 94 7 2" xfId="13278"/>
    <cellStyle name="Měna 2 11 6 2" xfId="13279"/>
    <cellStyle name="Normální 16 9 6 2" xfId="13280"/>
    <cellStyle name="Normální 17 9 6 2" xfId="13281"/>
    <cellStyle name="Normální 18 9 6 2" xfId="13282"/>
    <cellStyle name="Normální 21 9 6 2" xfId="13283"/>
    <cellStyle name="normální 12 2 7 6 2" xfId="13284"/>
    <cellStyle name="Normální 18 2 2 5 6 2" xfId="13285"/>
    <cellStyle name="Normální 17 2 2 5 6 2" xfId="13286"/>
    <cellStyle name="Normální 16 2 2 5 6 2" xfId="13287"/>
    <cellStyle name="Měna 2 2 8 6 2" xfId="13288"/>
    <cellStyle name="Měna 2 3 7 6 2" xfId="13289"/>
    <cellStyle name="Normální 21 2 2 5 6 2" xfId="13290"/>
    <cellStyle name="Měna 2 4 6 6 2" xfId="13291"/>
    <cellStyle name="normální 12 3 5 6 2" xfId="13292"/>
    <cellStyle name="Normální 16 3 5 6 2" xfId="13293"/>
    <cellStyle name="Normální 17 3 5 6 2" xfId="13294"/>
    <cellStyle name="Normální 18 3 5 6 2" xfId="13295"/>
    <cellStyle name="Normální 21 3 5 6 2" xfId="13296"/>
    <cellStyle name="Měna 2 2 2 6 6 2" xfId="13297"/>
    <cellStyle name="normální 12 4 5 6 2" xfId="13298"/>
    <cellStyle name="Normální 16 2 3 5 6 2" xfId="13299"/>
    <cellStyle name="Normální 17 2 3 5 6 2" xfId="13300"/>
    <cellStyle name="Normální 18 2 3 5 6 2" xfId="13301"/>
    <cellStyle name="Normální 21 2 3 5 6 2" xfId="13302"/>
    <cellStyle name="Měna 2 7 4 6 2" xfId="13303"/>
    <cellStyle name="Normální 16 6 4 6 2" xfId="13304"/>
    <cellStyle name="Normální 17 6 4 6 2" xfId="13305"/>
    <cellStyle name="Normální 18 6 4 6 2" xfId="13306"/>
    <cellStyle name="Normální 21 6 4 6 2" xfId="13307"/>
    <cellStyle name="normální 12 2 4 4 6 2" xfId="13308"/>
    <cellStyle name="Normální 18 2 2 2 4 6 2" xfId="13309"/>
    <cellStyle name="Normální 17 2 2 2 4 6 2" xfId="13310"/>
    <cellStyle name="Normální 16 2 2 2 4 6 2" xfId="13311"/>
    <cellStyle name="Měna 2 2 4 4 6 2" xfId="13312"/>
    <cellStyle name="Měna 2 3 3 4 6 2" xfId="13313"/>
    <cellStyle name="Normální 21 2 2 2 4 6 2" xfId="13314"/>
    <cellStyle name="Měna 2 4 2 4 6 2" xfId="13315"/>
    <cellStyle name="normální 12 3 2 4 6 2" xfId="13316"/>
    <cellStyle name="Normální 16 3 2 4 6 2" xfId="13317"/>
    <cellStyle name="Normální 17 3 2 4 6 2" xfId="13318"/>
    <cellStyle name="Normální 18 3 2 4 6 2" xfId="13319"/>
    <cellStyle name="Normální 21 3 2 4 6 2" xfId="13320"/>
    <cellStyle name="Měna 2 5 4 6 2" xfId="13321"/>
    <cellStyle name="Normální 16 4 2 4 6 2" xfId="13322"/>
    <cellStyle name="Normální 17 4 2 4 6 2" xfId="13323"/>
    <cellStyle name="Normální 18 4 2 4 6 2" xfId="13324"/>
    <cellStyle name="Normální 21 4 2 4 6 2" xfId="13325"/>
    <cellStyle name="Měna 2 3 2 4 6 2" xfId="13326"/>
    <cellStyle name="Měna 2 2 2 2 4 6 2" xfId="13327"/>
    <cellStyle name="Měna 2 2 3 5 6 2" xfId="13328"/>
    <cellStyle name="normální 12 4 2 4 6 2" xfId="13329"/>
    <cellStyle name="Měna 2 6 4 6 2" xfId="13330"/>
    <cellStyle name="Normální 16 5 4 6 2" xfId="13331"/>
    <cellStyle name="Normální 17 5 4 6 2" xfId="13332"/>
    <cellStyle name="Normální 18 5 4 6 2" xfId="13333"/>
    <cellStyle name="Normální 21 5 4 6 2" xfId="13334"/>
    <cellStyle name="Normální 16 2 3 2 4 6 2" xfId="13335"/>
    <cellStyle name="Normální 17 2 3 2 4 6 2" xfId="13336"/>
    <cellStyle name="Normální 18 2 3 2 4 6 2" xfId="13337"/>
    <cellStyle name="Normální 21 2 3 2 4 6 2" xfId="13338"/>
    <cellStyle name="Měna 2 8 2 6 2" xfId="13339"/>
    <cellStyle name="Normální 16 7 2 6 2" xfId="13340"/>
    <cellStyle name="Normální 17 7 2 6 2" xfId="13341"/>
    <cellStyle name="Normální 18 7 2 6 2" xfId="13342"/>
    <cellStyle name="Normální 21 7 2 6 2" xfId="13343"/>
    <cellStyle name="normální 12 2 5 2 6 2" xfId="13344"/>
    <cellStyle name="Normální 18 2 2 3 2 6 2" xfId="13345"/>
    <cellStyle name="Normální 17 2 2 3 2 6 2" xfId="13346"/>
    <cellStyle name="Normální 16 2 2 3 2 6 2" xfId="13347"/>
    <cellStyle name="Měna 2 2 5 2 6 2" xfId="13348"/>
    <cellStyle name="Měna 2 3 4 2 6 2" xfId="13349"/>
    <cellStyle name="Normální 21 2 2 3 2 6 2" xfId="13350"/>
    <cellStyle name="Měna 2 4 3 2 6 2" xfId="13351"/>
    <cellStyle name="normální 12 3 3 2 6 2" xfId="13352"/>
    <cellStyle name="Normální 16 3 3 2 6 2" xfId="13353"/>
    <cellStyle name="Normální 17 3 3 2 6 2" xfId="13354"/>
    <cellStyle name="Normální 18 3 3 2 6 2" xfId="13355"/>
    <cellStyle name="Normální 21 3 3 2 6 2" xfId="13356"/>
    <cellStyle name="Měna 2 2 2 3 2 6 2" xfId="13357"/>
    <cellStyle name="normální 12 4 3 2 6 2" xfId="13358"/>
    <cellStyle name="Normální 16 2 3 3 2 6 2" xfId="13359"/>
    <cellStyle name="Normální 17 2 3 3 2 6 2" xfId="13360"/>
    <cellStyle name="Normální 18 2 3 3 2 6 2" xfId="13361"/>
    <cellStyle name="Normální 21 2 3 3 2 6 2" xfId="13362"/>
    <cellStyle name="Měna 2 7 2 2 6 2" xfId="13363"/>
    <cellStyle name="Normální 16 6 2 2 6 2" xfId="13364"/>
    <cellStyle name="Normální 17 6 2 2 6 2" xfId="13365"/>
    <cellStyle name="Normální 18 6 2 2 6 2" xfId="13366"/>
    <cellStyle name="Normální 21 6 2 2 6 2" xfId="13367"/>
    <cellStyle name="normální 12 2 4 2 2 6 2" xfId="13368"/>
    <cellStyle name="Normální 18 2 2 2 2 2 6 2" xfId="13369"/>
    <cellStyle name="Normální 17 2 2 2 2 2 6 2" xfId="13370"/>
    <cellStyle name="Normální 16 2 2 2 2 2 6 2" xfId="13371"/>
    <cellStyle name="Měna 2 2 4 2 2 6 2" xfId="13372"/>
    <cellStyle name="Měna 2 3 3 2 2 6 2" xfId="13373"/>
    <cellStyle name="Normální 21 2 2 2 2 2 6 2" xfId="13374"/>
    <cellStyle name="Měna 2 4 2 2 2 6 2" xfId="13375"/>
    <cellStyle name="normální 12 3 2 2 2 6 2" xfId="13376"/>
    <cellStyle name="Normální 16 3 2 2 2 6 2" xfId="13377"/>
    <cellStyle name="Normální 17 3 2 2 2 6 2" xfId="13378"/>
    <cellStyle name="Normální 18 3 2 2 2 6 2" xfId="13379"/>
    <cellStyle name="Normální 21 3 2 2 2 6 2" xfId="13380"/>
    <cellStyle name="Měna 2 5 2 2 6 2" xfId="13381"/>
    <cellStyle name="Normální 16 4 2 2 2 6 2" xfId="13382"/>
    <cellStyle name="Normální 17 4 2 2 2 6 2" xfId="13383"/>
    <cellStyle name="Normální 18 4 2 2 2 6 2" xfId="13384"/>
    <cellStyle name="Normální 21 4 2 2 2 6 2" xfId="13385"/>
    <cellStyle name="Měna 2 3 2 2 2 6 2" xfId="13386"/>
    <cellStyle name="Měna 2 2 2 2 2 2 6 2" xfId="13387"/>
    <cellStyle name="Měna 2 2 3 2 2 6 2" xfId="13388"/>
    <cellStyle name="normální 12 4 2 2 2 6 2" xfId="13389"/>
    <cellStyle name="Měna 2 6 2 2 6 2" xfId="13390"/>
    <cellStyle name="Normální 16 5 2 2 6 2" xfId="13391"/>
    <cellStyle name="Normální 17 5 2 2 6 2" xfId="13392"/>
    <cellStyle name="Normální 18 5 2 2 6 2" xfId="13393"/>
    <cellStyle name="Normální 21 5 2 2 6 2" xfId="13394"/>
    <cellStyle name="Normální 16 2 3 2 2 2 6 2" xfId="13395"/>
    <cellStyle name="Normální 17 2 3 2 2 2 6 2" xfId="13396"/>
    <cellStyle name="Normální 18 2 3 2 2 2 6 2" xfId="13397"/>
    <cellStyle name="Normální 21 2 3 2 2 2 6 2" xfId="13398"/>
    <cellStyle name="Měna 2 9 2 6 2" xfId="13399"/>
    <cellStyle name="Normální 16 8 2 6 2" xfId="13400"/>
    <cellStyle name="Normální 17 8 2 6 2" xfId="13401"/>
    <cellStyle name="Normální 18 8 2 6 2" xfId="13402"/>
    <cellStyle name="Normální 21 8 2 6 2" xfId="13403"/>
    <cellStyle name="normální 12 2 6 2 6 2" xfId="13404"/>
    <cellStyle name="Normální 18 2 2 4 2 6 2" xfId="13405"/>
    <cellStyle name="Normální 17 2 2 4 2 6 2" xfId="13406"/>
    <cellStyle name="Normální 16 2 2 4 2 6 2" xfId="13407"/>
    <cellStyle name="Měna 2 2 6 2 6 2" xfId="13408"/>
    <cellStyle name="Měna 2 3 5 2 6 2" xfId="13409"/>
    <cellStyle name="Normální 21 2 2 4 2 6 2" xfId="13410"/>
    <cellStyle name="Měna 2 4 4 2 6 2" xfId="13411"/>
    <cellStyle name="normální 12 3 4 2 6 2" xfId="13412"/>
    <cellStyle name="Normální 16 3 4 2 6 2" xfId="13413"/>
    <cellStyle name="Normální 17 3 4 2 6 2" xfId="13414"/>
    <cellStyle name="Normální 18 3 4 2 6 2" xfId="13415"/>
    <cellStyle name="Normální 21 3 4 2 6 2" xfId="13416"/>
    <cellStyle name="Měna 2 2 2 4 2 6 2" xfId="13417"/>
    <cellStyle name="normální 12 4 4 2 6 2" xfId="13418"/>
    <cellStyle name="Normální 16 2 3 4 2 6 2" xfId="13419"/>
    <cellStyle name="Normální 17 2 3 4 2 6 2" xfId="13420"/>
    <cellStyle name="Normální 18 2 3 4 2 6 2" xfId="13421"/>
    <cellStyle name="Normální 21 2 3 4 2 6 2" xfId="13422"/>
    <cellStyle name="Měna 2 7 3 2 6 2" xfId="13423"/>
    <cellStyle name="Normální 16 6 3 2 6 2" xfId="13424"/>
    <cellStyle name="Normální 17 6 3 2 6 2" xfId="13425"/>
    <cellStyle name="Normální 18 6 3 2 6 2" xfId="13426"/>
    <cellStyle name="Normální 21 6 3 2 6 2" xfId="13427"/>
    <cellStyle name="normální 12 2 4 3 2 6 2" xfId="13428"/>
    <cellStyle name="Normální 18 2 2 2 3 2 6 2" xfId="13429"/>
    <cellStyle name="Normální 17 2 2 2 3 2 6 2" xfId="13430"/>
    <cellStyle name="Normální 16 2 2 2 3 2 6 2" xfId="13431"/>
    <cellStyle name="Měna 2 2 4 3 2 6 2" xfId="13432"/>
    <cellStyle name="Měna 2 3 3 3 2 6 2" xfId="13433"/>
    <cellStyle name="Normální 21 2 2 2 3 2 6 2" xfId="13434"/>
    <cellStyle name="Měna 2 4 2 3 2 6 2" xfId="13435"/>
    <cellStyle name="normální 12 3 2 3 2 6 2" xfId="13436"/>
    <cellStyle name="Normální 16 3 2 3 2 6 2" xfId="13437"/>
    <cellStyle name="Normální 17 3 2 3 2 6 2" xfId="13438"/>
    <cellStyle name="Normální 18 3 2 3 2 6 2" xfId="13439"/>
    <cellStyle name="Normální 21 3 2 3 2 6 2" xfId="13440"/>
    <cellStyle name="Měna 2 5 3 2 6 2" xfId="13441"/>
    <cellStyle name="Normální 16 4 2 3 2 6 2" xfId="13442"/>
    <cellStyle name="Normální 17 4 2 3 2 6 2" xfId="13443"/>
    <cellStyle name="Normální 18 4 2 3 2 6 2" xfId="13444"/>
    <cellStyle name="Normální 21 4 2 3 2 6 2" xfId="13445"/>
    <cellStyle name="Měna 2 3 2 3 2 6 2" xfId="13446"/>
    <cellStyle name="Měna 2 2 2 2 3 2 6 2" xfId="13447"/>
    <cellStyle name="Měna 2 2 3 3 2 6 2" xfId="13448"/>
    <cellStyle name="normální 12 4 2 3 2 6 2" xfId="13449"/>
    <cellStyle name="Měna 2 6 3 2 6 2" xfId="13450"/>
    <cellStyle name="Normální 16 5 3 2 6 2" xfId="13451"/>
    <cellStyle name="Normální 17 5 3 2 6 2" xfId="13452"/>
    <cellStyle name="Normální 18 5 3 2 6 2" xfId="13453"/>
    <cellStyle name="Normální 21 5 3 2 6 2" xfId="13454"/>
    <cellStyle name="Normální 16 2 3 2 3 2 6 2" xfId="13455"/>
    <cellStyle name="Normální 17 2 3 2 3 2 6 2" xfId="13456"/>
    <cellStyle name="Normální 18 2 3 2 3 2 6 2" xfId="13457"/>
    <cellStyle name="Normální 21 2 3 2 3 2 6 2" xfId="13458"/>
    <cellStyle name="Normální 92 2 6 2" xfId="13459"/>
    <cellStyle name="Měna 2 10 2 6 2" xfId="13460"/>
    <cellStyle name="Měna 2 2 7 2 6 2" xfId="13461"/>
    <cellStyle name="Měna 2 2 2 5 2 6 2" xfId="13462"/>
    <cellStyle name="Měna 2 3 6 2 6 2" xfId="13463"/>
    <cellStyle name="normální 12 5 2 6 2" xfId="13464"/>
    <cellStyle name="Normální 16 2 4 2 6 2" xfId="13465"/>
    <cellStyle name="Normální 17 2 4 2 6 2" xfId="13466"/>
    <cellStyle name="Normální 18 2 4 2 6 2" xfId="13467"/>
    <cellStyle name="Normální 21 2 4 2 6 2" xfId="13468"/>
    <cellStyle name="Normální 93 2 6 2" xfId="13469"/>
    <cellStyle name="Měna 2 4 5 2 6 2" xfId="13470"/>
    <cellStyle name="Měna 2 2 3 4 2 6 2" xfId="13471"/>
    <cellStyle name="Normální 94 2 6 2" xfId="13472"/>
    <cellStyle name="Měna 2 12 5 2" xfId="13473"/>
    <cellStyle name="Normální 16 10 5 2" xfId="13474"/>
    <cellStyle name="Normální 17 10 5 2" xfId="13475"/>
    <cellStyle name="Normální 18 10 5 2" xfId="13476"/>
    <cellStyle name="Normální 21 10 5 2" xfId="13477"/>
    <cellStyle name="normální 12 2 8 5 2" xfId="13478"/>
    <cellStyle name="Normální 18 2 2 6 5 2" xfId="13479"/>
    <cellStyle name="Normální 17 2 2 6 5 2" xfId="13480"/>
    <cellStyle name="Normální 16 2 2 6 5 2" xfId="13481"/>
    <cellStyle name="Měna 2 2 9 5 2" xfId="13482"/>
    <cellStyle name="Měna 2 3 8 5 2" xfId="13483"/>
    <cellStyle name="Normální 21 2 2 6 5 2" xfId="13484"/>
    <cellStyle name="Měna 2 4 7 5 2" xfId="13485"/>
    <cellStyle name="normální 12 3 6 5 2" xfId="13486"/>
    <cellStyle name="Normální 16 3 6 5 2" xfId="13487"/>
    <cellStyle name="Normální 17 3 6 5 2" xfId="13488"/>
    <cellStyle name="Normální 18 3 6 5 2" xfId="13489"/>
    <cellStyle name="Normální 21 3 6 5 2" xfId="13490"/>
    <cellStyle name="Měna 2 2 2 7 5 2" xfId="13491"/>
    <cellStyle name="normální 12 4 6 5 2" xfId="13492"/>
    <cellStyle name="Normální 16 2 3 6 5 2" xfId="13493"/>
    <cellStyle name="Normální 17 2 3 6 5 2" xfId="13494"/>
    <cellStyle name="Normální 18 2 3 6 5 2" xfId="13495"/>
    <cellStyle name="Normální 21 2 3 6 5 2" xfId="13496"/>
    <cellStyle name="Měna 2 7 5 5 2" xfId="13497"/>
    <cellStyle name="Normální 16 6 5 5 2" xfId="13498"/>
    <cellStyle name="Normální 17 6 5 5 2" xfId="13499"/>
    <cellStyle name="Normální 18 6 5 5 2" xfId="13500"/>
    <cellStyle name="Normální 21 6 5 5 2" xfId="13501"/>
    <cellStyle name="normální 12 2 4 5 5 2" xfId="13502"/>
    <cellStyle name="Normální 18 2 2 2 5 5 2" xfId="13503"/>
    <cellStyle name="Normální 17 2 2 2 5 5 2" xfId="13504"/>
    <cellStyle name="Normální 16 2 2 2 5 5 2" xfId="13505"/>
    <cellStyle name="Měna 2 2 4 5 5 2" xfId="13506"/>
    <cellStyle name="Měna 2 3 3 5 5 2" xfId="13507"/>
    <cellStyle name="Normální 21 2 2 2 5 5 2" xfId="13508"/>
    <cellStyle name="Měna 2 4 2 5 5 2" xfId="13509"/>
    <cellStyle name="normální 12 3 2 5 5 2" xfId="13510"/>
    <cellStyle name="Normální 16 3 2 5 5 2" xfId="13511"/>
    <cellStyle name="Normální 17 3 2 5 5 2" xfId="13512"/>
    <cellStyle name="Normální 18 3 2 5 5 2" xfId="13513"/>
    <cellStyle name="Normální 21 3 2 5 5 2" xfId="13514"/>
    <cellStyle name="Měna 2 5 5 5 2" xfId="13515"/>
    <cellStyle name="Normální 16 4 2 5 5 2" xfId="13516"/>
    <cellStyle name="Normální 17 4 2 5 5 2" xfId="13517"/>
    <cellStyle name="Normální 18 4 2 5 5 2" xfId="13518"/>
    <cellStyle name="Normální 21 4 2 5 5 2" xfId="13519"/>
    <cellStyle name="Měna 2 3 2 5 5 2" xfId="13520"/>
    <cellStyle name="Měna 2 2 2 2 5 5 2" xfId="13521"/>
    <cellStyle name="Měna 2 2 3 6 5 2" xfId="13522"/>
    <cellStyle name="normální 12 4 2 5 5 2" xfId="13523"/>
    <cellStyle name="Měna 2 6 5 5 2" xfId="13524"/>
    <cellStyle name="Normální 16 5 5 5 2" xfId="13525"/>
    <cellStyle name="Normální 17 5 5 5 2" xfId="13526"/>
    <cellStyle name="Normální 18 5 5 5 2" xfId="13527"/>
    <cellStyle name="Normální 21 5 5 5 2" xfId="13528"/>
    <cellStyle name="Normální 16 2 3 2 5 5 2" xfId="13529"/>
    <cellStyle name="Normální 17 2 3 2 5 5 2" xfId="13530"/>
    <cellStyle name="Normální 18 2 3 2 5 5 2" xfId="13531"/>
    <cellStyle name="Normální 21 2 3 2 5 5 2" xfId="13532"/>
    <cellStyle name="Měna 2 8 3 5 2" xfId="13533"/>
    <cellStyle name="Normální 16 7 3 5 2" xfId="13534"/>
    <cellStyle name="Normální 17 7 3 5 2" xfId="13535"/>
    <cellStyle name="Normální 18 7 3 5 2" xfId="13536"/>
    <cellStyle name="Normální 21 7 3 5 2" xfId="13537"/>
    <cellStyle name="normální 12 2 5 3 5 2" xfId="13538"/>
    <cellStyle name="Normální 18 2 2 3 3 5 2" xfId="13539"/>
    <cellStyle name="Normální 17 2 2 3 3 5 2" xfId="13540"/>
    <cellStyle name="Normální 16 2 2 3 3 5 2" xfId="13541"/>
    <cellStyle name="Měna 2 2 5 3 5 2" xfId="13542"/>
    <cellStyle name="Měna 2 3 4 3 5 2" xfId="13543"/>
    <cellStyle name="Normální 21 2 2 3 3 5 2" xfId="13544"/>
    <cellStyle name="Měna 2 4 3 3 5 2" xfId="13545"/>
    <cellStyle name="normální 12 3 3 3 5 2" xfId="13546"/>
    <cellStyle name="Normální 16 3 3 3 5 2" xfId="13547"/>
    <cellStyle name="Normální 17 3 3 3 5 2" xfId="13548"/>
    <cellStyle name="Normální 18 3 3 3 5 2" xfId="13549"/>
    <cellStyle name="Normální 21 3 3 3 5 2" xfId="13550"/>
    <cellStyle name="Měna 2 2 2 3 3 5 2" xfId="13551"/>
    <cellStyle name="normální 12 4 3 3 5 2" xfId="13552"/>
    <cellStyle name="Normální 16 2 3 3 3 5 2" xfId="13553"/>
    <cellStyle name="Normální 17 2 3 3 3 5 2" xfId="13554"/>
    <cellStyle name="Normální 18 2 3 3 3 5 2" xfId="13555"/>
    <cellStyle name="Normální 21 2 3 3 3 5 2" xfId="13556"/>
    <cellStyle name="Měna 2 7 2 3 5 2" xfId="13557"/>
    <cellStyle name="Normální 16 6 2 3 5 2" xfId="13558"/>
    <cellStyle name="Normální 17 6 2 3 5 2" xfId="13559"/>
    <cellStyle name="Normální 18 6 2 3 5 2" xfId="13560"/>
    <cellStyle name="Normální 21 6 2 3 5 2" xfId="13561"/>
    <cellStyle name="normální 12 2 4 2 3 5 2" xfId="13562"/>
    <cellStyle name="Normální 18 2 2 2 2 3 5 2" xfId="13563"/>
    <cellStyle name="Normální 17 2 2 2 2 3 5 2" xfId="13564"/>
    <cellStyle name="Normální 16 2 2 2 2 3 5 2" xfId="13565"/>
    <cellStyle name="Měna 2 2 4 2 3 5 2" xfId="13566"/>
    <cellStyle name="Měna 2 3 3 2 3 5 2" xfId="13567"/>
    <cellStyle name="Normální 21 2 2 2 2 3 5 2" xfId="13568"/>
    <cellStyle name="Měna 2 4 2 2 3 5 2" xfId="13569"/>
    <cellStyle name="normální 12 3 2 2 3 5 2" xfId="13570"/>
    <cellStyle name="Normální 16 3 2 2 3 5 2" xfId="13571"/>
    <cellStyle name="Normální 17 3 2 2 3 5 2" xfId="13572"/>
    <cellStyle name="Normální 18 3 2 2 3 5 2" xfId="13573"/>
    <cellStyle name="Normální 21 3 2 2 3 5 2" xfId="13574"/>
    <cellStyle name="Měna 2 5 2 3 5 2" xfId="13575"/>
    <cellStyle name="Normální 16 4 2 2 3 5 2" xfId="13576"/>
    <cellStyle name="Normální 17 4 2 2 3 5 2" xfId="13577"/>
    <cellStyle name="Normální 18 4 2 2 3 5 2" xfId="13578"/>
    <cellStyle name="Normální 21 4 2 2 3 5 2" xfId="13579"/>
    <cellStyle name="Měna 2 3 2 2 3 5 2" xfId="13580"/>
    <cellStyle name="Měna 2 2 2 2 2 3 5 2" xfId="13581"/>
    <cellStyle name="Měna 2 2 3 2 3 5 2" xfId="13582"/>
    <cellStyle name="normální 12 4 2 2 3 5 2" xfId="13583"/>
    <cellStyle name="Měna 2 6 2 3 5 2" xfId="13584"/>
    <cellStyle name="Normální 16 5 2 3 5 2" xfId="13585"/>
    <cellStyle name="Normální 17 5 2 3 5 2" xfId="13586"/>
    <cellStyle name="Normální 18 5 2 3 5 2" xfId="13587"/>
    <cellStyle name="Normální 21 5 2 3 5 2" xfId="13588"/>
    <cellStyle name="Normální 16 2 3 2 2 3 5 2" xfId="13589"/>
    <cellStyle name="Normální 17 2 3 2 2 3 5 2" xfId="13590"/>
    <cellStyle name="Normální 18 2 3 2 2 3 5 2" xfId="13591"/>
    <cellStyle name="Normální 21 2 3 2 2 3 5 2" xfId="13592"/>
    <cellStyle name="Měna 2 9 3 5 2" xfId="13593"/>
    <cellStyle name="Normální 16 8 3 5 2" xfId="13594"/>
    <cellStyle name="Normální 17 8 3 5 2" xfId="13595"/>
    <cellStyle name="Normální 18 8 3 5 2" xfId="13596"/>
    <cellStyle name="Normální 21 8 3 5 2" xfId="13597"/>
    <cellStyle name="normální 12 2 6 3 5 2" xfId="13598"/>
    <cellStyle name="Normální 18 2 2 4 3 5 2" xfId="13599"/>
    <cellStyle name="Normální 17 2 2 4 3 5 2" xfId="13600"/>
    <cellStyle name="Normální 16 2 2 4 3 5 2" xfId="13601"/>
    <cellStyle name="Měna 2 2 6 3 5 2" xfId="13602"/>
    <cellStyle name="Měna 2 3 5 3 5 2" xfId="13603"/>
    <cellStyle name="Normální 21 2 2 4 3 5 2" xfId="13604"/>
    <cellStyle name="Měna 2 4 4 3 5 2" xfId="13605"/>
    <cellStyle name="normální 12 3 4 3 5 2" xfId="13606"/>
    <cellStyle name="Normální 16 3 4 3 5 2" xfId="13607"/>
    <cellStyle name="Normální 17 3 4 3 5 2" xfId="13608"/>
    <cellStyle name="Normální 18 3 4 3 5 2" xfId="13609"/>
    <cellStyle name="Normální 21 3 4 3 5 2" xfId="13610"/>
    <cellStyle name="Měna 2 2 2 4 3 5 2" xfId="13611"/>
    <cellStyle name="normální 12 4 4 3 5 2" xfId="13612"/>
    <cellStyle name="Normální 16 2 3 4 3 5 2" xfId="13613"/>
    <cellStyle name="Normální 17 2 3 4 3 5 2" xfId="13614"/>
    <cellStyle name="Normální 18 2 3 4 3 5 2" xfId="13615"/>
    <cellStyle name="Normální 21 2 3 4 3 5 2" xfId="13616"/>
    <cellStyle name="Měna 2 7 3 3 5 2" xfId="13617"/>
    <cellStyle name="Normální 16 6 3 3 5 2" xfId="13618"/>
    <cellStyle name="Normální 17 6 3 3 5 2" xfId="13619"/>
    <cellStyle name="Normální 18 6 3 3 5 2" xfId="13620"/>
    <cellStyle name="Normální 21 6 3 3 5 2" xfId="13621"/>
    <cellStyle name="normální 12 2 4 3 3 5 2" xfId="13622"/>
    <cellStyle name="Normální 18 2 2 2 3 3 5 2" xfId="13623"/>
    <cellStyle name="Normální 17 2 2 2 3 3 5 2" xfId="13624"/>
    <cellStyle name="Normální 16 2 2 2 3 3 5 2" xfId="13625"/>
    <cellStyle name="Měna 2 2 4 3 3 5 2" xfId="13626"/>
    <cellStyle name="Měna 2 3 3 3 3 5 2" xfId="13627"/>
    <cellStyle name="Normální 21 2 2 2 3 3 5 2" xfId="13628"/>
    <cellStyle name="Měna 2 4 2 3 3 5 2" xfId="13629"/>
    <cellStyle name="normální 12 3 2 3 3 5 2" xfId="13630"/>
    <cellStyle name="Normální 16 3 2 3 3 5 2" xfId="13631"/>
    <cellStyle name="Normální 17 3 2 3 3 5 2" xfId="13632"/>
    <cellStyle name="Normální 18 3 2 3 3 5 2" xfId="13633"/>
    <cellStyle name="Normální 21 3 2 3 3 5 2" xfId="13634"/>
    <cellStyle name="Měna 2 5 3 3 5 2" xfId="13635"/>
    <cellStyle name="Normální 16 4 2 3 3 5 2" xfId="13636"/>
    <cellStyle name="Normální 17 4 2 3 3 5 2" xfId="13637"/>
    <cellStyle name="Normální 18 4 2 3 3 5 2" xfId="13638"/>
    <cellStyle name="Normální 21 4 2 3 3 5 2" xfId="13639"/>
    <cellStyle name="Měna 2 3 2 3 3 5 2" xfId="13640"/>
    <cellStyle name="Měna 2 2 2 2 3 3 5 2" xfId="13641"/>
    <cellStyle name="Měna 2 2 3 3 3 5 2" xfId="13642"/>
    <cellStyle name="normální 12 4 2 3 3 5 2" xfId="13643"/>
    <cellStyle name="Měna 2 6 3 3 5 2" xfId="13644"/>
    <cellStyle name="Normální 16 5 3 3 5 2" xfId="13645"/>
    <cellStyle name="Normální 17 5 3 3 5 2" xfId="13646"/>
    <cellStyle name="Normální 18 5 3 3 5 2" xfId="13647"/>
    <cellStyle name="Normální 21 5 3 3 5 2" xfId="13648"/>
    <cellStyle name="Normální 16 2 3 2 3 3 5 2" xfId="13649"/>
    <cellStyle name="Normální 17 2 3 2 3 3 5 2" xfId="13650"/>
    <cellStyle name="Normální 18 2 3 2 3 3 5 2" xfId="13651"/>
    <cellStyle name="Normální 21 2 3 2 3 3 5 2" xfId="13652"/>
    <cellStyle name="Normální 92 3 5 2" xfId="13653"/>
    <cellStyle name="Měna 2 10 3 5 2" xfId="13654"/>
    <cellStyle name="Měna 2 2 7 3 5 2" xfId="13655"/>
    <cellStyle name="Měna 2 2 2 5 3 5 2" xfId="13656"/>
    <cellStyle name="Měna 2 3 6 3 5 2" xfId="13657"/>
    <cellStyle name="normální 12 5 3 5 2" xfId="13658"/>
    <cellStyle name="Normální 16 2 4 3 5 2" xfId="13659"/>
    <cellStyle name="Normální 17 2 4 3 5 2" xfId="13660"/>
    <cellStyle name="Normální 18 2 4 3 5 2" xfId="13661"/>
    <cellStyle name="Normální 21 2 4 3 5 2" xfId="13662"/>
    <cellStyle name="Normální 93 3 5 2" xfId="13663"/>
    <cellStyle name="Měna 2 4 5 3 5 2" xfId="13664"/>
    <cellStyle name="Měna 2 2 3 4 3 5 2" xfId="13665"/>
    <cellStyle name="Normální 94 3 5 2" xfId="13666"/>
    <cellStyle name="Měna 2 11 2 5 2" xfId="13667"/>
    <cellStyle name="Normální 16 9 2 5 2" xfId="13668"/>
    <cellStyle name="Normální 17 9 2 5 2" xfId="13669"/>
    <cellStyle name="Normální 18 9 2 5 2" xfId="13670"/>
    <cellStyle name="Normální 21 9 2 5 2" xfId="13671"/>
    <cellStyle name="normální 12 2 7 2 5 2" xfId="13672"/>
    <cellStyle name="Normální 18 2 2 5 2 5 2" xfId="13673"/>
    <cellStyle name="Normální 17 2 2 5 2 5 2" xfId="13674"/>
    <cellStyle name="Normální 16 2 2 5 2 5 2" xfId="13675"/>
    <cellStyle name="Měna 2 2 8 2 5 2" xfId="13676"/>
    <cellStyle name="Měna 2 3 7 2 5 2" xfId="13677"/>
    <cellStyle name="Normální 21 2 2 5 2 5 2" xfId="13678"/>
    <cellStyle name="Měna 2 4 6 2 5 2" xfId="13679"/>
    <cellStyle name="normální 12 3 5 2 5 2" xfId="13680"/>
    <cellStyle name="Normální 16 3 5 2 5 2" xfId="13681"/>
    <cellStyle name="Normální 17 3 5 2 5 2" xfId="13682"/>
    <cellStyle name="Normální 18 3 5 2 5 2" xfId="13683"/>
    <cellStyle name="Normální 21 3 5 2 5 2" xfId="13684"/>
    <cellStyle name="Měna 2 2 2 6 2 5 2" xfId="13685"/>
    <cellStyle name="normální 12 4 5 2 5 2" xfId="13686"/>
    <cellStyle name="Normální 16 2 3 5 2 5 2" xfId="13687"/>
    <cellStyle name="Normální 17 2 3 5 2 5 2" xfId="13688"/>
    <cellStyle name="Normální 18 2 3 5 2 5 2" xfId="13689"/>
    <cellStyle name="Normální 21 2 3 5 2 5 2" xfId="13690"/>
    <cellStyle name="Měna 2 7 4 2 5 2" xfId="13691"/>
    <cellStyle name="Normální 16 6 4 2 5 2" xfId="13692"/>
    <cellStyle name="Normální 17 6 4 2 5 2" xfId="13693"/>
    <cellStyle name="Normální 18 6 4 2 5 2" xfId="13694"/>
    <cellStyle name="Normální 21 6 4 2 5 2" xfId="13695"/>
    <cellStyle name="normální 12 2 4 4 2 5 2" xfId="13696"/>
    <cellStyle name="Normální 18 2 2 2 4 2 5 2" xfId="13697"/>
    <cellStyle name="Normální 17 2 2 2 4 2 5 2" xfId="13698"/>
    <cellStyle name="Normální 16 2 2 2 4 2 5 2" xfId="13699"/>
    <cellStyle name="Měna 2 2 4 4 2 5 2" xfId="13700"/>
    <cellStyle name="Měna 2 3 3 4 2 5 2" xfId="13701"/>
    <cellStyle name="Normální 21 2 2 2 4 2 5 2" xfId="13702"/>
    <cellStyle name="Měna 2 4 2 4 2 5 2" xfId="13703"/>
    <cellStyle name="normální 12 3 2 4 2 5 2" xfId="13704"/>
    <cellStyle name="Normální 16 3 2 4 2 5 2" xfId="13705"/>
    <cellStyle name="Normální 17 3 2 4 2 5 2" xfId="13706"/>
    <cellStyle name="Normální 18 3 2 4 2 5 2" xfId="13707"/>
    <cellStyle name="Normální 21 3 2 4 2 5 2" xfId="13708"/>
    <cellStyle name="Měna 2 5 4 2 5 2" xfId="13709"/>
    <cellStyle name="Normální 16 4 2 4 2 5 2" xfId="13710"/>
    <cellStyle name="Normální 17 4 2 4 2 5 2" xfId="13711"/>
    <cellStyle name="Normální 18 4 2 4 2 5 2" xfId="13712"/>
    <cellStyle name="Normální 21 4 2 4 2 5 2" xfId="13713"/>
    <cellStyle name="Měna 2 3 2 4 2 5 2" xfId="13714"/>
    <cellStyle name="Měna 2 2 2 2 4 2 5 2" xfId="13715"/>
    <cellStyle name="Měna 2 2 3 5 2 5 2" xfId="13716"/>
    <cellStyle name="normální 12 4 2 4 2 5 2" xfId="13717"/>
    <cellStyle name="Měna 2 6 4 2 5 2" xfId="13718"/>
    <cellStyle name="Normální 16 5 4 2 5 2" xfId="13719"/>
    <cellStyle name="Normální 17 5 4 2 5 2" xfId="13720"/>
    <cellStyle name="Normální 18 5 4 2 5 2" xfId="13721"/>
    <cellStyle name="Normální 21 5 4 2 5 2" xfId="13722"/>
    <cellStyle name="Normální 16 2 3 2 4 2 5 2" xfId="13723"/>
    <cellStyle name="Normální 17 2 3 2 4 2 5 2" xfId="13724"/>
    <cellStyle name="Normální 18 2 3 2 4 2 5 2" xfId="13725"/>
    <cellStyle name="Normální 21 2 3 2 4 2 5 2" xfId="13726"/>
    <cellStyle name="Měna 2 8 2 2 5 2" xfId="13727"/>
    <cellStyle name="Normální 16 7 2 2 5 2" xfId="13728"/>
    <cellStyle name="Normální 17 7 2 2 5 2" xfId="13729"/>
    <cellStyle name="Normální 18 7 2 2 5 2" xfId="13730"/>
    <cellStyle name="Normální 21 7 2 2 5 2" xfId="13731"/>
    <cellStyle name="normální 12 2 5 2 2 5 2" xfId="13732"/>
    <cellStyle name="Normální 18 2 2 3 2 2 5 2" xfId="13733"/>
    <cellStyle name="Normální 17 2 2 3 2 2 5 2" xfId="13734"/>
    <cellStyle name="Normální 16 2 2 3 2 2 5 2" xfId="13735"/>
    <cellStyle name="Měna 2 2 5 2 2 5 2" xfId="13736"/>
    <cellStyle name="Měna 2 3 4 2 2 5 2" xfId="13737"/>
    <cellStyle name="Normální 21 2 2 3 2 2 5 2" xfId="13738"/>
    <cellStyle name="Měna 2 4 3 2 2 5 2" xfId="13739"/>
    <cellStyle name="normální 12 3 3 2 2 5 2" xfId="13740"/>
    <cellStyle name="Normální 16 3 3 2 2 5 2" xfId="13741"/>
    <cellStyle name="Normální 17 3 3 2 2 5 2" xfId="13742"/>
    <cellStyle name="Normální 18 3 3 2 2 5 2" xfId="13743"/>
    <cellStyle name="Normální 21 3 3 2 2 5 2" xfId="13744"/>
    <cellStyle name="Měna 2 2 2 3 2 2 5 2" xfId="13745"/>
    <cellStyle name="normální 12 4 3 2 2 5 2" xfId="13746"/>
    <cellStyle name="Normální 16 2 3 3 2 2 5 2" xfId="13747"/>
    <cellStyle name="Normální 17 2 3 3 2 2 5 2" xfId="13748"/>
    <cellStyle name="Normální 18 2 3 3 2 2 5 2" xfId="13749"/>
    <cellStyle name="Normální 21 2 3 3 2 2 5 2" xfId="13750"/>
    <cellStyle name="Měna 2 7 2 2 2 5 2" xfId="13751"/>
    <cellStyle name="Normální 16 6 2 2 2 5 2" xfId="13752"/>
    <cellStyle name="Normální 17 6 2 2 2 5 2" xfId="13753"/>
    <cellStyle name="Normální 18 6 2 2 2 5 2" xfId="13754"/>
    <cellStyle name="Normální 21 6 2 2 2 5 2" xfId="13755"/>
    <cellStyle name="normální 12 2 4 2 2 2 5 2" xfId="13756"/>
    <cellStyle name="Normální 18 2 2 2 2 2 2 5 2" xfId="13757"/>
    <cellStyle name="Normální 17 2 2 2 2 2 2 5 2" xfId="13758"/>
    <cellStyle name="Normální 16 2 2 2 2 2 2 5 2" xfId="13759"/>
    <cellStyle name="Měna 2 2 4 2 2 2 5 2" xfId="13760"/>
    <cellStyle name="Měna 2 3 3 2 2 2 5 2" xfId="13761"/>
    <cellStyle name="Normální 21 2 2 2 2 2 2 5 2" xfId="13762"/>
    <cellStyle name="Měna 2 4 2 2 2 2 5 2" xfId="13763"/>
    <cellStyle name="normální 12 3 2 2 2 2 5 2" xfId="13764"/>
    <cellStyle name="Normální 16 3 2 2 2 2 5 2" xfId="13765"/>
    <cellStyle name="Normální 17 3 2 2 2 2 5 2" xfId="13766"/>
    <cellStyle name="Normální 18 3 2 2 2 2 5 2" xfId="13767"/>
    <cellStyle name="Normální 21 3 2 2 2 2 5 2" xfId="13768"/>
    <cellStyle name="Měna 2 5 2 2 2 5 2" xfId="13769"/>
    <cellStyle name="Normální 16 4 2 2 2 2 5 2" xfId="13770"/>
    <cellStyle name="Normální 17 4 2 2 2 2 5 2" xfId="13771"/>
    <cellStyle name="Normální 18 4 2 2 2 2 5 2" xfId="13772"/>
    <cellStyle name="Normální 21 4 2 2 2 2 5 2" xfId="13773"/>
    <cellStyle name="Měna 2 3 2 2 2 2 5 2" xfId="13774"/>
    <cellStyle name="Měna 2 2 2 2 2 2 2 5 2" xfId="13775"/>
    <cellStyle name="Měna 2 2 3 2 2 2 5 2" xfId="13776"/>
    <cellStyle name="normální 12 4 2 2 2 2 5 2" xfId="13777"/>
    <cellStyle name="Měna 2 6 2 2 2 5 2" xfId="13778"/>
    <cellStyle name="Normální 16 5 2 2 2 5 2" xfId="13779"/>
    <cellStyle name="Normální 17 5 2 2 2 5 2" xfId="13780"/>
    <cellStyle name="Normální 18 5 2 2 2 5 2" xfId="13781"/>
    <cellStyle name="Normální 21 5 2 2 2 5 2" xfId="13782"/>
    <cellStyle name="Normální 16 2 3 2 2 2 2 5 2" xfId="13783"/>
    <cellStyle name="Normální 17 2 3 2 2 2 2 5 2" xfId="13784"/>
    <cellStyle name="Normální 18 2 3 2 2 2 2 5 2" xfId="13785"/>
    <cellStyle name="Normální 21 2 3 2 2 2 2 5 2" xfId="13786"/>
    <cellStyle name="Měna 2 9 2 2 5 2" xfId="13787"/>
    <cellStyle name="Normální 16 8 2 2 5 2" xfId="13788"/>
    <cellStyle name="Normální 17 8 2 2 5 2" xfId="13789"/>
    <cellStyle name="Normální 18 8 2 2 5 2" xfId="13790"/>
    <cellStyle name="Normální 21 8 2 2 5 2" xfId="13791"/>
    <cellStyle name="normální 12 2 6 2 2 5 2" xfId="13792"/>
    <cellStyle name="Normální 18 2 2 4 2 2 5 2" xfId="13793"/>
    <cellStyle name="Normální 17 2 2 4 2 2 5 2" xfId="13794"/>
    <cellStyle name="Normální 16 2 2 4 2 2 5 2" xfId="13795"/>
    <cellStyle name="Měna 2 2 6 2 2 5 2" xfId="13796"/>
    <cellStyle name="Měna 2 3 5 2 2 5 2" xfId="13797"/>
    <cellStyle name="Normální 21 2 2 4 2 2 5 2" xfId="13798"/>
    <cellStyle name="Měna 2 4 4 2 2 5 2" xfId="13799"/>
    <cellStyle name="normální 12 3 4 2 2 5 2" xfId="13800"/>
    <cellStyle name="Normální 16 3 4 2 2 5 2" xfId="13801"/>
    <cellStyle name="Normální 17 3 4 2 2 5 2" xfId="13802"/>
    <cellStyle name="Normální 18 3 4 2 2 5 2" xfId="13803"/>
    <cellStyle name="Normální 21 3 4 2 2 5 2" xfId="13804"/>
    <cellStyle name="Měna 2 2 2 4 2 2 5 2" xfId="13805"/>
    <cellStyle name="normální 12 4 4 2 2 5 2" xfId="13806"/>
    <cellStyle name="Normální 16 2 3 4 2 2 5 2" xfId="13807"/>
    <cellStyle name="Normální 17 2 3 4 2 2 5 2" xfId="13808"/>
    <cellStyle name="Normální 18 2 3 4 2 2 5 2" xfId="13809"/>
    <cellStyle name="Normální 21 2 3 4 2 2 5 2" xfId="13810"/>
    <cellStyle name="Měna 2 7 3 2 2 5 2" xfId="13811"/>
    <cellStyle name="Normální 16 6 3 2 2 5 2" xfId="13812"/>
    <cellStyle name="Normální 17 6 3 2 2 5 2" xfId="13813"/>
    <cellStyle name="Normální 18 6 3 2 2 5 2" xfId="13814"/>
    <cellStyle name="Normální 21 6 3 2 2 5 2" xfId="13815"/>
    <cellStyle name="normální 12 2 4 3 2 2 5 2" xfId="13816"/>
    <cellStyle name="Normální 18 2 2 2 3 2 2 5 2" xfId="13817"/>
    <cellStyle name="Normální 17 2 2 2 3 2 2 5 2" xfId="13818"/>
    <cellStyle name="Normální 16 2 2 2 3 2 2 5 2" xfId="13819"/>
    <cellStyle name="Měna 2 2 4 3 2 2 5 2" xfId="13820"/>
    <cellStyle name="Měna 2 3 3 3 2 2 5 2" xfId="13821"/>
    <cellStyle name="Normální 21 2 2 2 3 2 2 5 2" xfId="13822"/>
    <cellStyle name="Měna 2 4 2 3 2 2 5 2" xfId="13823"/>
    <cellStyle name="normální 12 3 2 3 2 2 5 2" xfId="13824"/>
    <cellStyle name="Normální 16 3 2 3 2 2 5 2" xfId="13825"/>
    <cellStyle name="Normální 17 3 2 3 2 2 5 2" xfId="13826"/>
    <cellStyle name="Normální 18 3 2 3 2 2 5 2" xfId="13827"/>
    <cellStyle name="Normální 21 3 2 3 2 2 5 2" xfId="13828"/>
    <cellStyle name="Měna 2 5 3 2 2 5 2" xfId="13829"/>
    <cellStyle name="Normální 16 4 2 3 2 2 5 2" xfId="13830"/>
    <cellStyle name="Normální 17 4 2 3 2 2 5 2" xfId="13831"/>
    <cellStyle name="Normální 18 4 2 3 2 2 5 2" xfId="13832"/>
    <cellStyle name="Normální 21 4 2 3 2 2 5 2" xfId="13833"/>
    <cellStyle name="Měna 2 3 2 3 2 2 5 2" xfId="13834"/>
    <cellStyle name="Měna 2 2 2 2 3 2 2 5 2" xfId="13835"/>
    <cellStyle name="Měna 2 2 3 3 2 2 5 2" xfId="13836"/>
    <cellStyle name="normální 12 4 2 3 2 2 5 2" xfId="13837"/>
    <cellStyle name="Měna 2 6 3 2 2 5 2" xfId="13838"/>
    <cellStyle name="Normální 16 5 3 2 2 5 2" xfId="13839"/>
    <cellStyle name="Normální 17 5 3 2 2 5 2" xfId="13840"/>
    <cellStyle name="Normální 18 5 3 2 2 5 2" xfId="13841"/>
    <cellStyle name="Normální 21 5 3 2 2 5 2" xfId="13842"/>
    <cellStyle name="Normální 16 2 3 2 3 2 2 5 2" xfId="13843"/>
    <cellStyle name="Normální 17 2 3 2 3 2 2 5 2" xfId="13844"/>
    <cellStyle name="Normální 18 2 3 2 3 2 2 5 2" xfId="13845"/>
    <cellStyle name="Normální 21 2 3 2 3 2 2 5 2" xfId="13846"/>
    <cellStyle name="Normální 92 2 2 5 2" xfId="13847"/>
    <cellStyle name="Měna 2 10 2 2 5 2" xfId="13848"/>
    <cellStyle name="Měna 2 2 7 2 2 5 2" xfId="13849"/>
    <cellStyle name="Měna 2 2 2 5 2 2 5 2" xfId="13850"/>
    <cellStyle name="Měna 2 3 6 2 2 5 2" xfId="13851"/>
    <cellStyle name="normální 12 5 2 2 5 2" xfId="13852"/>
    <cellStyle name="Normální 16 2 4 2 2 5 2" xfId="13853"/>
    <cellStyle name="Normální 17 2 4 2 2 5 2" xfId="13854"/>
    <cellStyle name="Normální 18 2 4 2 2 5 2" xfId="13855"/>
    <cellStyle name="Normální 21 2 4 2 2 5 2" xfId="13856"/>
    <cellStyle name="Normální 93 2 2 5 2" xfId="13857"/>
    <cellStyle name="Měna 2 4 5 2 2 5 2" xfId="13858"/>
    <cellStyle name="Měna 2 2 3 4 2 2 5 2" xfId="13859"/>
    <cellStyle name="Normální 94 2 2 5 2" xfId="13860"/>
    <cellStyle name="Měna 2 13 4 2" xfId="13861"/>
    <cellStyle name="Normální 16 11 4 2" xfId="13862"/>
    <cellStyle name="Normální 17 11 4 2" xfId="13863"/>
    <cellStyle name="Normální 18 11 4 2" xfId="13864"/>
    <cellStyle name="Normální 21 11 4 2" xfId="13865"/>
    <cellStyle name="normální 12 2 9 4 2" xfId="13866"/>
    <cellStyle name="Normální 18 2 2 7 4 2" xfId="13867"/>
    <cellStyle name="Normální 17 2 2 7 4 2" xfId="13868"/>
    <cellStyle name="Normální 16 2 2 7 4 2" xfId="13869"/>
    <cellStyle name="Měna 2 2 10 4 2" xfId="13870"/>
    <cellStyle name="Měna 2 3 9 4 2" xfId="13871"/>
    <cellStyle name="Normální 21 2 2 7 4 2" xfId="13872"/>
    <cellStyle name="Měna 2 4 8 4 2" xfId="13873"/>
    <cellStyle name="normální 12 3 7 4 2" xfId="13874"/>
    <cellStyle name="Normální 16 3 7 4 2" xfId="13875"/>
    <cellStyle name="Normální 17 3 7 4 2" xfId="13876"/>
    <cellStyle name="Normální 18 3 7 4 2" xfId="13877"/>
    <cellStyle name="Normální 21 3 7 4 2" xfId="13878"/>
    <cellStyle name="Měna 2 2 2 8 4 2" xfId="13879"/>
    <cellStyle name="normální 12 4 7 4 2" xfId="13880"/>
    <cellStyle name="Normální 16 2 3 7 4 2" xfId="13881"/>
    <cellStyle name="Normální 17 2 3 7 4 2" xfId="13882"/>
    <cellStyle name="Normální 18 2 3 7 4 2" xfId="13883"/>
    <cellStyle name="Normální 21 2 3 7 4 2" xfId="13884"/>
    <cellStyle name="Měna 2 7 6 4 2" xfId="13885"/>
    <cellStyle name="Normální 16 6 6 4 2" xfId="13886"/>
    <cellStyle name="Normální 17 6 6 4 2" xfId="13887"/>
    <cellStyle name="Normální 18 6 6 4 2" xfId="13888"/>
    <cellStyle name="Normální 21 6 6 4 2" xfId="13889"/>
    <cellStyle name="normální 12 2 4 6 4 2" xfId="13890"/>
    <cellStyle name="Normální 18 2 2 2 6 4 2" xfId="13891"/>
    <cellStyle name="Normální 17 2 2 2 6 4 2" xfId="13892"/>
    <cellStyle name="Normální 16 2 2 2 6 4 2" xfId="13893"/>
    <cellStyle name="Měna 2 2 4 6 4 2" xfId="13894"/>
    <cellStyle name="Měna 2 3 3 6 4 2" xfId="13895"/>
    <cellStyle name="Normální 21 2 2 2 6 4 2" xfId="13896"/>
    <cellStyle name="Měna 2 4 2 6 4 2" xfId="13897"/>
    <cellStyle name="normální 12 3 2 6 4 2" xfId="13898"/>
    <cellStyle name="Normální 16 3 2 6 4 2" xfId="13899"/>
    <cellStyle name="Normální 17 3 2 6 4 2" xfId="13900"/>
    <cellStyle name="Normální 18 3 2 6 4 2" xfId="13901"/>
    <cellStyle name="Normální 21 3 2 6 4 2" xfId="13902"/>
    <cellStyle name="Měna 2 5 6 4 2" xfId="13903"/>
    <cellStyle name="Normální 16 4 2 6 4 2" xfId="13904"/>
    <cellStyle name="Normální 17 4 2 6 4 2" xfId="13905"/>
    <cellStyle name="Normální 18 4 2 6 4 2" xfId="13906"/>
    <cellStyle name="Normální 21 4 2 6 4 2" xfId="13907"/>
    <cellStyle name="Měna 2 3 2 6 4 2" xfId="13908"/>
    <cellStyle name="Měna 2 2 2 2 6 4 2" xfId="13909"/>
    <cellStyle name="Měna 2 2 3 7 4 2" xfId="13910"/>
    <cellStyle name="normální 12 4 2 6 4 2" xfId="13911"/>
    <cellStyle name="Měna 2 6 6 4 2" xfId="13912"/>
    <cellStyle name="Normální 16 5 6 4 2" xfId="13913"/>
    <cellStyle name="Normální 17 5 6 4 2" xfId="13914"/>
    <cellStyle name="Normální 18 5 6 4 2" xfId="13915"/>
    <cellStyle name="Normální 21 5 6 4 2" xfId="13916"/>
    <cellStyle name="Normální 16 2 3 2 6 4 2" xfId="13917"/>
    <cellStyle name="Normální 17 2 3 2 6 4 2" xfId="13918"/>
    <cellStyle name="Normální 18 2 3 2 6 4 2" xfId="13919"/>
    <cellStyle name="Normální 21 2 3 2 6 4 2" xfId="13920"/>
    <cellStyle name="Měna 2 8 4 4 2" xfId="13921"/>
    <cellStyle name="Normální 16 7 4 4 2" xfId="13922"/>
    <cellStyle name="Normální 17 7 4 4 2" xfId="13923"/>
    <cellStyle name="Normální 18 7 4 4 2" xfId="13924"/>
    <cellStyle name="Normální 21 7 4 4 2" xfId="13925"/>
    <cellStyle name="normální 12 2 5 4 4 2" xfId="13926"/>
    <cellStyle name="Normální 18 2 2 3 4 4 2" xfId="13927"/>
    <cellStyle name="Normální 17 2 2 3 4 4 2" xfId="13928"/>
    <cellStyle name="Normální 16 2 2 3 4 4 2" xfId="13929"/>
    <cellStyle name="Měna 2 2 5 4 4 2" xfId="13930"/>
    <cellStyle name="Měna 2 3 4 4 4 2" xfId="13931"/>
    <cellStyle name="Normální 21 2 2 3 4 4 2" xfId="13932"/>
    <cellStyle name="Měna 2 4 3 4 4 2" xfId="13933"/>
    <cellStyle name="normální 12 3 3 4 4 2" xfId="13934"/>
    <cellStyle name="Normální 16 3 3 4 4 2" xfId="13935"/>
    <cellStyle name="Normální 17 3 3 4 4 2" xfId="13936"/>
    <cellStyle name="Normální 18 3 3 4 4 2" xfId="13937"/>
    <cellStyle name="Normální 21 3 3 4 4 2" xfId="13938"/>
    <cellStyle name="Měna 2 2 2 3 4 4 2" xfId="13939"/>
    <cellStyle name="normální 12 4 3 4 4 2" xfId="13940"/>
    <cellStyle name="Normální 16 2 3 3 4 4 2" xfId="13941"/>
    <cellStyle name="Normální 17 2 3 3 4 4 2" xfId="13942"/>
    <cellStyle name="Normální 18 2 3 3 4 4 2" xfId="13943"/>
    <cellStyle name="Normální 21 2 3 3 4 4 2" xfId="13944"/>
    <cellStyle name="Měna 2 7 2 4 4 2" xfId="13945"/>
    <cellStyle name="Normální 16 6 2 4 4 2" xfId="13946"/>
    <cellStyle name="Normální 17 6 2 4 4 2" xfId="13947"/>
    <cellStyle name="Normální 18 6 2 4 4 2" xfId="13948"/>
    <cellStyle name="Normální 21 6 2 4 4 2" xfId="13949"/>
    <cellStyle name="normální 12 2 4 2 4 4 2" xfId="13950"/>
    <cellStyle name="Normální 18 2 2 2 2 4 4 2" xfId="13951"/>
    <cellStyle name="Normální 17 2 2 2 2 4 4 2" xfId="13952"/>
    <cellStyle name="Normální 16 2 2 2 2 4 4 2" xfId="13953"/>
    <cellStyle name="Měna 2 2 4 2 4 4 2" xfId="13954"/>
    <cellStyle name="Měna 2 3 3 2 4 4 2" xfId="13955"/>
    <cellStyle name="Normální 21 2 2 2 2 4 4 2" xfId="13956"/>
    <cellStyle name="Měna 2 4 2 2 4 4 2" xfId="13957"/>
    <cellStyle name="normální 12 3 2 2 4 4 2" xfId="13958"/>
    <cellStyle name="Normální 16 3 2 2 4 4 2" xfId="13959"/>
    <cellStyle name="Normální 17 3 2 2 4 4 2" xfId="13960"/>
    <cellStyle name="Normální 18 3 2 2 4 4 2" xfId="13961"/>
    <cellStyle name="Normální 21 3 2 2 4 4 2" xfId="13962"/>
    <cellStyle name="Měna 2 5 2 4 4 2" xfId="13963"/>
    <cellStyle name="Normální 16 4 2 2 4 4 2" xfId="13964"/>
    <cellStyle name="Normální 17 4 2 2 4 4 2" xfId="13965"/>
    <cellStyle name="Normální 18 4 2 2 4 4 2" xfId="13966"/>
    <cellStyle name="Normální 21 4 2 2 4 4 2" xfId="13967"/>
    <cellStyle name="Měna 2 3 2 2 4 4 2" xfId="13968"/>
    <cellStyle name="Měna 2 2 2 2 2 4 4 2" xfId="13969"/>
    <cellStyle name="Měna 2 2 3 2 4 4 2" xfId="13970"/>
    <cellStyle name="normální 12 4 2 2 4 4 2" xfId="13971"/>
    <cellStyle name="Měna 2 6 2 4 4 2" xfId="13972"/>
    <cellStyle name="Normální 16 5 2 4 4 2" xfId="13973"/>
    <cellStyle name="Normální 17 5 2 4 4 2" xfId="13974"/>
    <cellStyle name="Normální 18 5 2 4 4 2" xfId="13975"/>
    <cellStyle name="Normální 21 5 2 4 4 2" xfId="13976"/>
    <cellStyle name="Normální 16 2 3 2 2 4 4 2" xfId="13977"/>
    <cellStyle name="Normální 17 2 3 2 2 4 4 2" xfId="13978"/>
    <cellStyle name="Normální 18 2 3 2 2 4 4 2" xfId="13979"/>
    <cellStyle name="Normální 21 2 3 2 2 4 4 2" xfId="13980"/>
    <cellStyle name="Měna 2 9 4 4 2" xfId="13981"/>
    <cellStyle name="Normální 16 8 4 4 2" xfId="13982"/>
    <cellStyle name="Normální 17 8 4 4 2" xfId="13983"/>
    <cellStyle name="Normální 18 8 4 4 2" xfId="13984"/>
    <cellStyle name="Normální 21 8 4 4 2" xfId="13985"/>
    <cellStyle name="normální 12 2 6 4 4 2" xfId="13986"/>
    <cellStyle name="Normální 18 2 2 4 4 4 2" xfId="13987"/>
    <cellStyle name="Normální 17 2 2 4 4 4 2" xfId="13988"/>
    <cellStyle name="Normální 16 2 2 4 4 4 2" xfId="13989"/>
    <cellStyle name="Měna 2 2 6 4 4 2" xfId="13990"/>
    <cellStyle name="Měna 2 3 5 4 4 2" xfId="13991"/>
    <cellStyle name="Normální 21 2 2 4 4 4 2" xfId="13992"/>
    <cellStyle name="Měna 2 4 4 4 4 2" xfId="13993"/>
    <cellStyle name="normální 12 3 4 4 4 2" xfId="13994"/>
    <cellStyle name="Normální 16 3 4 4 4 2" xfId="13995"/>
    <cellStyle name="Normální 17 3 4 4 4 2" xfId="13996"/>
    <cellStyle name="Normální 18 3 4 4 4 2" xfId="13997"/>
    <cellStyle name="Normální 21 3 4 4 4 2" xfId="13998"/>
    <cellStyle name="Měna 2 2 2 4 4 4 2" xfId="13999"/>
    <cellStyle name="normální 12 4 4 4 4 2" xfId="14000"/>
    <cellStyle name="Normální 16 2 3 4 4 4 2" xfId="14001"/>
    <cellStyle name="Normální 17 2 3 4 4 4 2" xfId="14002"/>
    <cellStyle name="Normální 18 2 3 4 4 4 2" xfId="14003"/>
    <cellStyle name="Normální 21 2 3 4 4 4 2" xfId="14004"/>
    <cellStyle name="Měna 2 7 3 4 4 2" xfId="14005"/>
    <cellStyle name="Normální 16 6 3 4 4 2" xfId="14006"/>
    <cellStyle name="Normální 17 6 3 4 4 2" xfId="14007"/>
    <cellStyle name="Normální 18 6 3 4 4 2" xfId="14008"/>
    <cellStyle name="Normální 21 6 3 4 4 2" xfId="14009"/>
    <cellStyle name="normální 12 2 4 3 4 4 2" xfId="14010"/>
    <cellStyle name="Normální 18 2 2 2 3 4 4 2" xfId="14011"/>
    <cellStyle name="Normální 17 2 2 2 3 4 4 2" xfId="14012"/>
    <cellStyle name="Normální 16 2 2 2 3 4 4 2" xfId="14013"/>
    <cellStyle name="Měna 2 2 4 3 4 4 2" xfId="14014"/>
    <cellStyle name="Měna 2 3 3 3 4 4 2" xfId="14015"/>
    <cellStyle name="Normální 21 2 2 2 3 4 4 2" xfId="14016"/>
    <cellStyle name="Měna 2 4 2 3 4 4 2" xfId="14017"/>
    <cellStyle name="normální 12 3 2 3 4 4 2" xfId="14018"/>
    <cellStyle name="Normální 16 3 2 3 4 4 2" xfId="14019"/>
    <cellStyle name="Normální 17 3 2 3 4 4 2" xfId="14020"/>
    <cellStyle name="Normální 18 3 2 3 4 4 2" xfId="14021"/>
    <cellStyle name="Normální 21 3 2 3 4 4 2" xfId="14022"/>
    <cellStyle name="Měna 2 5 3 4 4 2" xfId="14023"/>
    <cellStyle name="Normální 16 4 2 3 4 4 2" xfId="14024"/>
    <cellStyle name="Normální 17 4 2 3 4 4 2" xfId="14025"/>
    <cellStyle name="Normální 18 4 2 3 4 4 2" xfId="14026"/>
    <cellStyle name="Normální 21 4 2 3 4 4 2" xfId="14027"/>
    <cellStyle name="Měna 2 3 2 3 4 4 2" xfId="14028"/>
    <cellStyle name="Měna 2 2 2 2 3 4 4 2" xfId="14029"/>
    <cellStyle name="Měna 2 2 3 3 4 4 2" xfId="14030"/>
    <cellStyle name="normální 12 4 2 3 4 4 2" xfId="14031"/>
    <cellStyle name="Měna 2 6 3 4 4 2" xfId="14032"/>
    <cellStyle name="Normální 16 5 3 4 4 2" xfId="14033"/>
    <cellStyle name="Normální 17 5 3 4 4 2" xfId="14034"/>
    <cellStyle name="Normální 18 5 3 4 4 2" xfId="14035"/>
    <cellStyle name="Normální 21 5 3 4 4 2" xfId="14036"/>
    <cellStyle name="Normální 16 2 3 2 3 4 4 2" xfId="14037"/>
    <cellStyle name="Normální 17 2 3 2 3 4 4 2" xfId="14038"/>
    <cellStyle name="Normální 18 2 3 2 3 4 4 2" xfId="14039"/>
    <cellStyle name="Normální 21 2 3 2 3 4 4 2" xfId="14040"/>
    <cellStyle name="Normální 92 4 4 2" xfId="14041"/>
    <cellStyle name="Měna 2 10 4 4 2" xfId="14042"/>
    <cellStyle name="Měna 2 2 7 4 4 2" xfId="14043"/>
    <cellStyle name="Měna 2 2 2 5 4 4 2" xfId="14044"/>
    <cellStyle name="Měna 2 3 6 4 4 2" xfId="14045"/>
    <cellStyle name="normální 12 5 4 4 2" xfId="14046"/>
    <cellStyle name="Normální 16 2 4 4 4 2" xfId="14047"/>
    <cellStyle name="Normální 17 2 4 4 4 2" xfId="14048"/>
    <cellStyle name="Normální 18 2 4 4 4 2" xfId="14049"/>
    <cellStyle name="Normální 21 2 4 4 4 2" xfId="14050"/>
    <cellStyle name="Normální 93 4 4 2" xfId="14051"/>
    <cellStyle name="Měna 2 4 5 4 4 2" xfId="14052"/>
    <cellStyle name="Měna 2 2 3 4 4 4 2" xfId="14053"/>
    <cellStyle name="Normální 94 4 4 2" xfId="14054"/>
    <cellStyle name="Měna 2 11 3 4 2" xfId="14055"/>
    <cellStyle name="Normální 16 9 3 4 2" xfId="14056"/>
    <cellStyle name="Normální 17 9 3 4 2" xfId="14057"/>
    <cellStyle name="Normální 18 9 3 4 2" xfId="14058"/>
    <cellStyle name="Normální 21 9 3 4 2" xfId="14059"/>
    <cellStyle name="normální 12 2 7 3 4 2" xfId="14060"/>
    <cellStyle name="Normální 18 2 2 5 3 4 2" xfId="14061"/>
    <cellStyle name="Normální 17 2 2 5 3 4 2" xfId="14062"/>
    <cellStyle name="Normální 16 2 2 5 3 4 2" xfId="14063"/>
    <cellStyle name="Měna 2 2 8 3 4 2" xfId="14064"/>
    <cellStyle name="Měna 2 3 7 3 4 2" xfId="14065"/>
    <cellStyle name="Normální 21 2 2 5 3 4 2" xfId="14066"/>
    <cellStyle name="Měna 2 4 6 3 4 2" xfId="14067"/>
    <cellStyle name="normální 12 3 5 3 4 2" xfId="14068"/>
    <cellStyle name="Normální 16 3 5 3 4 2" xfId="14069"/>
    <cellStyle name="Normální 17 3 5 3 4 2" xfId="14070"/>
    <cellStyle name="Normální 18 3 5 3 4 2" xfId="14071"/>
    <cellStyle name="Normální 21 3 5 3 4 2" xfId="14072"/>
    <cellStyle name="Měna 2 2 2 6 3 4 2" xfId="14073"/>
    <cellStyle name="normální 12 4 5 3 4 2" xfId="14074"/>
    <cellStyle name="Normální 16 2 3 5 3 4 2" xfId="14075"/>
    <cellStyle name="Normální 17 2 3 5 3 4 2" xfId="14076"/>
    <cellStyle name="Normální 18 2 3 5 3 4 2" xfId="14077"/>
    <cellStyle name="Normální 21 2 3 5 3 4 2" xfId="14078"/>
    <cellStyle name="Měna 2 7 4 3 4 2" xfId="14079"/>
    <cellStyle name="Normální 16 6 4 3 4 2" xfId="14080"/>
    <cellStyle name="Normální 17 6 4 3 4 2" xfId="14081"/>
    <cellStyle name="Normální 18 6 4 3 4 2" xfId="14082"/>
    <cellStyle name="Normální 21 6 4 3 4 2" xfId="14083"/>
    <cellStyle name="normální 12 2 4 4 3 4 2" xfId="14084"/>
    <cellStyle name="Normální 18 2 2 2 4 3 4 2" xfId="14085"/>
    <cellStyle name="Normální 17 2 2 2 4 3 4 2" xfId="14086"/>
    <cellStyle name="Normální 16 2 2 2 4 3 4 2" xfId="14087"/>
    <cellStyle name="Měna 2 2 4 4 3 4 2" xfId="14088"/>
    <cellStyle name="Měna 2 3 3 4 3 4 2" xfId="14089"/>
    <cellStyle name="Normální 21 2 2 2 4 3 4 2" xfId="14090"/>
    <cellStyle name="Měna 2 4 2 4 3 4 2" xfId="14091"/>
    <cellStyle name="normální 12 3 2 4 3 4 2" xfId="14092"/>
    <cellStyle name="Normální 16 3 2 4 3 4 2" xfId="14093"/>
    <cellStyle name="Normální 17 3 2 4 3 4 2" xfId="14094"/>
    <cellStyle name="Normální 18 3 2 4 3 4 2" xfId="14095"/>
    <cellStyle name="Normální 21 3 2 4 3 4 2" xfId="14096"/>
    <cellStyle name="Měna 2 5 4 3 4 2" xfId="14097"/>
    <cellStyle name="Normální 16 4 2 4 3 4 2" xfId="14098"/>
    <cellStyle name="Normální 17 4 2 4 3 4 2" xfId="14099"/>
    <cellStyle name="Normální 18 4 2 4 3 4 2" xfId="14100"/>
    <cellStyle name="Normální 21 4 2 4 3 4 2" xfId="14101"/>
    <cellStyle name="Měna 2 3 2 4 3 4 2" xfId="14102"/>
    <cellStyle name="Měna 2 2 2 2 4 3 4 2" xfId="14103"/>
    <cellStyle name="Měna 2 2 3 5 3 4 2" xfId="14104"/>
    <cellStyle name="normální 12 4 2 4 3 4 2" xfId="14105"/>
    <cellStyle name="Měna 2 6 4 3 4 2" xfId="14106"/>
    <cellStyle name="Normální 16 5 4 3 4 2" xfId="14107"/>
    <cellStyle name="Normální 17 5 4 3 4 2" xfId="14108"/>
    <cellStyle name="Normální 18 5 4 3 4 2" xfId="14109"/>
    <cellStyle name="Normální 21 5 4 3 4 2" xfId="14110"/>
    <cellStyle name="Normální 16 2 3 2 4 3 4 2" xfId="14111"/>
    <cellStyle name="Normální 17 2 3 2 4 3 4 2" xfId="14112"/>
    <cellStyle name="Normální 18 2 3 2 4 3 4 2" xfId="14113"/>
    <cellStyle name="Normální 21 2 3 2 4 3 4 2" xfId="14114"/>
    <cellStyle name="Měna 2 8 2 3 4 2" xfId="14115"/>
    <cellStyle name="Normální 16 7 2 3 4 2" xfId="14116"/>
    <cellStyle name="Normální 17 7 2 3 4 2" xfId="14117"/>
    <cellStyle name="Normální 18 7 2 3 4 2" xfId="14118"/>
    <cellStyle name="Normální 21 7 2 3 4 2" xfId="14119"/>
    <cellStyle name="normální 12 2 5 2 3 4 2" xfId="14120"/>
    <cellStyle name="Normální 18 2 2 3 2 3 4 2" xfId="14121"/>
    <cellStyle name="Normální 17 2 2 3 2 3 4 2" xfId="14122"/>
    <cellStyle name="Normální 16 2 2 3 2 3 4 2" xfId="14123"/>
    <cellStyle name="Měna 2 2 5 2 3 4 2" xfId="14124"/>
    <cellStyle name="Měna 2 3 4 2 3 4 2" xfId="14125"/>
    <cellStyle name="Normální 21 2 2 3 2 3 4 2" xfId="14126"/>
    <cellStyle name="Měna 2 4 3 2 3 4 2" xfId="14127"/>
    <cellStyle name="normální 12 3 3 2 3 4 2" xfId="14128"/>
    <cellStyle name="Normální 16 3 3 2 3 4 2" xfId="14129"/>
    <cellStyle name="Normální 17 3 3 2 3 4 2" xfId="14130"/>
    <cellStyle name="Normální 18 3 3 2 3 4 2" xfId="14131"/>
    <cellStyle name="Normální 21 3 3 2 3 4 2" xfId="14132"/>
    <cellStyle name="Měna 2 2 2 3 2 3 4 2" xfId="14133"/>
    <cellStyle name="normální 12 4 3 2 3 4 2" xfId="14134"/>
    <cellStyle name="Normální 16 2 3 3 2 3 4 2" xfId="14135"/>
    <cellStyle name="Normální 17 2 3 3 2 3 4 2" xfId="14136"/>
    <cellStyle name="Normální 18 2 3 3 2 3 4 2" xfId="14137"/>
    <cellStyle name="Normální 21 2 3 3 2 3 4 2" xfId="14138"/>
    <cellStyle name="Měna 2 7 2 2 3 4 2" xfId="14139"/>
    <cellStyle name="Normální 16 6 2 2 3 4 2" xfId="14140"/>
    <cellStyle name="Normální 17 6 2 2 3 4 2" xfId="14141"/>
    <cellStyle name="Normální 18 6 2 2 3 4 2" xfId="14142"/>
    <cellStyle name="Normální 21 6 2 2 3 4 2" xfId="14143"/>
    <cellStyle name="normální 12 2 4 2 2 3 4 2" xfId="14144"/>
    <cellStyle name="Normální 18 2 2 2 2 2 3 4 2" xfId="14145"/>
    <cellStyle name="Normální 17 2 2 2 2 2 3 4 2" xfId="14146"/>
    <cellStyle name="Normální 16 2 2 2 2 2 3 4 2" xfId="14147"/>
    <cellStyle name="Měna 2 2 4 2 2 3 4 2" xfId="14148"/>
    <cellStyle name="Měna 2 3 3 2 2 3 4 2" xfId="14149"/>
    <cellStyle name="Normální 21 2 2 2 2 2 3 4 2" xfId="14150"/>
    <cellStyle name="Měna 2 4 2 2 2 3 4 2" xfId="14151"/>
    <cellStyle name="normální 12 3 2 2 2 3 4 2" xfId="14152"/>
    <cellStyle name="Normální 16 3 2 2 2 3 4 2" xfId="14153"/>
    <cellStyle name="Normální 17 3 2 2 2 3 4 2" xfId="14154"/>
    <cellStyle name="Normální 18 3 2 2 2 3 4 2" xfId="14155"/>
    <cellStyle name="Normální 21 3 2 2 2 3 4 2" xfId="14156"/>
    <cellStyle name="Měna 2 5 2 2 3 4 2" xfId="14157"/>
    <cellStyle name="Normální 16 4 2 2 2 3 4 2" xfId="14158"/>
    <cellStyle name="Normální 17 4 2 2 2 3 4 2" xfId="14159"/>
    <cellStyle name="Normální 18 4 2 2 2 3 4 2" xfId="14160"/>
    <cellStyle name="Normální 21 4 2 2 2 3 4 2" xfId="14161"/>
    <cellStyle name="Měna 2 3 2 2 2 3 4 2" xfId="14162"/>
    <cellStyle name="Měna 2 2 2 2 2 2 3 4 2" xfId="14163"/>
    <cellStyle name="Měna 2 2 3 2 2 3 4 2" xfId="14164"/>
    <cellStyle name="normální 12 4 2 2 2 3 4 2" xfId="14165"/>
    <cellStyle name="Měna 2 6 2 2 3 4 2" xfId="14166"/>
    <cellStyle name="Normální 16 5 2 2 3 4 2" xfId="14167"/>
    <cellStyle name="Normální 17 5 2 2 3 4 2" xfId="14168"/>
    <cellStyle name="Normální 18 5 2 2 3 4 2" xfId="14169"/>
    <cellStyle name="Normální 21 5 2 2 3 4 2" xfId="14170"/>
    <cellStyle name="Normální 16 2 3 2 2 2 3 4 2" xfId="14171"/>
    <cellStyle name="Normální 17 2 3 2 2 2 3 4 2" xfId="14172"/>
    <cellStyle name="Normální 18 2 3 2 2 2 3 4 2" xfId="14173"/>
    <cellStyle name="Normální 21 2 3 2 2 2 3 4 2" xfId="14174"/>
    <cellStyle name="Měna 2 9 2 3 4 2" xfId="14175"/>
    <cellStyle name="Normální 16 8 2 3 4 2" xfId="14176"/>
    <cellStyle name="Normální 17 8 2 3 4 2" xfId="14177"/>
    <cellStyle name="Normální 18 8 2 3 4 2" xfId="14178"/>
    <cellStyle name="Normální 21 8 2 3 4 2" xfId="14179"/>
    <cellStyle name="normální 12 2 6 2 3 4 2" xfId="14180"/>
    <cellStyle name="Normální 18 2 2 4 2 3 4 2" xfId="14181"/>
    <cellStyle name="Normální 17 2 2 4 2 3 4 2" xfId="14182"/>
    <cellStyle name="Normální 16 2 2 4 2 3 4 2" xfId="14183"/>
    <cellStyle name="Měna 2 2 6 2 3 4 2" xfId="14184"/>
    <cellStyle name="Měna 2 3 5 2 3 4 2" xfId="14185"/>
    <cellStyle name="Normální 21 2 2 4 2 3 4 2" xfId="14186"/>
    <cellStyle name="Měna 2 4 4 2 3 4 2" xfId="14187"/>
    <cellStyle name="normální 12 3 4 2 3 4 2" xfId="14188"/>
    <cellStyle name="Normální 16 3 4 2 3 4 2" xfId="14189"/>
    <cellStyle name="Normální 17 3 4 2 3 4 2" xfId="14190"/>
    <cellStyle name="Normální 18 3 4 2 3 4 2" xfId="14191"/>
    <cellStyle name="Normální 21 3 4 2 3 4 2" xfId="14192"/>
    <cellStyle name="Měna 2 2 2 4 2 3 4 2" xfId="14193"/>
    <cellStyle name="normální 12 4 4 2 3 4 2" xfId="14194"/>
    <cellStyle name="Normální 16 2 3 4 2 3 4 2" xfId="14195"/>
    <cellStyle name="Normální 17 2 3 4 2 3 4 2" xfId="14196"/>
    <cellStyle name="Normální 18 2 3 4 2 3 4 2" xfId="14197"/>
    <cellStyle name="Normální 21 2 3 4 2 3 4 2" xfId="14198"/>
    <cellStyle name="Měna 2 7 3 2 3 4 2" xfId="14199"/>
    <cellStyle name="Normální 16 6 3 2 3 4 2" xfId="14200"/>
    <cellStyle name="Normální 17 6 3 2 3 4 2" xfId="14201"/>
    <cellStyle name="Normální 18 6 3 2 3 4 2" xfId="14202"/>
    <cellStyle name="Normální 21 6 3 2 3 4 2" xfId="14203"/>
    <cellStyle name="normální 12 2 4 3 2 3 4 2" xfId="14204"/>
    <cellStyle name="Normální 18 2 2 2 3 2 3 4 2" xfId="14205"/>
    <cellStyle name="Normální 17 2 2 2 3 2 3 4 2" xfId="14206"/>
    <cellStyle name="Normální 16 2 2 2 3 2 3 4 2" xfId="14207"/>
    <cellStyle name="Měna 2 2 4 3 2 3 4 2" xfId="14208"/>
    <cellStyle name="Měna 2 3 3 3 2 3 4 2" xfId="14209"/>
    <cellStyle name="Normální 21 2 2 2 3 2 3 4 2" xfId="14210"/>
    <cellStyle name="Měna 2 4 2 3 2 3 4 2" xfId="14211"/>
    <cellStyle name="normální 12 3 2 3 2 3 4 2" xfId="14212"/>
    <cellStyle name="Normální 16 3 2 3 2 3 4 2" xfId="14213"/>
    <cellStyle name="Normální 17 3 2 3 2 3 4 2" xfId="14214"/>
    <cellStyle name="Normální 18 3 2 3 2 3 4 2" xfId="14215"/>
    <cellStyle name="Normální 21 3 2 3 2 3 4 2" xfId="14216"/>
    <cellStyle name="Měna 2 5 3 2 3 4 2" xfId="14217"/>
    <cellStyle name="Normální 16 4 2 3 2 3 4 2" xfId="14218"/>
    <cellStyle name="Normální 17 4 2 3 2 3 4 2" xfId="14219"/>
    <cellStyle name="Normální 18 4 2 3 2 3 4 2" xfId="14220"/>
    <cellStyle name="Normální 21 4 2 3 2 3 4 2" xfId="14221"/>
    <cellStyle name="Měna 2 3 2 3 2 3 4 2" xfId="14222"/>
    <cellStyle name="Měna 2 2 2 2 3 2 3 4 2" xfId="14223"/>
    <cellStyle name="Měna 2 2 3 3 2 3 4 2" xfId="14224"/>
    <cellStyle name="normální 12 4 2 3 2 3 4 2" xfId="14225"/>
    <cellStyle name="Měna 2 6 3 2 3 4 2" xfId="14226"/>
    <cellStyle name="Normální 16 5 3 2 3 4 2" xfId="14227"/>
    <cellStyle name="Normální 17 5 3 2 3 4 2" xfId="14228"/>
    <cellStyle name="Normální 18 5 3 2 3 4 2" xfId="14229"/>
    <cellStyle name="Normální 21 5 3 2 3 4 2" xfId="14230"/>
    <cellStyle name="Normální 16 2 3 2 3 2 3 4 2" xfId="14231"/>
    <cellStyle name="Normální 17 2 3 2 3 2 3 4 2" xfId="14232"/>
    <cellStyle name="Normální 18 2 3 2 3 2 3 4 2" xfId="14233"/>
    <cellStyle name="Normální 21 2 3 2 3 2 3 4 2" xfId="14234"/>
    <cellStyle name="Normální 92 2 3 4 2" xfId="14235"/>
    <cellStyle name="Měna 2 10 2 3 4 2" xfId="14236"/>
    <cellStyle name="Měna 2 2 7 2 3 4 2" xfId="14237"/>
    <cellStyle name="Měna 2 2 2 5 2 3 4 2" xfId="14238"/>
    <cellStyle name="Měna 2 3 6 2 3 4 2" xfId="14239"/>
    <cellStyle name="normální 12 5 2 3 4 2" xfId="14240"/>
    <cellStyle name="Normální 16 2 4 2 3 4 2" xfId="14241"/>
    <cellStyle name="Normální 17 2 4 2 3 4 2" xfId="14242"/>
    <cellStyle name="Normální 18 2 4 2 3 4 2" xfId="14243"/>
    <cellStyle name="Normální 21 2 4 2 3 4 2" xfId="14244"/>
    <cellStyle name="Normální 93 2 3 4 2" xfId="14245"/>
    <cellStyle name="Měna 2 4 5 2 3 4 2" xfId="14246"/>
    <cellStyle name="Měna 2 2 3 4 2 3 4 2" xfId="14247"/>
    <cellStyle name="Normální 94 2 3 4 2" xfId="14248"/>
    <cellStyle name="Měna 2 12 2 4 2" xfId="14249"/>
    <cellStyle name="Normální 16 10 2 4 2" xfId="14250"/>
    <cellStyle name="Normální 17 10 2 4 2" xfId="14251"/>
    <cellStyle name="Normální 18 10 2 4 2" xfId="14252"/>
    <cellStyle name="Normální 21 10 2 4 2" xfId="14253"/>
    <cellStyle name="normální 12 2 8 2 4 2" xfId="14254"/>
    <cellStyle name="Normální 18 2 2 6 2 4 2" xfId="14255"/>
    <cellStyle name="Normální 17 2 2 6 2 4 2" xfId="14256"/>
    <cellStyle name="Normální 16 2 2 6 2 4 2" xfId="14257"/>
    <cellStyle name="Měna 2 2 9 2 4 2" xfId="14258"/>
    <cellStyle name="Měna 2 3 8 2 4 2" xfId="14259"/>
    <cellStyle name="Normální 21 2 2 6 2 4 2" xfId="14260"/>
    <cellStyle name="Měna 2 4 7 2 4 2" xfId="14261"/>
    <cellStyle name="normální 12 3 6 2 4 2" xfId="14262"/>
    <cellStyle name="Normální 16 3 6 2 4 2" xfId="14263"/>
    <cellStyle name="Normální 17 3 6 2 4 2" xfId="14264"/>
    <cellStyle name="Normální 18 3 6 2 4 2" xfId="14265"/>
    <cellStyle name="Normální 21 3 6 2 4 2" xfId="14266"/>
    <cellStyle name="Měna 2 2 2 7 2 4 2" xfId="14267"/>
    <cellStyle name="normální 12 4 6 2 4 2" xfId="14268"/>
    <cellStyle name="Normální 16 2 3 6 2 4 2" xfId="14269"/>
    <cellStyle name="Normální 17 2 3 6 2 4 2" xfId="14270"/>
    <cellStyle name="Normální 18 2 3 6 2 4 2" xfId="14271"/>
    <cellStyle name="Normální 21 2 3 6 2 4 2" xfId="14272"/>
    <cellStyle name="Měna 2 7 5 2 4 2" xfId="14273"/>
    <cellStyle name="Normální 16 6 5 2 4 2" xfId="14274"/>
    <cellStyle name="Normální 17 6 5 2 4 2" xfId="14275"/>
    <cellStyle name="Normální 18 6 5 2 4 2" xfId="14276"/>
    <cellStyle name="Normální 21 6 5 2 4 2" xfId="14277"/>
    <cellStyle name="normální 12 2 4 5 2 4 2" xfId="14278"/>
    <cellStyle name="Normální 18 2 2 2 5 2 4 2" xfId="14279"/>
    <cellStyle name="Normální 17 2 2 2 5 2 4 2" xfId="14280"/>
    <cellStyle name="Normální 16 2 2 2 5 2 4 2" xfId="14281"/>
    <cellStyle name="Měna 2 2 4 5 2 4 2" xfId="14282"/>
    <cellStyle name="Měna 2 3 3 5 2 4 2" xfId="14283"/>
    <cellStyle name="Normální 21 2 2 2 5 2 4 2" xfId="14284"/>
    <cellStyle name="Měna 2 4 2 5 2 4 2" xfId="14285"/>
    <cellStyle name="normální 12 3 2 5 2 4 2" xfId="14286"/>
    <cellStyle name="Normální 16 3 2 5 2 4 2" xfId="14287"/>
    <cellStyle name="Normální 17 3 2 5 2 4 2" xfId="14288"/>
    <cellStyle name="Normální 18 3 2 5 2 4 2" xfId="14289"/>
    <cellStyle name="Normální 21 3 2 5 2 4 2" xfId="14290"/>
    <cellStyle name="Měna 2 5 5 2 4 2" xfId="14291"/>
    <cellStyle name="Normální 16 4 2 5 2 4 2" xfId="14292"/>
    <cellStyle name="Normální 17 4 2 5 2 4 2" xfId="14293"/>
    <cellStyle name="Normální 18 4 2 5 2 4 2" xfId="14294"/>
    <cellStyle name="Normální 21 4 2 5 2 4 2" xfId="14295"/>
    <cellStyle name="Měna 2 3 2 5 2 4 2" xfId="14296"/>
    <cellStyle name="Měna 2 2 2 2 5 2 4 2" xfId="14297"/>
    <cellStyle name="Měna 2 2 3 6 2 4 2" xfId="14298"/>
    <cellStyle name="normální 12 4 2 5 2 4 2" xfId="14299"/>
    <cellStyle name="Měna 2 6 5 2 4 2" xfId="14300"/>
    <cellStyle name="Normální 16 5 5 2 4 2" xfId="14301"/>
    <cellStyle name="Normální 17 5 5 2 4 2" xfId="14302"/>
    <cellStyle name="Normální 18 5 5 2 4 2" xfId="14303"/>
    <cellStyle name="Normální 21 5 5 2 4 2" xfId="14304"/>
    <cellStyle name="Normální 16 2 3 2 5 2 4 2" xfId="14305"/>
    <cellStyle name="Normální 17 2 3 2 5 2 4 2" xfId="14306"/>
    <cellStyle name="Normální 18 2 3 2 5 2 4 2" xfId="14307"/>
    <cellStyle name="Normální 21 2 3 2 5 2 4 2" xfId="14308"/>
    <cellStyle name="Měna 2 8 3 2 4 2" xfId="14309"/>
    <cellStyle name="Normální 16 7 3 2 4 2" xfId="14310"/>
    <cellStyle name="Normální 17 7 3 2 4 2" xfId="14311"/>
    <cellStyle name="Normální 18 7 3 2 4 2" xfId="14312"/>
    <cellStyle name="Normální 21 7 3 2 4 2" xfId="14313"/>
    <cellStyle name="normální 12 2 5 3 2 4 2" xfId="14314"/>
    <cellStyle name="Normální 18 2 2 3 3 2 4 2" xfId="14315"/>
    <cellStyle name="Normální 17 2 2 3 3 2 4 2" xfId="14316"/>
    <cellStyle name="Normální 16 2 2 3 3 2 4 2" xfId="14317"/>
    <cellStyle name="Měna 2 2 5 3 2 4 2" xfId="14318"/>
    <cellStyle name="Měna 2 3 4 3 2 4 2" xfId="14319"/>
    <cellStyle name="Normální 21 2 2 3 3 2 4 2" xfId="14320"/>
    <cellStyle name="Měna 2 4 3 3 2 4 2" xfId="14321"/>
    <cellStyle name="normální 12 3 3 3 2 4 2" xfId="14322"/>
    <cellStyle name="Normální 16 3 3 3 2 4 2" xfId="14323"/>
    <cellStyle name="Normální 17 3 3 3 2 4 2" xfId="14324"/>
    <cellStyle name="Normální 18 3 3 3 2 4 2" xfId="14325"/>
    <cellStyle name="Normální 21 3 3 3 2 4 2" xfId="14326"/>
    <cellStyle name="Měna 2 2 2 3 3 2 4 2" xfId="14327"/>
    <cellStyle name="normální 12 4 3 3 2 4 2" xfId="14328"/>
    <cellStyle name="Normální 16 2 3 3 3 2 4 2" xfId="14329"/>
    <cellStyle name="Normální 17 2 3 3 3 2 4 2" xfId="14330"/>
    <cellStyle name="Normální 18 2 3 3 3 2 4 2" xfId="14331"/>
    <cellStyle name="Normální 21 2 3 3 3 2 4 2" xfId="14332"/>
    <cellStyle name="Měna 2 7 2 3 2 4 2" xfId="14333"/>
    <cellStyle name="Normální 16 6 2 3 2 4 2" xfId="14334"/>
    <cellStyle name="Normální 17 6 2 3 2 4 2" xfId="14335"/>
    <cellStyle name="Normální 18 6 2 3 2 4 2" xfId="14336"/>
    <cellStyle name="Normální 21 6 2 3 2 4 2" xfId="14337"/>
    <cellStyle name="normální 12 2 4 2 3 2 4 2" xfId="14338"/>
    <cellStyle name="Normální 18 2 2 2 2 3 2 4 2" xfId="14339"/>
    <cellStyle name="Normální 17 2 2 2 2 3 2 4 2" xfId="14340"/>
    <cellStyle name="Normální 16 2 2 2 2 3 2 4 2" xfId="14341"/>
    <cellStyle name="Měna 2 2 4 2 3 2 4 2" xfId="14342"/>
    <cellStyle name="Měna 2 3 3 2 3 2 4 2" xfId="14343"/>
    <cellStyle name="Normální 21 2 2 2 2 3 2 4 2" xfId="14344"/>
    <cellStyle name="Měna 2 4 2 2 3 2 4 2" xfId="14345"/>
    <cellStyle name="normální 12 3 2 2 3 2 4 2" xfId="14346"/>
    <cellStyle name="Normální 16 3 2 2 3 2 4 2" xfId="14347"/>
    <cellStyle name="Normální 17 3 2 2 3 2 4 2" xfId="14348"/>
    <cellStyle name="Normální 18 3 2 2 3 2 4 2" xfId="14349"/>
    <cellStyle name="Normální 21 3 2 2 3 2 4 2" xfId="14350"/>
    <cellStyle name="Měna 2 5 2 3 2 4 2" xfId="14351"/>
    <cellStyle name="Normální 16 4 2 2 3 2 4 2" xfId="14352"/>
    <cellStyle name="Normální 17 4 2 2 3 2 4 2" xfId="14353"/>
    <cellStyle name="Normální 18 4 2 2 3 2 4 2" xfId="14354"/>
    <cellStyle name="Normální 21 4 2 2 3 2 4 2" xfId="14355"/>
    <cellStyle name="Měna 2 3 2 2 3 2 4 2" xfId="14356"/>
    <cellStyle name="Měna 2 2 2 2 2 3 2 4 2" xfId="14357"/>
    <cellStyle name="Měna 2 2 3 2 3 2 4 2" xfId="14358"/>
    <cellStyle name="normální 12 4 2 2 3 2 4 2" xfId="14359"/>
    <cellStyle name="Měna 2 6 2 3 2 4 2" xfId="14360"/>
    <cellStyle name="Normální 16 5 2 3 2 4 2" xfId="14361"/>
    <cellStyle name="Normální 17 5 2 3 2 4 2" xfId="14362"/>
    <cellStyle name="Normální 18 5 2 3 2 4 2" xfId="14363"/>
    <cellStyle name="Normální 21 5 2 3 2 4 2" xfId="14364"/>
    <cellStyle name="Normální 16 2 3 2 2 3 2 4 2" xfId="14365"/>
    <cellStyle name="Normální 17 2 3 2 2 3 2 4 2" xfId="14366"/>
    <cellStyle name="Normální 18 2 3 2 2 3 2 4 2" xfId="14367"/>
    <cellStyle name="Normální 21 2 3 2 2 3 2 4 2" xfId="14368"/>
    <cellStyle name="Měna 2 9 3 2 4 2" xfId="14369"/>
    <cellStyle name="Normální 16 8 3 2 4 2" xfId="14370"/>
    <cellStyle name="Normální 17 8 3 2 4 2" xfId="14371"/>
    <cellStyle name="Normální 18 8 3 2 4 2" xfId="14372"/>
    <cellStyle name="Normální 21 8 3 2 4 2" xfId="14373"/>
    <cellStyle name="normální 12 2 6 3 2 4 2" xfId="14374"/>
    <cellStyle name="Normální 18 2 2 4 3 2 4 2" xfId="14375"/>
    <cellStyle name="Normální 17 2 2 4 3 2 4 2" xfId="14376"/>
    <cellStyle name="Normální 16 2 2 4 3 2 4 2" xfId="14377"/>
    <cellStyle name="Měna 2 2 6 3 2 4 2" xfId="14378"/>
    <cellStyle name="Měna 2 3 5 3 2 4 2" xfId="14379"/>
    <cellStyle name="Normální 21 2 2 4 3 2 4 2" xfId="14380"/>
    <cellStyle name="Měna 2 4 4 3 2 4 2" xfId="14381"/>
    <cellStyle name="normální 12 3 4 3 2 4 2" xfId="14382"/>
    <cellStyle name="Normální 16 3 4 3 2 4 2" xfId="14383"/>
    <cellStyle name="Normální 17 3 4 3 2 4 2" xfId="14384"/>
    <cellStyle name="Normální 18 3 4 3 2 4 2" xfId="14385"/>
    <cellStyle name="Normální 21 3 4 3 2 4 2" xfId="14386"/>
    <cellStyle name="Měna 2 2 2 4 3 2 4 2" xfId="14387"/>
    <cellStyle name="normální 12 4 4 3 2 4 2" xfId="14388"/>
    <cellStyle name="Normální 16 2 3 4 3 2 4 2" xfId="14389"/>
    <cellStyle name="Normální 17 2 3 4 3 2 4 2" xfId="14390"/>
    <cellStyle name="Normální 18 2 3 4 3 2 4 2" xfId="14391"/>
    <cellStyle name="Normální 21 2 3 4 3 2 4 2" xfId="14392"/>
    <cellStyle name="Měna 2 7 3 3 2 4 2" xfId="14393"/>
    <cellStyle name="Normální 16 6 3 3 2 4 2" xfId="14394"/>
    <cellStyle name="Normální 17 6 3 3 2 4 2" xfId="14395"/>
    <cellStyle name="Normální 18 6 3 3 2 4 2" xfId="14396"/>
    <cellStyle name="Normální 21 6 3 3 2 4 2" xfId="14397"/>
    <cellStyle name="normální 12 2 4 3 3 2 4 2" xfId="14398"/>
    <cellStyle name="Normální 18 2 2 2 3 3 2 4 2" xfId="14399"/>
    <cellStyle name="Normální 17 2 2 2 3 3 2 4 2" xfId="14400"/>
    <cellStyle name="Normální 16 2 2 2 3 3 2 4 2" xfId="14401"/>
    <cellStyle name="Měna 2 2 4 3 3 2 4 2" xfId="14402"/>
    <cellStyle name="Měna 2 3 3 3 3 2 4 2" xfId="14403"/>
    <cellStyle name="Normální 21 2 2 2 3 3 2 4 2" xfId="14404"/>
    <cellStyle name="Měna 2 4 2 3 3 2 4 2" xfId="14405"/>
    <cellStyle name="normální 12 3 2 3 3 2 4 2" xfId="14406"/>
    <cellStyle name="Normální 16 3 2 3 3 2 4 2" xfId="14407"/>
    <cellStyle name="Normální 17 3 2 3 3 2 4 2" xfId="14408"/>
    <cellStyle name="Normální 18 3 2 3 3 2 4 2" xfId="14409"/>
    <cellStyle name="Normální 21 3 2 3 3 2 4 2" xfId="14410"/>
    <cellStyle name="Měna 2 5 3 3 2 4 2" xfId="14411"/>
    <cellStyle name="Normální 16 4 2 3 3 2 4 2" xfId="14412"/>
    <cellStyle name="Normální 17 4 2 3 3 2 4 2" xfId="14413"/>
    <cellStyle name="Normální 18 4 2 3 3 2 4 2" xfId="14414"/>
    <cellStyle name="Normální 21 4 2 3 3 2 4 2" xfId="14415"/>
    <cellStyle name="Měna 2 3 2 3 3 2 4 2" xfId="14416"/>
    <cellStyle name="Měna 2 2 2 2 3 3 2 4 2" xfId="14417"/>
    <cellStyle name="Měna 2 2 3 3 3 2 4 2" xfId="14418"/>
    <cellStyle name="normální 12 4 2 3 3 2 4 2" xfId="14419"/>
    <cellStyle name="Měna 2 6 3 3 2 4 2" xfId="14420"/>
    <cellStyle name="Normální 16 5 3 3 2 4 2" xfId="14421"/>
    <cellStyle name="Normální 17 5 3 3 2 4 2" xfId="14422"/>
    <cellStyle name="Normální 18 5 3 3 2 4 2" xfId="14423"/>
    <cellStyle name="Normální 21 5 3 3 2 4 2" xfId="14424"/>
    <cellStyle name="Normální 16 2 3 2 3 3 2 4 2" xfId="14425"/>
    <cellStyle name="Normální 17 2 3 2 3 3 2 4 2" xfId="14426"/>
    <cellStyle name="Normální 18 2 3 2 3 3 2 4 2" xfId="14427"/>
    <cellStyle name="Normální 21 2 3 2 3 3 2 4 2" xfId="14428"/>
    <cellStyle name="Normální 92 3 2 4 2" xfId="14429"/>
    <cellStyle name="Měna 2 10 3 2 4 2" xfId="14430"/>
    <cellStyle name="Měna 2 2 7 3 2 4 2" xfId="14431"/>
    <cellStyle name="Měna 2 2 2 5 3 2 4 2" xfId="14432"/>
    <cellStyle name="Měna 2 3 6 3 2 4 2" xfId="14433"/>
    <cellStyle name="normální 12 5 3 2 4 2" xfId="14434"/>
    <cellStyle name="Normální 16 2 4 3 2 4 2" xfId="14435"/>
    <cellStyle name="Normální 17 2 4 3 2 4 2" xfId="14436"/>
    <cellStyle name="Normální 18 2 4 3 2 4 2" xfId="14437"/>
    <cellStyle name="Normální 21 2 4 3 2 4 2" xfId="14438"/>
    <cellStyle name="Normální 93 3 2 4 2" xfId="14439"/>
    <cellStyle name="Měna 2 4 5 3 2 4 2" xfId="14440"/>
    <cellStyle name="Měna 2 2 3 4 3 2 4 2" xfId="14441"/>
    <cellStyle name="Normální 94 3 2 4 2" xfId="14442"/>
    <cellStyle name="Měna 2 11 2 2 4 2" xfId="14443"/>
    <cellStyle name="Normální 16 9 2 2 4 2" xfId="14444"/>
    <cellStyle name="Normální 17 9 2 2 4 2" xfId="14445"/>
    <cellStyle name="Normální 18 9 2 2 4 2" xfId="14446"/>
    <cellStyle name="Normální 21 9 2 2 4 2" xfId="14447"/>
    <cellStyle name="normální 12 2 7 2 2 4 2" xfId="14448"/>
    <cellStyle name="Normální 18 2 2 5 2 2 4 2" xfId="14449"/>
    <cellStyle name="Normální 17 2 2 5 2 2 4 2" xfId="14450"/>
    <cellStyle name="Normální 16 2 2 5 2 2 4 2" xfId="14451"/>
    <cellStyle name="Měna 2 2 8 2 2 4 2" xfId="14452"/>
    <cellStyle name="Měna 2 3 7 2 2 4 2" xfId="14453"/>
    <cellStyle name="Normální 21 2 2 5 2 2 4 2" xfId="14454"/>
    <cellStyle name="Měna 2 4 6 2 2 4 2" xfId="14455"/>
    <cellStyle name="normální 12 3 5 2 2 4 2" xfId="14456"/>
    <cellStyle name="Normální 16 3 5 2 2 4 2" xfId="14457"/>
    <cellStyle name="Normální 17 3 5 2 2 4 2" xfId="14458"/>
    <cellStyle name="Normální 18 3 5 2 2 4 2" xfId="14459"/>
    <cellStyle name="Normální 21 3 5 2 2 4 2" xfId="14460"/>
    <cellStyle name="Měna 2 2 2 6 2 2 4 2" xfId="14461"/>
    <cellStyle name="normální 12 4 5 2 2 4 2" xfId="14462"/>
    <cellStyle name="Normální 16 2 3 5 2 2 4 2" xfId="14463"/>
    <cellStyle name="Normální 17 2 3 5 2 2 4 2" xfId="14464"/>
    <cellStyle name="Normální 18 2 3 5 2 2 4 2" xfId="14465"/>
    <cellStyle name="Normální 21 2 3 5 2 2 4 2" xfId="14466"/>
    <cellStyle name="Měna 2 7 4 2 2 4 2" xfId="14467"/>
    <cellStyle name="Normální 16 6 4 2 2 4 2" xfId="14468"/>
    <cellStyle name="Normální 17 6 4 2 2 4 2" xfId="14469"/>
    <cellStyle name="Normální 18 6 4 2 2 4 2" xfId="14470"/>
    <cellStyle name="Normální 21 6 4 2 2 4 2" xfId="14471"/>
    <cellStyle name="normální 12 2 4 4 2 2 4 2" xfId="14472"/>
    <cellStyle name="Normální 18 2 2 2 4 2 2 4 2" xfId="14473"/>
    <cellStyle name="Normální 17 2 2 2 4 2 2 4 2" xfId="14474"/>
    <cellStyle name="Normální 16 2 2 2 4 2 2 4 2" xfId="14475"/>
    <cellStyle name="Měna 2 2 4 4 2 2 4 2" xfId="14476"/>
    <cellStyle name="Měna 2 3 3 4 2 2 4 2" xfId="14477"/>
    <cellStyle name="Normální 21 2 2 2 4 2 2 4 2" xfId="14478"/>
    <cellStyle name="Měna 2 4 2 4 2 2 4 2" xfId="14479"/>
    <cellStyle name="normální 12 3 2 4 2 2 4 2" xfId="14480"/>
    <cellStyle name="Normální 16 3 2 4 2 2 4 2" xfId="14481"/>
    <cellStyle name="Normální 17 3 2 4 2 2 4 2" xfId="14482"/>
    <cellStyle name="Normální 18 3 2 4 2 2 4 2" xfId="14483"/>
    <cellStyle name="Normální 21 3 2 4 2 2 4 2" xfId="14484"/>
    <cellStyle name="Měna 2 5 4 2 2 4 2" xfId="14485"/>
    <cellStyle name="Normální 16 4 2 4 2 2 4 2" xfId="14486"/>
    <cellStyle name="Normální 17 4 2 4 2 2 4 2" xfId="14487"/>
    <cellStyle name="Normální 18 4 2 4 2 2 4 2" xfId="14488"/>
    <cellStyle name="Normální 21 4 2 4 2 2 4 2" xfId="14489"/>
    <cellStyle name="Měna 2 3 2 4 2 2 4 2" xfId="14490"/>
    <cellStyle name="Měna 2 2 2 2 4 2 2 4 2" xfId="14491"/>
    <cellStyle name="Měna 2 2 3 5 2 2 4 2" xfId="14492"/>
    <cellStyle name="normální 12 4 2 4 2 2 4 2" xfId="14493"/>
    <cellStyle name="Měna 2 6 4 2 2 4 2" xfId="14494"/>
    <cellStyle name="Normální 16 5 4 2 2 4 2" xfId="14495"/>
    <cellStyle name="Normální 17 5 4 2 2 4 2" xfId="14496"/>
    <cellStyle name="Normální 18 5 4 2 2 4 2" xfId="14497"/>
    <cellStyle name="Normální 21 5 4 2 2 4 2" xfId="14498"/>
    <cellStyle name="Normální 16 2 3 2 4 2 2 4 2" xfId="14499"/>
    <cellStyle name="Normální 17 2 3 2 4 2 2 4 2" xfId="14500"/>
    <cellStyle name="Normální 18 2 3 2 4 2 2 4 2" xfId="14501"/>
    <cellStyle name="Normální 21 2 3 2 4 2 2 4 2" xfId="14502"/>
    <cellStyle name="Měna 2 8 2 2 2 4 2" xfId="14503"/>
    <cellStyle name="Normální 16 7 2 2 2 4 2" xfId="14504"/>
    <cellStyle name="Normální 17 7 2 2 2 4 2" xfId="14505"/>
    <cellStyle name="Normální 18 7 2 2 2 4 2" xfId="14506"/>
    <cellStyle name="Normální 21 7 2 2 2 4 2" xfId="14507"/>
    <cellStyle name="normální 12 2 5 2 2 2 4 2" xfId="14508"/>
    <cellStyle name="Normální 18 2 2 3 2 2 2 4 2" xfId="14509"/>
    <cellStyle name="Normální 17 2 2 3 2 2 2 4 2" xfId="14510"/>
    <cellStyle name="Normální 16 2 2 3 2 2 2 4 2" xfId="14511"/>
    <cellStyle name="Měna 2 2 5 2 2 2 4 2" xfId="14512"/>
    <cellStyle name="Měna 2 3 4 2 2 2 4 2" xfId="14513"/>
    <cellStyle name="Normální 21 2 2 3 2 2 2 4 2" xfId="14514"/>
    <cellStyle name="Měna 2 4 3 2 2 2 4 2" xfId="14515"/>
    <cellStyle name="normální 12 3 3 2 2 2 4 2" xfId="14516"/>
    <cellStyle name="Normální 16 3 3 2 2 2 4 2" xfId="14517"/>
    <cellStyle name="Normální 17 3 3 2 2 2 4 2" xfId="14518"/>
    <cellStyle name="Normální 18 3 3 2 2 2 4 2" xfId="14519"/>
    <cellStyle name="Normální 21 3 3 2 2 2 4 2" xfId="14520"/>
    <cellStyle name="Měna 2 2 2 3 2 2 2 4 2" xfId="14521"/>
    <cellStyle name="normální 12 4 3 2 2 2 4 2" xfId="14522"/>
    <cellStyle name="Normální 16 2 3 3 2 2 2 4 2" xfId="14523"/>
    <cellStyle name="Normální 17 2 3 3 2 2 2 4 2" xfId="14524"/>
    <cellStyle name="Normální 18 2 3 3 2 2 2 4 2" xfId="14525"/>
    <cellStyle name="Normální 21 2 3 3 2 2 2 4 2" xfId="14526"/>
    <cellStyle name="Měna 2 7 2 2 2 2 4 2" xfId="14527"/>
    <cellStyle name="Normální 16 6 2 2 2 2 4 2" xfId="14528"/>
    <cellStyle name="Normální 17 6 2 2 2 2 4 2" xfId="14529"/>
    <cellStyle name="Normální 18 6 2 2 2 2 4 2" xfId="14530"/>
    <cellStyle name="Normální 21 6 2 2 2 2 4 2" xfId="14531"/>
    <cellStyle name="normální 12 2 4 2 2 2 2 4 2" xfId="14532"/>
    <cellStyle name="Normální 18 2 2 2 2 2 2 2 4 2" xfId="14533"/>
    <cellStyle name="Normální 17 2 2 2 2 2 2 2 4 2" xfId="14534"/>
    <cellStyle name="Normální 16 2 2 2 2 2 2 2 4 2" xfId="14535"/>
    <cellStyle name="Měna 2 2 4 2 2 2 2 4 2" xfId="14536"/>
    <cellStyle name="Měna 2 3 3 2 2 2 2 4 2" xfId="14537"/>
    <cellStyle name="Normální 21 2 2 2 2 2 2 2 4 2" xfId="14538"/>
    <cellStyle name="Měna 2 4 2 2 2 2 2 4 2" xfId="14539"/>
    <cellStyle name="normální 12 3 2 2 2 2 2 4 2" xfId="14540"/>
    <cellStyle name="Normální 16 3 2 2 2 2 2 4 2" xfId="14541"/>
    <cellStyle name="Normální 17 3 2 2 2 2 2 4 2" xfId="14542"/>
    <cellStyle name="Normální 18 3 2 2 2 2 2 4 2" xfId="14543"/>
    <cellStyle name="Normální 21 3 2 2 2 2 2 4 2" xfId="14544"/>
    <cellStyle name="Měna 2 5 2 2 2 2 4 2" xfId="14545"/>
    <cellStyle name="Normální 16 4 2 2 2 2 2 4 2" xfId="14546"/>
    <cellStyle name="Normální 17 4 2 2 2 2 2 4 2" xfId="14547"/>
    <cellStyle name="Normální 18 4 2 2 2 2 2 4 2" xfId="14548"/>
    <cellStyle name="Normální 21 4 2 2 2 2 2 4 2" xfId="14549"/>
    <cellStyle name="Měna 2 3 2 2 2 2 2 4 2" xfId="14550"/>
    <cellStyle name="Měna 2 2 2 2 2 2 2 2 4 2" xfId="14551"/>
    <cellStyle name="Měna 2 2 3 2 2 2 2 4 2" xfId="14552"/>
    <cellStyle name="normální 12 4 2 2 2 2 2 4 2" xfId="14553"/>
    <cellStyle name="Měna 2 6 2 2 2 2 4 2" xfId="14554"/>
    <cellStyle name="Normální 16 5 2 2 2 2 4 2" xfId="14555"/>
    <cellStyle name="Normální 17 5 2 2 2 2 4 2" xfId="14556"/>
    <cellStyle name="Normální 18 5 2 2 2 2 4 2" xfId="14557"/>
    <cellStyle name="Normální 21 5 2 2 2 2 4 2" xfId="14558"/>
    <cellStyle name="Normální 16 2 3 2 2 2 2 2 4 2" xfId="14559"/>
    <cellStyle name="Normální 17 2 3 2 2 2 2 2 4 2" xfId="14560"/>
    <cellStyle name="Normální 18 2 3 2 2 2 2 2 4 2" xfId="14561"/>
    <cellStyle name="Normální 21 2 3 2 2 2 2 2 4 2" xfId="14562"/>
    <cellStyle name="Měna 2 9 2 2 2 4 2" xfId="14563"/>
    <cellStyle name="Normální 16 8 2 2 2 4 2" xfId="14564"/>
    <cellStyle name="Normální 17 8 2 2 2 4 2" xfId="14565"/>
    <cellStyle name="Normální 18 8 2 2 2 4 2" xfId="14566"/>
    <cellStyle name="Normální 21 8 2 2 2 4 2" xfId="14567"/>
    <cellStyle name="normální 12 2 6 2 2 2 4 2" xfId="14568"/>
    <cellStyle name="Normální 18 2 2 4 2 2 2 4 2" xfId="14569"/>
    <cellStyle name="Normální 17 2 2 4 2 2 2 4 2" xfId="14570"/>
    <cellStyle name="Normální 16 2 2 4 2 2 2 4 2" xfId="14571"/>
    <cellStyle name="Měna 2 2 6 2 2 2 4 2" xfId="14572"/>
    <cellStyle name="Měna 2 3 5 2 2 2 4 2" xfId="14573"/>
    <cellStyle name="Normální 21 2 2 4 2 2 2 4 2" xfId="14574"/>
    <cellStyle name="Měna 2 4 4 2 2 2 4 2" xfId="14575"/>
    <cellStyle name="normální 12 3 4 2 2 2 4 2" xfId="14576"/>
    <cellStyle name="Normální 16 3 4 2 2 2 4 2" xfId="14577"/>
    <cellStyle name="Normální 17 3 4 2 2 2 4 2" xfId="14578"/>
    <cellStyle name="Normální 18 3 4 2 2 2 4 2" xfId="14579"/>
    <cellStyle name="Normální 21 3 4 2 2 2 4 2" xfId="14580"/>
    <cellStyle name="Měna 2 2 2 4 2 2 2 4 2" xfId="14581"/>
    <cellStyle name="normální 12 4 4 2 2 2 4 2" xfId="14582"/>
    <cellStyle name="Normální 16 2 3 4 2 2 2 4 2" xfId="14583"/>
    <cellStyle name="Normální 17 2 3 4 2 2 2 4 2" xfId="14584"/>
    <cellStyle name="Normální 18 2 3 4 2 2 2 4 2" xfId="14585"/>
    <cellStyle name="Normální 21 2 3 4 2 2 2 4 2" xfId="14586"/>
    <cellStyle name="Měna 2 7 3 2 2 2 4 2" xfId="14587"/>
    <cellStyle name="Normální 16 6 3 2 2 2 4 2" xfId="14588"/>
    <cellStyle name="Normální 17 6 3 2 2 2 4 2" xfId="14589"/>
    <cellStyle name="Normální 18 6 3 2 2 2 4 2" xfId="14590"/>
    <cellStyle name="Normální 21 6 3 2 2 2 4 2" xfId="14591"/>
    <cellStyle name="normální 12 2 4 3 2 2 2 4 2" xfId="14592"/>
    <cellStyle name="Normální 18 2 2 2 3 2 2 2 4 2" xfId="14593"/>
    <cellStyle name="Normální 17 2 2 2 3 2 2 2 4 2" xfId="14594"/>
    <cellStyle name="Normální 16 2 2 2 3 2 2 2 4 2" xfId="14595"/>
    <cellStyle name="Měna 2 2 4 3 2 2 2 4 2" xfId="14596"/>
    <cellStyle name="Měna 2 3 3 3 2 2 2 4 2" xfId="14597"/>
    <cellStyle name="Normální 21 2 2 2 3 2 2 2 4 2" xfId="14598"/>
    <cellStyle name="Měna 2 4 2 3 2 2 2 4 2" xfId="14599"/>
    <cellStyle name="normální 12 3 2 3 2 2 2 4 2" xfId="14600"/>
    <cellStyle name="Normální 16 3 2 3 2 2 2 4 2" xfId="14601"/>
    <cellStyle name="Normální 17 3 2 3 2 2 2 4 2" xfId="14602"/>
    <cellStyle name="Normální 18 3 2 3 2 2 2 4 2" xfId="14603"/>
    <cellStyle name="Normální 21 3 2 3 2 2 2 4 2" xfId="14604"/>
    <cellStyle name="Měna 2 5 3 2 2 2 4 2" xfId="14605"/>
    <cellStyle name="Normální 16 4 2 3 2 2 2 4 2" xfId="14606"/>
    <cellStyle name="Normální 17 4 2 3 2 2 2 4 2" xfId="14607"/>
    <cellStyle name="Normální 18 4 2 3 2 2 2 4 2" xfId="14608"/>
    <cellStyle name="Normální 21 4 2 3 2 2 2 4 2" xfId="14609"/>
    <cellStyle name="Měna 2 3 2 3 2 2 2 4 2" xfId="14610"/>
    <cellStyle name="Měna 2 2 2 2 3 2 2 2 4 2" xfId="14611"/>
    <cellStyle name="Měna 2 2 3 3 2 2 2 4 2" xfId="14612"/>
    <cellStyle name="normální 12 4 2 3 2 2 2 4 2" xfId="14613"/>
    <cellStyle name="Měna 2 6 3 2 2 2 4 2" xfId="14614"/>
    <cellStyle name="Normální 16 5 3 2 2 2 4 2" xfId="14615"/>
    <cellStyle name="Normální 17 5 3 2 2 2 4 2" xfId="14616"/>
    <cellStyle name="Normální 18 5 3 2 2 2 4 2" xfId="14617"/>
    <cellStyle name="Normální 21 5 3 2 2 2 4 2" xfId="14618"/>
    <cellStyle name="Normální 16 2 3 2 3 2 2 2 4 2" xfId="14619"/>
    <cellStyle name="Normální 17 2 3 2 3 2 2 2 4 2" xfId="14620"/>
    <cellStyle name="Normální 18 2 3 2 3 2 2 2 4 2" xfId="14621"/>
    <cellStyle name="Normální 21 2 3 2 3 2 2 2 4 2" xfId="14622"/>
    <cellStyle name="Normální 92 2 2 2 4 2" xfId="14623"/>
    <cellStyle name="Měna 2 10 2 2 2 4 2" xfId="14624"/>
    <cellStyle name="Měna 2 2 7 2 2 2 4 2" xfId="14625"/>
    <cellStyle name="Měna 2 2 2 5 2 2 2 4 2" xfId="14626"/>
    <cellStyle name="Měna 2 3 6 2 2 2 4 2" xfId="14627"/>
    <cellStyle name="normální 12 5 2 2 2 4 2" xfId="14628"/>
    <cellStyle name="Normální 16 2 4 2 2 2 4 2" xfId="14629"/>
    <cellStyle name="Normální 17 2 4 2 2 2 4 2" xfId="14630"/>
    <cellStyle name="Normální 18 2 4 2 2 2 4 2" xfId="14631"/>
    <cellStyle name="Normální 21 2 4 2 2 2 4 2" xfId="14632"/>
    <cellStyle name="Normální 93 2 2 2 4 2" xfId="14633"/>
    <cellStyle name="Měna 2 4 5 2 2 2 4 2" xfId="14634"/>
    <cellStyle name="Měna 2 2 3 4 2 2 2 4 2" xfId="14635"/>
    <cellStyle name="Normální 94 2 2 2 4 2" xfId="14636"/>
    <cellStyle name="Měna 2 15 2 2" xfId="14637"/>
    <cellStyle name="Normální 16 13 2 2" xfId="14638"/>
    <cellStyle name="Normální 17 13 2 2" xfId="14639"/>
    <cellStyle name="Normální 18 13 2 2" xfId="14640"/>
    <cellStyle name="Normální 21 13 2 2" xfId="14641"/>
    <cellStyle name="normální 12 2 11 2 2" xfId="14642"/>
    <cellStyle name="Normální 18 2 2 9 2 2" xfId="14643"/>
    <cellStyle name="Normální 17 2 2 9 2 2" xfId="14644"/>
    <cellStyle name="Normální 16 2 2 9 2 2" xfId="14645"/>
    <cellStyle name="Měna 2 2 12 2 2" xfId="14646"/>
    <cellStyle name="Měna 2 3 11 2 2" xfId="14647"/>
    <cellStyle name="Normální 21 2 2 9 2 2" xfId="14648"/>
    <cellStyle name="Měna 2 4 10 2 2" xfId="14649"/>
    <cellStyle name="normální 12 3 9 2 2" xfId="14650"/>
    <cellStyle name="Normální 16 3 9 2 2" xfId="14651"/>
    <cellStyle name="Normální 17 3 9 2 2" xfId="14652"/>
    <cellStyle name="Normální 18 3 9 2 2" xfId="14653"/>
    <cellStyle name="Normální 21 3 9 2 2" xfId="14654"/>
    <cellStyle name="Měna 2 2 2 10 2 2" xfId="14655"/>
    <cellStyle name="normální 12 4 9 2 2" xfId="14656"/>
    <cellStyle name="Normální 16 2 3 9 2 2" xfId="14657"/>
    <cellStyle name="Normální 17 2 3 9 2 2" xfId="14658"/>
    <cellStyle name="Normální 18 2 3 9 2 2" xfId="14659"/>
    <cellStyle name="Normální 21 2 3 9 2 2" xfId="14660"/>
    <cellStyle name="Měna 2 7 8 2 2" xfId="14661"/>
    <cellStyle name="Normální 16 6 8 2 2" xfId="14662"/>
    <cellStyle name="Normální 17 6 8 2 2" xfId="14663"/>
    <cellStyle name="Normální 18 6 8 2 2" xfId="14664"/>
    <cellStyle name="Normální 21 6 8 2 2" xfId="14665"/>
    <cellStyle name="normální 12 2 4 8 2 2" xfId="14666"/>
    <cellStyle name="Normální 18 2 2 2 8 2 2" xfId="14667"/>
    <cellStyle name="Normální 17 2 2 2 8 2 2" xfId="14668"/>
    <cellStyle name="Normální 16 2 2 2 8 2 2" xfId="14669"/>
    <cellStyle name="Měna 2 2 4 8 2 2" xfId="14670"/>
    <cellStyle name="Měna 2 3 3 8 2 2" xfId="14671"/>
    <cellStyle name="Normální 21 2 2 2 8 2 2" xfId="14672"/>
    <cellStyle name="Měna 2 4 2 8 2 2" xfId="14673"/>
    <cellStyle name="normální 12 3 2 8 2 2" xfId="14674"/>
    <cellStyle name="Normální 16 3 2 8 2 2" xfId="14675"/>
    <cellStyle name="Normální 17 3 2 8 2 2" xfId="14676"/>
    <cellStyle name="Normální 18 3 2 8 2 2" xfId="14677"/>
    <cellStyle name="Normální 21 3 2 8 2 2" xfId="14678"/>
    <cellStyle name="Měna 2 5 8 2 2" xfId="14679"/>
    <cellStyle name="Normální 16 4 2 8 2 2" xfId="14680"/>
    <cellStyle name="Normální 17 4 2 8 2 2" xfId="14681"/>
    <cellStyle name="Normální 18 4 2 8 2 2" xfId="14682"/>
    <cellStyle name="Normální 21 4 2 8 2 2" xfId="14683"/>
    <cellStyle name="Měna 2 3 2 8 2 2" xfId="14684"/>
    <cellStyle name="Měna 2 2 2 2 8 2 2" xfId="14685"/>
    <cellStyle name="Měna 2 2 3 9 2 2" xfId="14686"/>
    <cellStyle name="normální 12 4 2 8 2 2" xfId="14687"/>
    <cellStyle name="Měna 2 6 8 2 2" xfId="14688"/>
    <cellStyle name="Normální 16 5 8 2 2" xfId="14689"/>
    <cellStyle name="Normální 17 5 8 2 2" xfId="14690"/>
    <cellStyle name="Normální 18 5 8 2 2" xfId="14691"/>
    <cellStyle name="Normální 21 5 8 2 2" xfId="14692"/>
    <cellStyle name="Normální 16 2 3 2 8 2 2" xfId="14693"/>
    <cellStyle name="Normální 17 2 3 2 8 2 2" xfId="14694"/>
    <cellStyle name="Normální 18 2 3 2 8 2 2" xfId="14695"/>
    <cellStyle name="Normální 21 2 3 2 8 2 2" xfId="14696"/>
    <cellStyle name="Měna 2 8 6 2 2" xfId="14697"/>
    <cellStyle name="Normální 16 7 6 2 2" xfId="14698"/>
    <cellStyle name="Normální 17 7 6 2 2" xfId="14699"/>
    <cellStyle name="Normální 18 7 6 2 2" xfId="14700"/>
    <cellStyle name="Normální 21 7 6 2 2" xfId="14701"/>
    <cellStyle name="normální 12 2 5 6 2 2" xfId="14702"/>
    <cellStyle name="Normální 18 2 2 3 6 2 2" xfId="14703"/>
    <cellStyle name="Normální 17 2 2 3 6 2 2" xfId="14704"/>
    <cellStyle name="Normální 16 2 2 3 6 2 2" xfId="14705"/>
    <cellStyle name="Měna 2 2 5 6 2 2" xfId="14706"/>
    <cellStyle name="Měna 2 3 4 6 2 2" xfId="14707"/>
    <cellStyle name="Normální 21 2 2 3 6 2 2" xfId="14708"/>
    <cellStyle name="Měna 2 4 3 6 2 2" xfId="14709"/>
    <cellStyle name="normální 12 3 3 6 2 2" xfId="14710"/>
    <cellStyle name="Normální 16 3 3 6 2 2" xfId="14711"/>
    <cellStyle name="Normální 17 3 3 6 2 2" xfId="14712"/>
    <cellStyle name="Normální 18 3 3 6 2 2" xfId="14713"/>
    <cellStyle name="Normální 21 3 3 6 2 2" xfId="14714"/>
    <cellStyle name="Měna 2 2 2 3 6 2 2" xfId="14715"/>
    <cellStyle name="normální 12 4 3 6 2 2" xfId="14716"/>
    <cellStyle name="Normální 16 2 3 3 6 2 2" xfId="14717"/>
    <cellStyle name="Normální 17 2 3 3 6 2 2" xfId="14718"/>
    <cellStyle name="Normální 18 2 3 3 6 2 2" xfId="14719"/>
    <cellStyle name="Normální 21 2 3 3 6 2 2" xfId="14720"/>
    <cellStyle name="Měna 2 7 2 6 2 2" xfId="14721"/>
    <cellStyle name="Normální 16 6 2 6 2 2" xfId="14722"/>
    <cellStyle name="Normální 17 6 2 6 2 2" xfId="14723"/>
    <cellStyle name="Normální 18 6 2 6 2 2" xfId="14724"/>
    <cellStyle name="Normální 21 6 2 6 2 2" xfId="14725"/>
    <cellStyle name="normální 12 2 4 2 6 2 2" xfId="14726"/>
    <cellStyle name="Normální 18 2 2 2 2 6 2 2" xfId="14727"/>
    <cellStyle name="Normální 17 2 2 2 2 6 2 2" xfId="14728"/>
    <cellStyle name="Normální 16 2 2 2 2 6 2 2" xfId="14729"/>
    <cellStyle name="Měna 2 2 4 2 6 2 2" xfId="14730"/>
    <cellStyle name="Měna 2 3 3 2 6 2 2" xfId="14731"/>
    <cellStyle name="Normální 21 2 2 2 2 6 2 2" xfId="14732"/>
    <cellStyle name="Měna 2 4 2 2 6 2 2" xfId="14733"/>
    <cellStyle name="normální 12 3 2 2 6 2 2" xfId="14734"/>
    <cellStyle name="Normální 16 3 2 2 6 2 2" xfId="14735"/>
    <cellStyle name="Normální 17 3 2 2 6 2 2" xfId="14736"/>
    <cellStyle name="Normální 18 3 2 2 6 2 2" xfId="14737"/>
    <cellStyle name="Normální 21 3 2 2 6 2 2" xfId="14738"/>
    <cellStyle name="Měna 2 5 2 6 2 2" xfId="14739"/>
    <cellStyle name="Normální 16 4 2 2 6 2 2" xfId="14740"/>
    <cellStyle name="Normální 17 4 2 2 6 2 2" xfId="14741"/>
    <cellStyle name="Normální 18 4 2 2 6 2 2" xfId="14742"/>
    <cellStyle name="Normální 21 4 2 2 6 2 2" xfId="14743"/>
    <cellStyle name="Měna 2 3 2 2 6 2 2" xfId="14744"/>
    <cellStyle name="Měna 2 2 2 2 2 6 2 2" xfId="14745"/>
    <cellStyle name="Měna 2 2 3 2 6 2 2" xfId="14746"/>
    <cellStyle name="normální 12 4 2 2 6 2 2" xfId="14747"/>
    <cellStyle name="Měna 2 6 2 6 2 2" xfId="14748"/>
    <cellStyle name="Normální 16 5 2 6 2 2" xfId="14749"/>
    <cellStyle name="Normální 17 5 2 6 2 2" xfId="14750"/>
    <cellStyle name="Normální 18 5 2 6 2 2" xfId="14751"/>
    <cellStyle name="Normální 21 5 2 6 2 2" xfId="14752"/>
    <cellStyle name="Normální 16 2 3 2 2 6 2 2" xfId="14753"/>
    <cellStyle name="Normální 17 2 3 2 2 6 2 2" xfId="14754"/>
    <cellStyle name="Normální 18 2 3 2 2 6 2 2" xfId="14755"/>
    <cellStyle name="Normální 21 2 3 2 2 6 2 2" xfId="14756"/>
    <cellStyle name="Měna 2 9 6 2 2" xfId="14757"/>
    <cellStyle name="Normální 16 8 6 2 2" xfId="14758"/>
    <cellStyle name="Normální 17 8 6 2 2" xfId="14759"/>
    <cellStyle name="Normální 18 8 6 2 2" xfId="14760"/>
    <cellStyle name="Normální 21 8 6 2 2" xfId="14761"/>
    <cellStyle name="normální 12 2 6 6 2 2" xfId="14762"/>
    <cellStyle name="Normální 18 2 2 4 6 2 2" xfId="14763"/>
    <cellStyle name="Normální 17 2 2 4 6 2 2" xfId="14764"/>
    <cellStyle name="Normální 16 2 2 4 6 2 2" xfId="14765"/>
    <cellStyle name="Měna 2 2 6 6 2 2" xfId="14766"/>
    <cellStyle name="Měna 2 3 5 6 2 2" xfId="14767"/>
    <cellStyle name="Normální 21 2 2 4 6 2 2" xfId="14768"/>
    <cellStyle name="Měna 2 4 4 6 2 2" xfId="14769"/>
    <cellStyle name="normální 12 3 4 6 2 2" xfId="14770"/>
    <cellStyle name="Normální 16 3 4 6 2 2" xfId="14771"/>
    <cellStyle name="Normální 17 3 4 6 2 2" xfId="14772"/>
    <cellStyle name="Normální 18 3 4 6 2 2" xfId="14773"/>
    <cellStyle name="Normální 21 3 4 6 2 2" xfId="14774"/>
    <cellStyle name="Měna 2 2 2 4 6 2 2" xfId="14775"/>
    <cellStyle name="normální 12 4 4 6 2 2" xfId="14776"/>
    <cellStyle name="Normální 16 2 3 4 6 2 2" xfId="14777"/>
    <cellStyle name="Normální 17 2 3 4 6 2 2" xfId="14778"/>
    <cellStyle name="Normální 18 2 3 4 6 2 2" xfId="14779"/>
    <cellStyle name="Normální 21 2 3 4 6 2 2" xfId="14780"/>
    <cellStyle name="Měna 2 7 3 6 2 2" xfId="14781"/>
    <cellStyle name="Normální 16 6 3 6 2 2" xfId="14782"/>
    <cellStyle name="Normální 17 6 3 6 2 2" xfId="14783"/>
    <cellStyle name="Normální 18 6 3 6 2 2" xfId="14784"/>
    <cellStyle name="Normální 21 6 3 6 2 2" xfId="14785"/>
    <cellStyle name="normální 12 2 4 3 6 2 2" xfId="14786"/>
    <cellStyle name="Normální 18 2 2 2 3 6 2 2" xfId="14787"/>
    <cellStyle name="Normální 17 2 2 2 3 6 2 2" xfId="14788"/>
    <cellStyle name="Normální 16 2 2 2 3 6 2 2" xfId="14789"/>
    <cellStyle name="Měna 2 2 4 3 6 2 2" xfId="14790"/>
    <cellStyle name="Měna 2 3 3 3 6 2 2" xfId="14791"/>
    <cellStyle name="Normální 21 2 2 2 3 6 2 2" xfId="14792"/>
    <cellStyle name="Měna 2 4 2 3 6 2 2" xfId="14793"/>
    <cellStyle name="normální 12 3 2 3 6 2 2" xfId="14794"/>
    <cellStyle name="Normální 16 3 2 3 6 2 2" xfId="14795"/>
    <cellStyle name="Normální 17 3 2 3 6 2 2" xfId="14796"/>
    <cellStyle name="Normální 18 3 2 3 6 2 2" xfId="14797"/>
    <cellStyle name="Normální 21 3 2 3 6 2 2" xfId="14798"/>
    <cellStyle name="Měna 2 5 3 6 2 2" xfId="14799"/>
    <cellStyle name="Normální 16 4 2 3 6 2 2" xfId="14800"/>
    <cellStyle name="Normální 17 4 2 3 6 2 2" xfId="14801"/>
    <cellStyle name="Normální 18 4 2 3 6 2 2" xfId="14802"/>
    <cellStyle name="Normální 21 4 2 3 6 2 2" xfId="14803"/>
    <cellStyle name="Měna 2 3 2 3 6 2 2" xfId="14804"/>
    <cellStyle name="Měna 2 2 2 2 3 6 2 2" xfId="14805"/>
    <cellStyle name="Měna 2 2 3 3 6 2 2" xfId="14806"/>
    <cellStyle name="normální 12 4 2 3 6 2 2" xfId="14807"/>
    <cellStyle name="Měna 2 6 3 6 2 2" xfId="14808"/>
    <cellStyle name="Normální 16 5 3 6 2 2" xfId="14809"/>
    <cellStyle name="Normální 17 5 3 6 2 2" xfId="14810"/>
    <cellStyle name="Normální 18 5 3 6 2 2" xfId="14811"/>
    <cellStyle name="Normální 21 5 3 6 2 2" xfId="14812"/>
    <cellStyle name="Normální 16 2 3 2 3 6 2 2" xfId="14813"/>
    <cellStyle name="Normální 17 2 3 2 3 6 2 2" xfId="14814"/>
    <cellStyle name="Normální 18 2 3 2 3 6 2 2" xfId="14815"/>
    <cellStyle name="Normální 21 2 3 2 3 6 2 2" xfId="14816"/>
    <cellStyle name="Normální 92 6 2 2" xfId="14817"/>
    <cellStyle name="Měna 2 10 6 2 2" xfId="14818"/>
    <cellStyle name="Měna 2 2 7 6 2 2" xfId="14819"/>
    <cellStyle name="Měna 2 2 2 5 6 2 2" xfId="14820"/>
    <cellStyle name="Měna 2 3 6 6 2 2" xfId="14821"/>
    <cellStyle name="normální 12 5 6 2 2" xfId="14822"/>
    <cellStyle name="Normální 16 2 4 6 2 2" xfId="14823"/>
    <cellStyle name="Normální 17 2 4 6 2 2" xfId="14824"/>
    <cellStyle name="Normální 18 2 4 6 2 2" xfId="14825"/>
    <cellStyle name="Normální 21 2 4 6 2 2" xfId="14826"/>
    <cellStyle name="Normální 93 6 2 2" xfId="14827"/>
    <cellStyle name="Měna 2 4 5 6 2 2" xfId="14828"/>
    <cellStyle name="Měna 2 2 3 4 6 2 2" xfId="14829"/>
    <cellStyle name="Normální 94 6 2 2" xfId="14830"/>
    <cellStyle name="Měna 2 11 5 2 2" xfId="14831"/>
    <cellStyle name="Normální 16 9 5 2 2" xfId="14832"/>
    <cellStyle name="Normální 17 9 5 2 2" xfId="14833"/>
    <cellStyle name="Normální 18 9 5 2 2" xfId="14834"/>
    <cellStyle name="Normální 21 9 5 2 2" xfId="14835"/>
    <cellStyle name="normální 12 2 7 5 2 2" xfId="14836"/>
    <cellStyle name="Normální 18 2 2 5 5 2 2" xfId="14837"/>
    <cellStyle name="Normální 17 2 2 5 5 2 2" xfId="14838"/>
    <cellStyle name="Normální 16 2 2 5 5 2 2" xfId="14839"/>
    <cellStyle name="Měna 2 2 8 5 2 2" xfId="14840"/>
    <cellStyle name="Měna 2 3 7 5 2 2" xfId="14841"/>
    <cellStyle name="Normální 21 2 2 5 5 2 2" xfId="14842"/>
    <cellStyle name="Měna 2 4 6 5 2 2" xfId="14843"/>
    <cellStyle name="normální 12 3 5 5 2 2" xfId="14844"/>
    <cellStyle name="Normální 16 3 5 5 2 2" xfId="14845"/>
    <cellStyle name="Normální 17 3 5 5 2 2" xfId="14846"/>
    <cellStyle name="Normální 18 3 5 5 2 2" xfId="14847"/>
    <cellStyle name="Normální 21 3 5 5 2 2" xfId="14848"/>
    <cellStyle name="Měna 2 2 2 6 5 2 2" xfId="14849"/>
    <cellStyle name="normální 12 4 5 5 2 2" xfId="14850"/>
    <cellStyle name="Normální 16 2 3 5 5 2 2" xfId="14851"/>
    <cellStyle name="Normální 17 2 3 5 5 2 2" xfId="14852"/>
    <cellStyle name="Normální 18 2 3 5 5 2 2" xfId="14853"/>
    <cellStyle name="Normální 21 2 3 5 5 2 2" xfId="14854"/>
    <cellStyle name="Měna 2 7 4 5 2 2" xfId="14855"/>
    <cellStyle name="Normální 16 6 4 5 2 2" xfId="14856"/>
    <cellStyle name="Normální 17 6 4 5 2 2" xfId="14857"/>
    <cellStyle name="Normální 18 6 4 5 2 2" xfId="14858"/>
    <cellStyle name="Normální 21 6 4 5 2 2" xfId="14859"/>
    <cellStyle name="normální 12 2 4 4 5 2 2" xfId="14860"/>
    <cellStyle name="Normální 18 2 2 2 4 5 2 2" xfId="14861"/>
    <cellStyle name="Normální 17 2 2 2 4 5 2 2" xfId="14862"/>
    <cellStyle name="Normální 16 2 2 2 4 5 2 2" xfId="14863"/>
    <cellStyle name="Měna 2 2 4 4 5 2 2" xfId="14864"/>
    <cellStyle name="Měna 2 3 3 4 5 2 2" xfId="14865"/>
    <cellStyle name="Normální 21 2 2 2 4 5 2 2" xfId="14866"/>
    <cellStyle name="Měna 2 4 2 4 5 2 2" xfId="14867"/>
    <cellStyle name="normální 12 3 2 4 5 2 2" xfId="14868"/>
    <cellStyle name="Normální 16 3 2 4 5 2 2" xfId="14869"/>
    <cellStyle name="Normální 17 3 2 4 5 2 2" xfId="14870"/>
    <cellStyle name="Normální 18 3 2 4 5 2 2" xfId="14871"/>
    <cellStyle name="Normální 21 3 2 4 5 2 2" xfId="14872"/>
    <cellStyle name="Měna 2 5 4 5 2 2" xfId="14873"/>
    <cellStyle name="Normální 16 4 2 4 5 2 2" xfId="14874"/>
    <cellStyle name="Normální 17 4 2 4 5 2 2" xfId="14875"/>
    <cellStyle name="Normální 18 4 2 4 5 2 2" xfId="14876"/>
    <cellStyle name="Normální 21 4 2 4 5 2 2" xfId="14877"/>
    <cellStyle name="Měna 2 3 2 4 5 2 2" xfId="14878"/>
    <cellStyle name="Měna 2 2 2 2 4 5 2 2" xfId="14879"/>
    <cellStyle name="Měna 2 2 3 5 5 2 2" xfId="14880"/>
    <cellStyle name="normální 12 4 2 4 5 2 2" xfId="14881"/>
    <cellStyle name="Měna 2 6 4 5 2 2" xfId="14882"/>
    <cellStyle name="Normální 16 5 4 5 2 2" xfId="14883"/>
    <cellStyle name="Normální 17 5 4 5 2 2" xfId="14884"/>
    <cellStyle name="Normální 18 5 4 5 2 2" xfId="14885"/>
    <cellStyle name="Normální 21 5 4 5 2 2" xfId="14886"/>
    <cellStyle name="Normální 16 2 3 2 4 5 2 2" xfId="14887"/>
    <cellStyle name="Normální 17 2 3 2 4 5 2 2" xfId="14888"/>
    <cellStyle name="Normální 18 2 3 2 4 5 2 2" xfId="14889"/>
    <cellStyle name="Normální 21 2 3 2 4 5 2 2" xfId="14890"/>
    <cellStyle name="Měna 2 8 2 5 2 2" xfId="14891"/>
    <cellStyle name="Normální 16 7 2 5 2 2" xfId="14892"/>
    <cellStyle name="Normální 17 7 2 5 2 2" xfId="14893"/>
    <cellStyle name="Normální 18 7 2 5 2 2" xfId="14894"/>
    <cellStyle name="Normální 21 7 2 5 2 2" xfId="14895"/>
    <cellStyle name="normální 12 2 5 2 5 2 2" xfId="14896"/>
    <cellStyle name="Normální 18 2 2 3 2 5 2 2" xfId="14897"/>
    <cellStyle name="Normální 17 2 2 3 2 5 2 2" xfId="14898"/>
    <cellStyle name="Normální 16 2 2 3 2 5 2 2" xfId="14899"/>
    <cellStyle name="Měna 2 2 5 2 5 2 2" xfId="14900"/>
    <cellStyle name="Měna 2 3 4 2 5 2 2" xfId="14901"/>
    <cellStyle name="Normální 21 2 2 3 2 5 2 2" xfId="14902"/>
    <cellStyle name="Měna 2 4 3 2 5 2 2" xfId="14903"/>
    <cellStyle name="normální 12 3 3 2 5 2 2" xfId="14904"/>
    <cellStyle name="Normální 16 3 3 2 5 2 2" xfId="14905"/>
    <cellStyle name="Normální 17 3 3 2 5 2 2" xfId="14906"/>
    <cellStyle name="Normální 18 3 3 2 5 2 2" xfId="14907"/>
    <cellStyle name="Normální 21 3 3 2 5 2 2" xfId="14908"/>
    <cellStyle name="Měna 2 2 2 3 2 5 2 2" xfId="14909"/>
    <cellStyle name="normální 12 4 3 2 5 2 2" xfId="14910"/>
    <cellStyle name="Normální 16 2 3 3 2 5 2 2" xfId="14911"/>
    <cellStyle name="Normální 17 2 3 3 2 5 2 2" xfId="14912"/>
    <cellStyle name="Normální 18 2 3 3 2 5 2 2" xfId="14913"/>
    <cellStyle name="Normální 21 2 3 3 2 5 2 2" xfId="14914"/>
    <cellStyle name="Měna 2 7 2 2 5 2 2" xfId="14915"/>
    <cellStyle name="Normální 16 6 2 2 5 2 2" xfId="14916"/>
    <cellStyle name="Normální 17 6 2 2 5 2 2" xfId="14917"/>
    <cellStyle name="Normální 18 6 2 2 5 2 2" xfId="14918"/>
    <cellStyle name="Normální 21 6 2 2 5 2 2" xfId="14919"/>
    <cellStyle name="normální 12 2 4 2 2 5 2 2" xfId="14920"/>
    <cellStyle name="Normální 18 2 2 2 2 2 5 2 2" xfId="14921"/>
    <cellStyle name="Normální 17 2 2 2 2 2 5 2 2" xfId="14922"/>
    <cellStyle name="Normální 16 2 2 2 2 2 5 2 2" xfId="14923"/>
    <cellStyle name="Měna 2 2 4 2 2 5 2 2" xfId="14924"/>
    <cellStyle name="Měna 2 3 3 2 2 5 2 2" xfId="14925"/>
    <cellStyle name="Normální 21 2 2 2 2 2 5 2 2" xfId="14926"/>
    <cellStyle name="Měna 2 4 2 2 2 5 2 2" xfId="14927"/>
    <cellStyle name="normální 12 3 2 2 2 5 2 2" xfId="14928"/>
    <cellStyle name="Normální 16 3 2 2 2 5 2 2" xfId="14929"/>
    <cellStyle name="Normální 17 3 2 2 2 5 2 2" xfId="14930"/>
    <cellStyle name="Normální 18 3 2 2 2 5 2 2" xfId="14931"/>
    <cellStyle name="Normální 21 3 2 2 2 5 2 2" xfId="14932"/>
    <cellStyle name="Měna 2 5 2 2 5 2 2" xfId="14933"/>
    <cellStyle name="Normální 16 4 2 2 2 5 2 2" xfId="14934"/>
    <cellStyle name="Normální 17 4 2 2 2 5 2 2" xfId="14935"/>
    <cellStyle name="Normální 18 4 2 2 2 5 2 2" xfId="14936"/>
    <cellStyle name="Normální 21 4 2 2 2 5 2 2" xfId="14937"/>
    <cellStyle name="Měna 2 3 2 2 2 5 2 2" xfId="14938"/>
    <cellStyle name="Měna 2 2 2 2 2 2 5 2 2" xfId="14939"/>
    <cellStyle name="Měna 2 2 3 2 2 5 2 2" xfId="14940"/>
    <cellStyle name="normální 12 4 2 2 2 5 2 2" xfId="14941"/>
    <cellStyle name="Měna 2 6 2 2 5 2 2" xfId="14942"/>
    <cellStyle name="Normální 16 5 2 2 5 2 2" xfId="14943"/>
    <cellStyle name="Normální 17 5 2 2 5 2 2" xfId="14944"/>
    <cellStyle name="Normální 18 5 2 2 5 2 2" xfId="14945"/>
    <cellStyle name="Normální 21 5 2 2 5 2 2" xfId="14946"/>
    <cellStyle name="Normální 16 2 3 2 2 2 5 2 2" xfId="14947"/>
    <cellStyle name="Normální 17 2 3 2 2 2 5 2 2" xfId="14948"/>
    <cellStyle name="Normální 18 2 3 2 2 2 5 2 2" xfId="14949"/>
    <cellStyle name="Normální 21 2 3 2 2 2 5 2 2" xfId="14950"/>
    <cellStyle name="Měna 2 9 2 5 2 2" xfId="14951"/>
    <cellStyle name="Normální 16 8 2 5 2 2" xfId="14952"/>
    <cellStyle name="Normální 17 8 2 5 2 2" xfId="14953"/>
    <cellStyle name="Normální 18 8 2 5 2 2" xfId="14954"/>
    <cellStyle name="Normální 21 8 2 5 2 2" xfId="14955"/>
    <cellStyle name="normální 12 2 6 2 5 2 2" xfId="14956"/>
    <cellStyle name="Normální 18 2 2 4 2 5 2 2" xfId="14957"/>
    <cellStyle name="Normální 17 2 2 4 2 5 2 2" xfId="14958"/>
    <cellStyle name="Normální 16 2 2 4 2 5 2 2" xfId="14959"/>
    <cellStyle name="Měna 2 2 6 2 5 2 2" xfId="14960"/>
    <cellStyle name="Měna 2 3 5 2 5 2 2" xfId="14961"/>
    <cellStyle name="Normální 21 2 2 4 2 5 2 2" xfId="14962"/>
    <cellStyle name="Měna 2 4 4 2 5 2 2" xfId="14963"/>
    <cellStyle name="normální 12 3 4 2 5 2 2" xfId="14964"/>
    <cellStyle name="Normální 16 3 4 2 5 2 2" xfId="14965"/>
    <cellStyle name="Normální 17 3 4 2 5 2 2" xfId="14966"/>
    <cellStyle name="Normální 18 3 4 2 5 2 2" xfId="14967"/>
    <cellStyle name="Normální 21 3 4 2 5 2 2" xfId="14968"/>
    <cellStyle name="Měna 2 2 2 4 2 5 2 2" xfId="14969"/>
    <cellStyle name="normální 12 4 4 2 5 2 2" xfId="14970"/>
    <cellStyle name="Normální 16 2 3 4 2 5 2 2" xfId="14971"/>
    <cellStyle name="Normální 17 2 3 4 2 5 2 2" xfId="14972"/>
    <cellStyle name="Normální 18 2 3 4 2 5 2 2" xfId="14973"/>
    <cellStyle name="Normální 21 2 3 4 2 5 2 2" xfId="14974"/>
    <cellStyle name="Měna 2 7 3 2 5 2 2" xfId="14975"/>
    <cellStyle name="Normální 16 6 3 2 5 2 2" xfId="14976"/>
    <cellStyle name="Normální 17 6 3 2 5 2 2" xfId="14977"/>
    <cellStyle name="Normální 18 6 3 2 5 2 2" xfId="14978"/>
    <cellStyle name="Normální 21 6 3 2 5 2 2" xfId="14979"/>
    <cellStyle name="normální 12 2 4 3 2 5 2 2" xfId="14980"/>
    <cellStyle name="Normální 18 2 2 2 3 2 5 2 2" xfId="14981"/>
    <cellStyle name="Normální 17 2 2 2 3 2 5 2 2" xfId="14982"/>
    <cellStyle name="Normální 16 2 2 2 3 2 5 2 2" xfId="14983"/>
    <cellStyle name="Měna 2 2 4 3 2 5 2 2" xfId="14984"/>
    <cellStyle name="Měna 2 3 3 3 2 5 2 2" xfId="14985"/>
    <cellStyle name="Normální 21 2 2 2 3 2 5 2 2" xfId="14986"/>
    <cellStyle name="Měna 2 4 2 3 2 5 2 2" xfId="14987"/>
    <cellStyle name="normální 12 3 2 3 2 5 2 2" xfId="14988"/>
    <cellStyle name="Normální 16 3 2 3 2 5 2 2" xfId="14989"/>
    <cellStyle name="Normální 17 3 2 3 2 5 2 2" xfId="14990"/>
    <cellStyle name="Normální 18 3 2 3 2 5 2 2" xfId="14991"/>
    <cellStyle name="Normální 21 3 2 3 2 5 2 2" xfId="14992"/>
    <cellStyle name="Měna 2 5 3 2 5 2 2" xfId="14993"/>
    <cellStyle name="Normální 16 4 2 3 2 5 2 2" xfId="14994"/>
    <cellStyle name="Normální 17 4 2 3 2 5 2 2" xfId="14995"/>
    <cellStyle name="Normální 18 4 2 3 2 5 2 2" xfId="14996"/>
    <cellStyle name="Normální 21 4 2 3 2 5 2 2" xfId="14997"/>
    <cellStyle name="Měna 2 3 2 3 2 5 2 2" xfId="14998"/>
    <cellStyle name="Měna 2 2 2 2 3 2 5 2 2" xfId="14999"/>
    <cellStyle name="Měna 2 2 3 3 2 5 2 2" xfId="15000"/>
    <cellStyle name="normální 12 4 2 3 2 5 2 2" xfId="15001"/>
    <cellStyle name="Měna 2 6 3 2 5 2 2" xfId="15002"/>
    <cellStyle name="Normální 16 5 3 2 5 2 2" xfId="15003"/>
    <cellStyle name="Normální 17 5 3 2 5 2 2" xfId="15004"/>
    <cellStyle name="Normální 18 5 3 2 5 2 2" xfId="15005"/>
    <cellStyle name="Normální 21 5 3 2 5 2 2" xfId="15006"/>
    <cellStyle name="Normální 16 2 3 2 3 2 5 2 2" xfId="15007"/>
    <cellStyle name="Normální 17 2 3 2 3 2 5 2 2" xfId="15008"/>
    <cellStyle name="Normální 18 2 3 2 3 2 5 2 2" xfId="15009"/>
    <cellStyle name="Normální 21 2 3 2 3 2 5 2 2" xfId="15010"/>
    <cellStyle name="Normální 92 2 5 2 2" xfId="15011"/>
    <cellStyle name="Měna 2 10 2 5 2 2" xfId="15012"/>
    <cellStyle name="Měna 2 2 7 2 5 2 2" xfId="15013"/>
    <cellStyle name="Měna 2 2 2 5 2 5 2 2" xfId="15014"/>
    <cellStyle name="Měna 2 3 6 2 5 2 2" xfId="15015"/>
    <cellStyle name="normální 12 5 2 5 2 2" xfId="15016"/>
    <cellStyle name="Normální 16 2 4 2 5 2 2" xfId="15017"/>
    <cellStyle name="Normální 17 2 4 2 5 2 2" xfId="15018"/>
    <cellStyle name="Normální 18 2 4 2 5 2 2" xfId="15019"/>
    <cellStyle name="Normální 21 2 4 2 5 2 2" xfId="15020"/>
    <cellStyle name="Normální 93 2 5 2 2" xfId="15021"/>
    <cellStyle name="Měna 2 4 5 2 5 2 2" xfId="15022"/>
    <cellStyle name="Měna 2 2 3 4 2 5 2 2" xfId="15023"/>
    <cellStyle name="Normální 94 2 5 2 2" xfId="15024"/>
    <cellStyle name="Měna 2 12 4 2 2" xfId="15025"/>
    <cellStyle name="Normální 16 10 4 2 2" xfId="15026"/>
    <cellStyle name="Normální 17 10 4 2 2" xfId="15027"/>
    <cellStyle name="Normální 18 10 4 2 2" xfId="15028"/>
    <cellStyle name="Normální 21 10 4 2 2" xfId="15029"/>
    <cellStyle name="normální 12 2 8 4 2 2" xfId="15030"/>
    <cellStyle name="Normální 18 2 2 6 4 2 2" xfId="15031"/>
    <cellStyle name="Normální 17 2 2 6 4 2 2" xfId="15032"/>
    <cellStyle name="Normální 16 2 2 6 4 2 2" xfId="15033"/>
    <cellStyle name="Měna 2 2 9 4 2 2" xfId="15034"/>
    <cellStyle name="Měna 2 3 8 4 2 2" xfId="15035"/>
    <cellStyle name="Normální 21 2 2 6 4 2 2" xfId="15036"/>
    <cellStyle name="Měna 2 4 7 4 2 2" xfId="15037"/>
    <cellStyle name="normální 12 3 6 4 2 2" xfId="15038"/>
    <cellStyle name="Normální 16 3 6 4 2 2" xfId="15039"/>
    <cellStyle name="Normální 17 3 6 4 2 2" xfId="15040"/>
    <cellStyle name="Normální 18 3 6 4 2 2" xfId="15041"/>
    <cellStyle name="Normální 21 3 6 4 2 2" xfId="15042"/>
    <cellStyle name="Měna 2 2 2 7 4 2 2" xfId="15043"/>
    <cellStyle name="normální 12 4 6 4 2 2" xfId="15044"/>
    <cellStyle name="Normální 16 2 3 6 4 2 2" xfId="15045"/>
    <cellStyle name="Normální 17 2 3 6 4 2 2" xfId="15046"/>
    <cellStyle name="Normální 18 2 3 6 4 2 2" xfId="15047"/>
    <cellStyle name="Normální 21 2 3 6 4 2 2" xfId="15048"/>
    <cellStyle name="Měna 2 7 5 4 2 2" xfId="15049"/>
    <cellStyle name="Normální 16 6 5 4 2 2" xfId="15050"/>
    <cellStyle name="Normální 17 6 5 4 2 2" xfId="15051"/>
    <cellStyle name="Normální 18 6 5 4 2 2" xfId="15052"/>
    <cellStyle name="Normální 21 6 5 4 2 2" xfId="15053"/>
    <cellStyle name="normální 12 2 4 5 4 2 2" xfId="15054"/>
    <cellStyle name="Normální 18 2 2 2 5 4 2 2" xfId="15055"/>
    <cellStyle name="Normální 17 2 2 2 5 4 2 2" xfId="15056"/>
    <cellStyle name="Normální 16 2 2 2 5 4 2 2" xfId="15057"/>
    <cellStyle name="Měna 2 2 4 5 4 2 2" xfId="15058"/>
    <cellStyle name="Měna 2 3 3 5 4 2 2" xfId="15059"/>
    <cellStyle name="Normální 21 2 2 2 5 4 2 2" xfId="15060"/>
    <cellStyle name="Měna 2 4 2 5 4 2 2" xfId="15061"/>
    <cellStyle name="normální 12 3 2 5 4 2 2" xfId="15062"/>
    <cellStyle name="Normální 16 3 2 5 4 2 2" xfId="15063"/>
    <cellStyle name="Normální 17 3 2 5 4 2 2" xfId="15064"/>
    <cellStyle name="Normální 18 3 2 5 4 2 2" xfId="15065"/>
    <cellStyle name="Normální 21 3 2 5 4 2 2" xfId="15066"/>
    <cellStyle name="Měna 2 5 5 4 2 2" xfId="15067"/>
    <cellStyle name="Normální 16 4 2 5 4 2 2" xfId="15068"/>
    <cellStyle name="Normální 17 4 2 5 4 2 2" xfId="15069"/>
    <cellStyle name="Normální 18 4 2 5 4 2 2" xfId="15070"/>
    <cellStyle name="Normální 21 4 2 5 4 2 2" xfId="15071"/>
    <cellStyle name="Měna 2 3 2 5 4 2 2" xfId="15072"/>
    <cellStyle name="Měna 2 2 2 2 5 4 2 2" xfId="15073"/>
    <cellStyle name="Měna 2 2 3 6 4 2 2" xfId="15074"/>
    <cellStyle name="normální 12 4 2 5 4 2 2" xfId="15075"/>
    <cellStyle name="Měna 2 6 5 4 2 2" xfId="15076"/>
    <cellStyle name="Normální 16 5 5 4 2 2" xfId="15077"/>
    <cellStyle name="Normální 17 5 5 4 2 2" xfId="15078"/>
    <cellStyle name="Normální 18 5 5 4 2 2" xfId="15079"/>
    <cellStyle name="Normální 21 5 5 4 2 2" xfId="15080"/>
    <cellStyle name="Normální 16 2 3 2 5 4 2 2" xfId="15081"/>
    <cellStyle name="Normální 17 2 3 2 5 4 2 2" xfId="15082"/>
    <cellStyle name="Normální 18 2 3 2 5 4 2 2" xfId="15083"/>
    <cellStyle name="Normální 21 2 3 2 5 4 2 2" xfId="15084"/>
    <cellStyle name="Měna 2 8 3 4 2 2" xfId="15085"/>
    <cellStyle name="Normální 16 7 3 4 2 2" xfId="15086"/>
    <cellStyle name="Normální 17 7 3 4 2 2" xfId="15087"/>
    <cellStyle name="Normální 18 7 3 4 2 2" xfId="15088"/>
    <cellStyle name="Normální 21 7 3 4 2 2" xfId="15089"/>
    <cellStyle name="normální 12 2 5 3 4 2 2" xfId="15090"/>
    <cellStyle name="Normální 18 2 2 3 3 4 2 2" xfId="15091"/>
    <cellStyle name="Normální 17 2 2 3 3 4 2 2" xfId="15092"/>
    <cellStyle name="Normální 16 2 2 3 3 4 2 2" xfId="15093"/>
    <cellStyle name="Měna 2 2 5 3 4 2 2" xfId="15094"/>
    <cellStyle name="Měna 2 3 4 3 4 2 2" xfId="15095"/>
    <cellStyle name="Normální 21 2 2 3 3 4 2 2" xfId="15096"/>
    <cellStyle name="Měna 2 4 3 3 4 2 2" xfId="15097"/>
    <cellStyle name="normální 12 3 3 3 4 2 2" xfId="15098"/>
    <cellStyle name="Normální 16 3 3 3 4 2 2" xfId="15099"/>
    <cellStyle name="Normální 17 3 3 3 4 2 2" xfId="15100"/>
    <cellStyle name="Normální 18 3 3 3 4 2 2" xfId="15101"/>
    <cellStyle name="Normální 21 3 3 3 4 2 2" xfId="15102"/>
    <cellStyle name="Měna 2 2 2 3 3 4 2 2" xfId="15103"/>
    <cellStyle name="normální 12 4 3 3 4 2 2" xfId="15104"/>
    <cellStyle name="Normální 16 2 3 3 3 4 2 2" xfId="15105"/>
    <cellStyle name="Normální 17 2 3 3 3 4 2 2" xfId="15106"/>
    <cellStyle name="Normální 18 2 3 3 3 4 2 2" xfId="15107"/>
    <cellStyle name="Normální 21 2 3 3 3 4 2 2" xfId="15108"/>
    <cellStyle name="Měna 2 7 2 3 4 2 2" xfId="15109"/>
    <cellStyle name="Normální 16 6 2 3 4 2 2" xfId="15110"/>
    <cellStyle name="Normální 17 6 2 3 4 2 2" xfId="15111"/>
    <cellStyle name="Normální 18 6 2 3 4 2 2" xfId="15112"/>
    <cellStyle name="Normální 21 6 2 3 4 2 2" xfId="15113"/>
    <cellStyle name="normální 12 2 4 2 3 4 2 2" xfId="15114"/>
    <cellStyle name="Normální 18 2 2 2 2 3 4 2 2" xfId="15115"/>
    <cellStyle name="Normální 17 2 2 2 2 3 4 2 2" xfId="15116"/>
    <cellStyle name="Normální 16 2 2 2 2 3 4 2 2" xfId="15117"/>
    <cellStyle name="Měna 2 2 4 2 3 4 2 2" xfId="15118"/>
    <cellStyle name="Měna 2 3 3 2 3 4 2 2" xfId="15119"/>
    <cellStyle name="Normální 21 2 2 2 2 3 4 2 2" xfId="15120"/>
    <cellStyle name="Měna 2 4 2 2 3 4 2 2" xfId="15121"/>
    <cellStyle name="normální 12 3 2 2 3 4 2 2" xfId="15122"/>
    <cellStyle name="Normální 16 3 2 2 3 4 2 2" xfId="15123"/>
    <cellStyle name="Normální 17 3 2 2 3 4 2 2" xfId="15124"/>
    <cellStyle name="Normální 18 3 2 2 3 4 2 2" xfId="15125"/>
    <cellStyle name="Normální 21 3 2 2 3 4 2 2" xfId="15126"/>
    <cellStyle name="Měna 2 5 2 3 4 2 2" xfId="15127"/>
    <cellStyle name="Normální 16 4 2 2 3 4 2 2" xfId="15128"/>
    <cellStyle name="Normální 17 4 2 2 3 4 2 2" xfId="15129"/>
    <cellStyle name="Normální 18 4 2 2 3 4 2 2" xfId="15130"/>
    <cellStyle name="Normální 21 4 2 2 3 4 2 2" xfId="15131"/>
    <cellStyle name="Měna 2 3 2 2 3 4 2 2" xfId="15132"/>
    <cellStyle name="Měna 2 2 2 2 2 3 4 2 2" xfId="15133"/>
    <cellStyle name="Měna 2 2 3 2 3 4 2 2" xfId="15134"/>
    <cellStyle name="normální 12 4 2 2 3 4 2 2" xfId="15135"/>
    <cellStyle name="Měna 2 6 2 3 4 2 2" xfId="15136"/>
    <cellStyle name="Normální 16 5 2 3 4 2 2" xfId="15137"/>
    <cellStyle name="Normální 17 5 2 3 4 2 2" xfId="15138"/>
    <cellStyle name="Normální 18 5 2 3 4 2 2" xfId="15139"/>
    <cellStyle name="Normální 21 5 2 3 4 2 2" xfId="15140"/>
    <cellStyle name="Normální 16 2 3 2 2 3 4 2 2" xfId="15141"/>
    <cellStyle name="Normální 17 2 3 2 2 3 4 2 2" xfId="15142"/>
    <cellStyle name="Normální 18 2 3 2 2 3 4 2 2" xfId="15143"/>
    <cellStyle name="Normální 21 2 3 2 2 3 4 2 2" xfId="15144"/>
    <cellStyle name="Měna 2 9 3 4 2 2" xfId="15145"/>
    <cellStyle name="Normální 16 8 3 4 2 2" xfId="15146"/>
    <cellStyle name="Normální 17 8 3 4 2 2" xfId="15147"/>
    <cellStyle name="Normální 18 8 3 4 2 2" xfId="15148"/>
    <cellStyle name="Normální 21 8 3 4 2 2" xfId="15149"/>
    <cellStyle name="normální 12 2 6 3 4 2 2" xfId="15150"/>
    <cellStyle name="Normální 18 2 2 4 3 4 2 2" xfId="15151"/>
    <cellStyle name="Normální 17 2 2 4 3 4 2 2" xfId="15152"/>
    <cellStyle name="Normální 16 2 2 4 3 4 2 2" xfId="15153"/>
    <cellStyle name="Měna 2 2 6 3 4 2 2" xfId="15154"/>
    <cellStyle name="Měna 2 3 5 3 4 2 2" xfId="15155"/>
    <cellStyle name="Normální 21 2 2 4 3 4 2 2" xfId="15156"/>
    <cellStyle name="Měna 2 4 4 3 4 2 2" xfId="15157"/>
    <cellStyle name="normální 12 3 4 3 4 2 2" xfId="15158"/>
    <cellStyle name="Normální 16 3 4 3 4 2 2" xfId="15159"/>
    <cellStyle name="Normální 17 3 4 3 4 2 2" xfId="15160"/>
    <cellStyle name="Normální 18 3 4 3 4 2 2" xfId="15161"/>
    <cellStyle name="Normální 21 3 4 3 4 2 2" xfId="15162"/>
    <cellStyle name="Měna 2 2 2 4 3 4 2 2" xfId="15163"/>
    <cellStyle name="normální 12 4 4 3 4 2 2" xfId="15164"/>
    <cellStyle name="Normální 16 2 3 4 3 4 2 2" xfId="15165"/>
    <cellStyle name="Normální 17 2 3 4 3 4 2 2" xfId="15166"/>
    <cellStyle name="Normální 18 2 3 4 3 4 2 2" xfId="15167"/>
    <cellStyle name="Normální 21 2 3 4 3 4 2 2" xfId="15168"/>
    <cellStyle name="Měna 2 7 3 3 4 2 2" xfId="15169"/>
    <cellStyle name="Normální 16 6 3 3 4 2 2" xfId="15170"/>
    <cellStyle name="Normální 17 6 3 3 4 2 2" xfId="15171"/>
    <cellStyle name="Normální 18 6 3 3 4 2 2" xfId="15172"/>
    <cellStyle name="Normální 21 6 3 3 4 2 2" xfId="15173"/>
    <cellStyle name="normální 12 2 4 3 3 4 2 2" xfId="15174"/>
    <cellStyle name="Normální 18 2 2 2 3 3 4 2 2" xfId="15175"/>
    <cellStyle name="Normální 17 2 2 2 3 3 4 2 2" xfId="15176"/>
    <cellStyle name="Normální 16 2 2 2 3 3 4 2 2" xfId="15177"/>
    <cellStyle name="Měna 2 2 4 3 3 4 2 2" xfId="15178"/>
    <cellStyle name="Měna 2 3 3 3 3 4 2 2" xfId="15179"/>
    <cellStyle name="Normální 21 2 2 2 3 3 4 2 2" xfId="15180"/>
    <cellStyle name="Měna 2 4 2 3 3 4 2 2" xfId="15181"/>
    <cellStyle name="normální 12 3 2 3 3 4 2 2" xfId="15182"/>
    <cellStyle name="Normální 16 3 2 3 3 4 2 2" xfId="15183"/>
    <cellStyle name="Normální 17 3 2 3 3 4 2 2" xfId="15184"/>
    <cellStyle name="Normální 18 3 2 3 3 4 2 2" xfId="15185"/>
    <cellStyle name="Normální 21 3 2 3 3 4 2 2" xfId="15186"/>
    <cellStyle name="Měna 2 5 3 3 4 2 2" xfId="15187"/>
    <cellStyle name="Normální 16 4 2 3 3 4 2 2" xfId="15188"/>
    <cellStyle name="Normální 17 4 2 3 3 4 2 2" xfId="15189"/>
    <cellStyle name="Normální 18 4 2 3 3 4 2 2" xfId="15190"/>
    <cellStyle name="Normální 21 4 2 3 3 4 2 2" xfId="15191"/>
    <cellStyle name="Měna 2 3 2 3 3 4 2 2" xfId="15192"/>
    <cellStyle name="Měna 2 2 2 2 3 3 4 2 2" xfId="15193"/>
    <cellStyle name="Měna 2 2 3 3 3 4 2 2" xfId="15194"/>
    <cellStyle name="normální 12 4 2 3 3 4 2 2" xfId="15195"/>
    <cellStyle name="Měna 2 6 3 3 4 2 2" xfId="15196"/>
    <cellStyle name="Normální 16 5 3 3 4 2 2" xfId="15197"/>
    <cellStyle name="Normální 17 5 3 3 4 2 2" xfId="15198"/>
    <cellStyle name="Normální 18 5 3 3 4 2 2" xfId="15199"/>
    <cellStyle name="Normální 21 5 3 3 4 2 2" xfId="15200"/>
    <cellStyle name="Normální 16 2 3 2 3 3 4 2 2" xfId="15201"/>
    <cellStyle name="Normální 17 2 3 2 3 3 4 2 2" xfId="15202"/>
    <cellStyle name="Normální 18 2 3 2 3 3 4 2 2" xfId="15203"/>
    <cellStyle name="Normální 21 2 3 2 3 3 4 2 2" xfId="15204"/>
    <cellStyle name="Normální 92 3 4 2 2" xfId="15205"/>
    <cellStyle name="Měna 2 10 3 4 2 2" xfId="15206"/>
    <cellStyle name="Měna 2 2 7 3 4 2 2" xfId="15207"/>
    <cellStyle name="Měna 2 2 2 5 3 4 2 2" xfId="15208"/>
    <cellStyle name="Měna 2 3 6 3 4 2 2" xfId="15209"/>
    <cellStyle name="normální 12 5 3 4 2 2" xfId="15210"/>
    <cellStyle name="Normální 16 2 4 3 4 2 2" xfId="15211"/>
    <cellStyle name="Normální 17 2 4 3 4 2 2" xfId="15212"/>
    <cellStyle name="Normální 18 2 4 3 4 2 2" xfId="15213"/>
    <cellStyle name="Normální 21 2 4 3 4 2 2" xfId="15214"/>
    <cellStyle name="Normální 93 3 4 2 2" xfId="15215"/>
    <cellStyle name="Měna 2 4 5 3 4 2 2" xfId="15216"/>
    <cellStyle name="Měna 2 2 3 4 3 4 2 2" xfId="15217"/>
    <cellStyle name="Normální 94 3 4 2 2" xfId="15218"/>
    <cellStyle name="Měna 2 11 2 4 2 2" xfId="15219"/>
    <cellStyle name="Normální 16 9 2 4 2 2" xfId="15220"/>
    <cellStyle name="Normální 17 9 2 4 2 2" xfId="15221"/>
    <cellStyle name="Normální 18 9 2 4 2 2" xfId="15222"/>
    <cellStyle name="Normální 21 9 2 4 2 2" xfId="15223"/>
    <cellStyle name="normální 12 2 7 2 4 2 2" xfId="15224"/>
    <cellStyle name="Normální 18 2 2 5 2 4 2 2" xfId="15225"/>
    <cellStyle name="Normální 17 2 2 5 2 4 2 2" xfId="15226"/>
    <cellStyle name="Normální 16 2 2 5 2 4 2 2" xfId="15227"/>
    <cellStyle name="Měna 2 2 8 2 4 2 2" xfId="15228"/>
    <cellStyle name="Měna 2 3 7 2 4 2 2" xfId="15229"/>
    <cellStyle name="Normální 21 2 2 5 2 4 2 2" xfId="15230"/>
    <cellStyle name="Měna 2 4 6 2 4 2 2" xfId="15231"/>
    <cellStyle name="normální 12 3 5 2 4 2 2" xfId="15232"/>
    <cellStyle name="Normální 16 3 5 2 4 2 2" xfId="15233"/>
    <cellStyle name="Normální 17 3 5 2 4 2 2" xfId="15234"/>
    <cellStyle name="Normální 18 3 5 2 4 2 2" xfId="15235"/>
    <cellStyle name="Normální 21 3 5 2 4 2 2" xfId="15236"/>
    <cellStyle name="Měna 2 2 2 6 2 4 2 2" xfId="15237"/>
    <cellStyle name="normální 12 4 5 2 4 2 2" xfId="15238"/>
    <cellStyle name="Normální 16 2 3 5 2 4 2 2" xfId="15239"/>
    <cellStyle name="Normální 17 2 3 5 2 4 2 2" xfId="15240"/>
    <cellStyle name="Normální 18 2 3 5 2 4 2 2" xfId="15241"/>
    <cellStyle name="Normální 21 2 3 5 2 4 2 2" xfId="15242"/>
    <cellStyle name="Měna 2 7 4 2 4 2 2" xfId="15243"/>
    <cellStyle name="Normální 16 6 4 2 4 2 2" xfId="15244"/>
    <cellStyle name="Normální 17 6 4 2 4 2 2" xfId="15245"/>
    <cellStyle name="Normální 18 6 4 2 4 2 2" xfId="15246"/>
    <cellStyle name="Normální 21 6 4 2 4 2 2" xfId="15247"/>
    <cellStyle name="normální 12 2 4 4 2 4 2 2" xfId="15248"/>
    <cellStyle name="Normální 18 2 2 2 4 2 4 2 2" xfId="15249"/>
    <cellStyle name="Normální 17 2 2 2 4 2 4 2 2" xfId="15250"/>
    <cellStyle name="Normální 16 2 2 2 4 2 4 2 2" xfId="15251"/>
    <cellStyle name="Měna 2 2 4 4 2 4 2 2" xfId="15252"/>
    <cellStyle name="Měna 2 3 3 4 2 4 2 2" xfId="15253"/>
    <cellStyle name="Normální 21 2 2 2 4 2 4 2 2" xfId="15254"/>
    <cellStyle name="Měna 2 4 2 4 2 4 2 2" xfId="15255"/>
    <cellStyle name="normální 12 3 2 4 2 4 2 2" xfId="15256"/>
    <cellStyle name="Normální 16 3 2 4 2 4 2 2" xfId="15257"/>
    <cellStyle name="Normální 17 3 2 4 2 4 2 2" xfId="15258"/>
    <cellStyle name="Normální 18 3 2 4 2 4 2 2" xfId="15259"/>
    <cellStyle name="Normální 21 3 2 4 2 4 2 2" xfId="15260"/>
    <cellStyle name="Měna 2 5 4 2 4 2 2" xfId="15261"/>
    <cellStyle name="Normální 16 4 2 4 2 4 2 2" xfId="15262"/>
    <cellStyle name="Normální 17 4 2 4 2 4 2 2" xfId="15263"/>
    <cellStyle name="Normální 18 4 2 4 2 4 2 2" xfId="15264"/>
    <cellStyle name="Normální 21 4 2 4 2 4 2 2" xfId="15265"/>
    <cellStyle name="Měna 2 3 2 4 2 4 2 2" xfId="15266"/>
    <cellStyle name="Měna 2 2 2 2 4 2 4 2 2" xfId="15267"/>
    <cellStyle name="Měna 2 2 3 5 2 4 2 2" xfId="15268"/>
    <cellStyle name="normální 12 4 2 4 2 4 2 2" xfId="15269"/>
    <cellStyle name="Měna 2 6 4 2 4 2 2" xfId="15270"/>
    <cellStyle name="Normální 16 5 4 2 4 2 2" xfId="15271"/>
    <cellStyle name="Normální 17 5 4 2 4 2 2" xfId="15272"/>
    <cellStyle name="Normální 18 5 4 2 4 2 2" xfId="15273"/>
    <cellStyle name="Normální 21 5 4 2 4 2 2" xfId="15274"/>
    <cellStyle name="Normální 16 2 3 2 4 2 4 2 2" xfId="15275"/>
    <cellStyle name="Normální 17 2 3 2 4 2 4 2 2" xfId="15276"/>
    <cellStyle name="Normální 18 2 3 2 4 2 4 2 2" xfId="15277"/>
    <cellStyle name="Normální 21 2 3 2 4 2 4 2 2" xfId="15278"/>
    <cellStyle name="Měna 2 8 2 2 4 2 2" xfId="15279"/>
    <cellStyle name="Normální 16 7 2 2 4 2 2" xfId="15280"/>
    <cellStyle name="Normální 17 7 2 2 4 2 2" xfId="15281"/>
    <cellStyle name="Normální 18 7 2 2 4 2 2" xfId="15282"/>
    <cellStyle name="Normální 21 7 2 2 4 2 2" xfId="15283"/>
    <cellStyle name="normální 12 2 5 2 2 4 2 2" xfId="15284"/>
    <cellStyle name="Normální 18 2 2 3 2 2 4 2 2" xfId="15285"/>
    <cellStyle name="Normální 17 2 2 3 2 2 4 2 2" xfId="15286"/>
    <cellStyle name="Normální 16 2 2 3 2 2 4 2 2" xfId="15287"/>
    <cellStyle name="Měna 2 2 5 2 2 4 2 2" xfId="15288"/>
    <cellStyle name="Měna 2 3 4 2 2 4 2 2" xfId="15289"/>
    <cellStyle name="Normální 21 2 2 3 2 2 4 2 2" xfId="15290"/>
    <cellStyle name="Měna 2 4 3 2 2 4 2 2" xfId="15291"/>
    <cellStyle name="normální 12 3 3 2 2 4 2 2" xfId="15292"/>
    <cellStyle name="Normální 16 3 3 2 2 4 2 2" xfId="15293"/>
    <cellStyle name="Normální 17 3 3 2 2 4 2 2" xfId="15294"/>
    <cellStyle name="Normální 18 3 3 2 2 4 2 2" xfId="15295"/>
    <cellStyle name="Normální 21 3 3 2 2 4 2 2" xfId="15296"/>
    <cellStyle name="Měna 2 2 2 3 2 2 4 2 2" xfId="15297"/>
    <cellStyle name="normální 12 4 3 2 2 4 2 2" xfId="15298"/>
    <cellStyle name="Normální 16 2 3 3 2 2 4 2 2" xfId="15299"/>
    <cellStyle name="Normální 17 2 3 3 2 2 4 2 2" xfId="15300"/>
    <cellStyle name="Normální 18 2 3 3 2 2 4 2 2" xfId="15301"/>
    <cellStyle name="Normální 21 2 3 3 2 2 4 2 2" xfId="15302"/>
    <cellStyle name="Měna 2 7 2 2 2 4 2 2" xfId="15303"/>
    <cellStyle name="Normální 16 6 2 2 2 4 2 2" xfId="15304"/>
    <cellStyle name="Normální 17 6 2 2 2 4 2 2" xfId="15305"/>
    <cellStyle name="Normální 18 6 2 2 2 4 2 2" xfId="15306"/>
    <cellStyle name="Normální 21 6 2 2 2 4 2 2" xfId="15307"/>
    <cellStyle name="normální 12 2 4 2 2 2 4 2 2" xfId="15308"/>
    <cellStyle name="Normální 18 2 2 2 2 2 2 4 2 2" xfId="15309"/>
    <cellStyle name="Normální 17 2 2 2 2 2 2 4 2 2" xfId="15310"/>
    <cellStyle name="Normální 16 2 2 2 2 2 2 4 2 2" xfId="15311"/>
    <cellStyle name="Měna 2 2 4 2 2 2 4 2 2" xfId="15312"/>
    <cellStyle name="Měna 2 3 3 2 2 2 4 2 2" xfId="15313"/>
    <cellStyle name="Normální 21 2 2 2 2 2 2 4 2 2" xfId="15314"/>
    <cellStyle name="Měna 2 4 2 2 2 2 4 2 2" xfId="15315"/>
    <cellStyle name="normální 12 3 2 2 2 2 4 2 2" xfId="15316"/>
    <cellStyle name="Normální 16 3 2 2 2 2 4 2 2" xfId="15317"/>
    <cellStyle name="Normální 17 3 2 2 2 2 4 2 2" xfId="15318"/>
    <cellStyle name="Normální 18 3 2 2 2 2 4 2 2" xfId="15319"/>
    <cellStyle name="Normální 21 3 2 2 2 2 4 2 2" xfId="15320"/>
    <cellStyle name="Měna 2 5 2 2 2 4 2 2" xfId="15321"/>
    <cellStyle name="Normální 16 4 2 2 2 2 4 2 2" xfId="15322"/>
    <cellStyle name="Normální 17 4 2 2 2 2 4 2 2" xfId="15323"/>
    <cellStyle name="Normální 18 4 2 2 2 2 4 2 2" xfId="15324"/>
    <cellStyle name="Normální 21 4 2 2 2 2 4 2 2" xfId="15325"/>
    <cellStyle name="Měna 2 3 2 2 2 2 4 2 2" xfId="15326"/>
    <cellStyle name="Měna 2 2 2 2 2 2 2 4 2 2" xfId="15327"/>
    <cellStyle name="Měna 2 2 3 2 2 2 4 2 2" xfId="15328"/>
    <cellStyle name="normální 12 4 2 2 2 2 4 2 2" xfId="15329"/>
    <cellStyle name="Měna 2 6 2 2 2 4 2 2" xfId="15330"/>
    <cellStyle name="Normální 16 5 2 2 2 4 2 2" xfId="15331"/>
    <cellStyle name="Normální 17 5 2 2 2 4 2 2" xfId="15332"/>
    <cellStyle name="Normální 18 5 2 2 2 4 2 2" xfId="15333"/>
    <cellStyle name="Normální 21 5 2 2 2 4 2 2" xfId="15334"/>
    <cellStyle name="Normální 16 2 3 2 2 2 2 4 2 2" xfId="15335"/>
    <cellStyle name="Normální 17 2 3 2 2 2 2 4 2 2" xfId="15336"/>
    <cellStyle name="Normální 18 2 3 2 2 2 2 4 2 2" xfId="15337"/>
    <cellStyle name="Normální 21 2 3 2 2 2 2 4 2 2" xfId="15338"/>
    <cellStyle name="Měna 2 9 2 2 4 2 2" xfId="15339"/>
    <cellStyle name="Normální 16 8 2 2 4 2 2" xfId="15340"/>
    <cellStyle name="Normální 17 8 2 2 4 2 2" xfId="15341"/>
    <cellStyle name="Normální 18 8 2 2 4 2 2" xfId="15342"/>
    <cellStyle name="Normální 21 8 2 2 4 2 2" xfId="15343"/>
    <cellStyle name="normální 12 2 6 2 2 4 2 2" xfId="15344"/>
    <cellStyle name="Normální 18 2 2 4 2 2 4 2 2" xfId="15345"/>
    <cellStyle name="Normální 17 2 2 4 2 2 4 2 2" xfId="15346"/>
    <cellStyle name="Normální 16 2 2 4 2 2 4 2 2" xfId="15347"/>
    <cellStyle name="Měna 2 2 6 2 2 4 2 2" xfId="15348"/>
    <cellStyle name="Měna 2 3 5 2 2 4 2 2" xfId="15349"/>
    <cellStyle name="Normální 21 2 2 4 2 2 4 2 2" xfId="15350"/>
    <cellStyle name="Měna 2 4 4 2 2 4 2 2" xfId="15351"/>
    <cellStyle name="normální 12 3 4 2 2 4 2 2" xfId="15352"/>
    <cellStyle name="Normální 16 3 4 2 2 4 2 2" xfId="15353"/>
    <cellStyle name="Normální 17 3 4 2 2 4 2 2" xfId="15354"/>
    <cellStyle name="Normální 18 3 4 2 2 4 2 2" xfId="15355"/>
    <cellStyle name="Normální 21 3 4 2 2 4 2 2" xfId="15356"/>
    <cellStyle name="Měna 2 2 2 4 2 2 4 2 2" xfId="15357"/>
    <cellStyle name="normální 12 4 4 2 2 4 2 2" xfId="15358"/>
    <cellStyle name="Normální 16 2 3 4 2 2 4 2 2" xfId="15359"/>
    <cellStyle name="Normální 17 2 3 4 2 2 4 2 2" xfId="15360"/>
    <cellStyle name="Normální 18 2 3 4 2 2 4 2 2" xfId="15361"/>
    <cellStyle name="Normální 21 2 3 4 2 2 4 2 2" xfId="15362"/>
    <cellStyle name="Měna 2 7 3 2 2 4 2 2" xfId="15363"/>
    <cellStyle name="Normální 16 6 3 2 2 4 2 2" xfId="15364"/>
    <cellStyle name="Normální 17 6 3 2 2 4 2 2" xfId="15365"/>
    <cellStyle name="Normální 18 6 3 2 2 4 2 2" xfId="15366"/>
    <cellStyle name="Normální 21 6 3 2 2 4 2 2" xfId="15367"/>
    <cellStyle name="normální 12 2 4 3 2 2 4 2 2" xfId="15368"/>
    <cellStyle name="Normální 18 2 2 2 3 2 2 4 2 2" xfId="15369"/>
    <cellStyle name="Normální 17 2 2 2 3 2 2 4 2 2" xfId="15370"/>
    <cellStyle name="Normální 16 2 2 2 3 2 2 4 2 2" xfId="15371"/>
    <cellStyle name="Měna 2 2 4 3 2 2 4 2 2" xfId="15372"/>
    <cellStyle name="Měna 2 3 3 3 2 2 4 2 2" xfId="15373"/>
    <cellStyle name="Normální 21 2 2 2 3 2 2 4 2 2" xfId="15374"/>
    <cellStyle name="Měna 2 4 2 3 2 2 4 2 2" xfId="15375"/>
    <cellStyle name="normální 12 3 2 3 2 2 4 2 2" xfId="15376"/>
    <cellStyle name="Normální 16 3 2 3 2 2 4 2 2" xfId="15377"/>
    <cellStyle name="Normální 17 3 2 3 2 2 4 2 2" xfId="15378"/>
    <cellStyle name="Normální 18 3 2 3 2 2 4 2 2" xfId="15379"/>
    <cellStyle name="Normální 21 3 2 3 2 2 4 2 2" xfId="15380"/>
    <cellStyle name="Měna 2 5 3 2 2 4 2 2" xfId="15381"/>
    <cellStyle name="Normální 16 4 2 3 2 2 4 2 2" xfId="15382"/>
    <cellStyle name="Normální 17 4 2 3 2 2 4 2 2" xfId="15383"/>
    <cellStyle name="Normální 18 4 2 3 2 2 4 2 2" xfId="15384"/>
    <cellStyle name="Normální 21 4 2 3 2 2 4 2 2" xfId="15385"/>
    <cellStyle name="Měna 2 3 2 3 2 2 4 2 2" xfId="15386"/>
    <cellStyle name="Měna 2 2 2 2 3 2 2 4 2 2" xfId="15387"/>
    <cellStyle name="Měna 2 2 3 3 2 2 4 2 2" xfId="15388"/>
    <cellStyle name="normální 12 4 2 3 2 2 4 2 2" xfId="15389"/>
    <cellStyle name="Měna 2 6 3 2 2 4 2 2" xfId="15390"/>
    <cellStyle name="Normální 16 5 3 2 2 4 2 2" xfId="15391"/>
    <cellStyle name="Normální 17 5 3 2 2 4 2 2" xfId="15392"/>
    <cellStyle name="Normální 18 5 3 2 2 4 2 2" xfId="15393"/>
    <cellStyle name="Normální 21 5 3 2 2 4 2 2" xfId="15394"/>
    <cellStyle name="Normální 16 2 3 2 3 2 2 4 2 2" xfId="15395"/>
    <cellStyle name="Normální 17 2 3 2 3 2 2 4 2 2" xfId="15396"/>
    <cellStyle name="Normální 18 2 3 2 3 2 2 4 2 2" xfId="15397"/>
    <cellStyle name="Normální 21 2 3 2 3 2 2 4 2 2" xfId="15398"/>
    <cellStyle name="Normální 92 2 2 4 2 2" xfId="15399"/>
    <cellStyle name="Měna 2 10 2 2 4 2 2" xfId="15400"/>
    <cellStyle name="Měna 2 2 7 2 2 4 2 2" xfId="15401"/>
    <cellStyle name="Měna 2 2 2 5 2 2 4 2 2" xfId="15402"/>
    <cellStyle name="Měna 2 3 6 2 2 4 2 2" xfId="15403"/>
    <cellStyle name="normální 12 5 2 2 4 2 2" xfId="15404"/>
    <cellStyle name="Normální 16 2 4 2 2 4 2 2" xfId="15405"/>
    <cellStyle name="Normální 17 2 4 2 2 4 2 2" xfId="15406"/>
    <cellStyle name="Normální 18 2 4 2 2 4 2 2" xfId="15407"/>
    <cellStyle name="Normální 21 2 4 2 2 4 2 2" xfId="15408"/>
    <cellStyle name="Normální 93 2 2 4 2 2" xfId="15409"/>
    <cellStyle name="Měna 2 4 5 2 2 4 2 2" xfId="15410"/>
    <cellStyle name="Měna 2 2 3 4 2 2 4 2 2" xfId="15411"/>
    <cellStyle name="Normální 94 2 2 4 2 2" xfId="15412"/>
    <cellStyle name="Měna 2 13 3 2" xfId="15413"/>
    <cellStyle name="Normální 16 11 3 2" xfId="15414"/>
    <cellStyle name="Normální 17 11 3 2" xfId="15415"/>
    <cellStyle name="Normální 18 11 3 2" xfId="15416"/>
    <cellStyle name="Normální 21 11 3 2" xfId="15417"/>
    <cellStyle name="normální 12 2 9 3 2" xfId="15418"/>
    <cellStyle name="Normální 18 2 2 7 3 2" xfId="15419"/>
    <cellStyle name="Normální 17 2 2 7 3 2" xfId="15420"/>
    <cellStyle name="Normální 16 2 2 7 3 2" xfId="15421"/>
    <cellStyle name="Měna 2 2 10 3 2" xfId="15422"/>
    <cellStyle name="Měna 2 3 9 3 2" xfId="15423"/>
    <cellStyle name="Normální 21 2 2 7 3 2" xfId="15424"/>
    <cellStyle name="Měna 2 4 8 3 2" xfId="15425"/>
    <cellStyle name="normální 12 3 7 3 2" xfId="15426"/>
    <cellStyle name="Normální 16 3 7 3 2" xfId="15427"/>
    <cellStyle name="Normální 17 3 7 3 2" xfId="15428"/>
    <cellStyle name="Normální 18 3 7 3 2" xfId="15429"/>
    <cellStyle name="Normální 21 3 7 3 2" xfId="15430"/>
    <cellStyle name="Měna 2 2 2 8 3 2" xfId="15431"/>
    <cellStyle name="normální 12 4 7 3 2" xfId="15432"/>
    <cellStyle name="Normální 16 2 3 7 3 2" xfId="15433"/>
    <cellStyle name="Normální 17 2 3 7 3 2" xfId="15434"/>
    <cellStyle name="Normální 18 2 3 7 3 2" xfId="15435"/>
    <cellStyle name="Normální 21 2 3 7 3 2" xfId="15436"/>
    <cellStyle name="Měna 2 7 6 3 2" xfId="15437"/>
    <cellStyle name="Normální 16 6 6 3 2" xfId="15438"/>
    <cellStyle name="Normální 17 6 6 3 2" xfId="15439"/>
    <cellStyle name="Normální 18 6 6 3 2" xfId="15440"/>
    <cellStyle name="Normální 21 6 6 3 2" xfId="15441"/>
    <cellStyle name="normální 12 2 4 6 3 2" xfId="15442"/>
    <cellStyle name="Normální 18 2 2 2 6 3 2" xfId="15443"/>
    <cellStyle name="Normální 17 2 2 2 6 3 2" xfId="15444"/>
    <cellStyle name="Normální 16 2 2 2 6 3 2" xfId="15445"/>
    <cellStyle name="Měna 2 2 4 6 3 2" xfId="15446"/>
    <cellStyle name="Měna 2 3 3 6 3 2" xfId="15447"/>
    <cellStyle name="Normální 21 2 2 2 6 3 2" xfId="15448"/>
    <cellStyle name="Měna 2 4 2 6 3 2" xfId="15449"/>
    <cellStyle name="normální 12 3 2 6 3 2" xfId="15450"/>
    <cellStyle name="Normální 16 3 2 6 3 2" xfId="15451"/>
    <cellStyle name="Normální 17 3 2 6 3 2" xfId="15452"/>
    <cellStyle name="Normální 18 3 2 6 3 2" xfId="15453"/>
    <cellStyle name="Normální 21 3 2 6 3 2" xfId="15454"/>
    <cellStyle name="Měna 2 5 6 3 2" xfId="15455"/>
    <cellStyle name="Normální 16 4 2 6 3 2" xfId="15456"/>
    <cellStyle name="Normální 17 4 2 6 3 2" xfId="15457"/>
    <cellStyle name="Normální 18 4 2 6 3 2" xfId="15458"/>
    <cellStyle name="Normální 21 4 2 6 3 2" xfId="15459"/>
    <cellStyle name="Měna 2 3 2 6 3 2" xfId="15460"/>
    <cellStyle name="Měna 2 2 2 2 6 3 2" xfId="15461"/>
    <cellStyle name="Měna 2 2 3 7 3 2" xfId="15462"/>
    <cellStyle name="normální 12 4 2 6 3 2" xfId="15463"/>
    <cellStyle name="Měna 2 6 6 3 2" xfId="15464"/>
    <cellStyle name="Normální 16 5 6 3 2" xfId="15465"/>
    <cellStyle name="Normální 17 5 6 3 2" xfId="15466"/>
    <cellStyle name="Normální 18 5 6 3 2" xfId="15467"/>
    <cellStyle name="Normální 21 5 6 3 2" xfId="15468"/>
    <cellStyle name="Normální 16 2 3 2 6 3 2" xfId="15469"/>
    <cellStyle name="Normální 17 2 3 2 6 3 2" xfId="15470"/>
    <cellStyle name="Normální 18 2 3 2 6 3 2" xfId="15471"/>
    <cellStyle name="Normální 21 2 3 2 6 3 2" xfId="15472"/>
    <cellStyle name="Měna 2 8 4 3 2" xfId="15473"/>
    <cellStyle name="Normální 16 7 4 3 2" xfId="15474"/>
    <cellStyle name="Normální 17 7 4 3 2" xfId="15475"/>
    <cellStyle name="Normální 18 7 4 3 2" xfId="15476"/>
    <cellStyle name="Normální 21 7 4 3 2" xfId="15477"/>
    <cellStyle name="normální 12 2 5 4 3 2" xfId="15478"/>
    <cellStyle name="Normální 18 2 2 3 4 3 2" xfId="15479"/>
    <cellStyle name="Normální 17 2 2 3 4 3 2" xfId="15480"/>
    <cellStyle name="Normální 16 2 2 3 4 3 2" xfId="15481"/>
    <cellStyle name="Měna 2 2 5 4 3 2" xfId="15482"/>
    <cellStyle name="Měna 2 3 4 4 3 2" xfId="15483"/>
    <cellStyle name="Normální 21 2 2 3 4 3 2" xfId="15484"/>
    <cellStyle name="Měna 2 4 3 4 3 2" xfId="15485"/>
    <cellStyle name="normální 12 3 3 4 3 2" xfId="15486"/>
    <cellStyle name="Normální 16 3 3 4 3 2" xfId="15487"/>
    <cellStyle name="Normální 17 3 3 4 3 2" xfId="15488"/>
    <cellStyle name="Normální 18 3 3 4 3 2" xfId="15489"/>
    <cellStyle name="Normální 21 3 3 4 3 2" xfId="15490"/>
    <cellStyle name="Měna 2 2 2 3 4 3 2" xfId="15491"/>
    <cellStyle name="normální 12 4 3 4 3 2" xfId="15492"/>
    <cellStyle name="Normální 16 2 3 3 4 3 2" xfId="15493"/>
    <cellStyle name="Normální 17 2 3 3 4 3 2" xfId="15494"/>
    <cellStyle name="Normální 18 2 3 3 4 3 2" xfId="15495"/>
    <cellStyle name="Normální 21 2 3 3 4 3 2" xfId="15496"/>
    <cellStyle name="Měna 2 7 2 4 3 2" xfId="15497"/>
    <cellStyle name="Normální 16 6 2 4 3 2" xfId="15498"/>
    <cellStyle name="Normální 17 6 2 4 3 2" xfId="15499"/>
    <cellStyle name="Normální 18 6 2 4 3 2" xfId="15500"/>
    <cellStyle name="Normální 21 6 2 4 3 2" xfId="15501"/>
    <cellStyle name="normální 12 2 4 2 4 3 2" xfId="15502"/>
    <cellStyle name="Normální 18 2 2 2 2 4 3 2" xfId="15503"/>
    <cellStyle name="Normální 17 2 2 2 2 4 3 2" xfId="15504"/>
    <cellStyle name="Normální 16 2 2 2 2 4 3 2" xfId="15505"/>
    <cellStyle name="Měna 2 2 4 2 4 3 2" xfId="15506"/>
    <cellStyle name="Měna 2 3 3 2 4 3 2" xfId="15507"/>
    <cellStyle name="Normální 21 2 2 2 2 4 3 2" xfId="15508"/>
    <cellStyle name="Měna 2 4 2 2 4 3 2" xfId="15509"/>
    <cellStyle name="normální 12 3 2 2 4 3 2" xfId="15510"/>
    <cellStyle name="Normální 16 3 2 2 4 3 2" xfId="15511"/>
    <cellStyle name="Normální 17 3 2 2 4 3 2" xfId="15512"/>
    <cellStyle name="Normální 18 3 2 2 4 3 2" xfId="15513"/>
    <cellStyle name="Normální 21 3 2 2 4 3 2" xfId="15514"/>
    <cellStyle name="Měna 2 5 2 4 3 2" xfId="15515"/>
    <cellStyle name="Normální 16 4 2 2 4 3 2" xfId="15516"/>
    <cellStyle name="Normální 17 4 2 2 4 3 2" xfId="15517"/>
    <cellStyle name="Normální 18 4 2 2 4 3 2" xfId="15518"/>
    <cellStyle name="Normální 21 4 2 2 4 3 2" xfId="15519"/>
    <cellStyle name="Měna 2 3 2 2 4 3 2" xfId="15520"/>
    <cellStyle name="Měna 2 2 2 2 2 4 3 2" xfId="15521"/>
    <cellStyle name="Měna 2 2 3 2 4 3 2" xfId="15522"/>
    <cellStyle name="normální 12 4 2 2 4 3 2" xfId="15523"/>
    <cellStyle name="Měna 2 6 2 4 3 2" xfId="15524"/>
    <cellStyle name="Normální 16 5 2 4 3 2" xfId="15525"/>
    <cellStyle name="Normální 17 5 2 4 3 2" xfId="15526"/>
    <cellStyle name="Normální 18 5 2 4 3 2" xfId="15527"/>
    <cellStyle name="Normální 21 5 2 4 3 2" xfId="15528"/>
    <cellStyle name="Normální 16 2 3 2 2 4 3 2" xfId="15529"/>
    <cellStyle name="Normální 17 2 3 2 2 4 3 2" xfId="15530"/>
    <cellStyle name="Normální 18 2 3 2 2 4 3 2" xfId="15531"/>
    <cellStyle name="Normální 21 2 3 2 2 4 3 2" xfId="15532"/>
    <cellStyle name="Měna 2 9 4 3 2" xfId="15533"/>
    <cellStyle name="Normální 16 8 4 3 2" xfId="15534"/>
    <cellStyle name="Normální 17 8 4 3 2" xfId="15535"/>
    <cellStyle name="Normální 18 8 4 3 2" xfId="15536"/>
    <cellStyle name="Normální 21 8 4 3 2" xfId="15537"/>
    <cellStyle name="normální 12 2 6 4 3 2" xfId="15538"/>
    <cellStyle name="Normální 18 2 2 4 4 3 2" xfId="15539"/>
    <cellStyle name="Normální 17 2 2 4 4 3 2" xfId="15540"/>
    <cellStyle name="Normální 16 2 2 4 4 3 2" xfId="15541"/>
    <cellStyle name="Měna 2 2 6 4 3 2" xfId="15542"/>
    <cellStyle name="Měna 2 3 5 4 3 2" xfId="15543"/>
    <cellStyle name="Normální 21 2 2 4 4 3 2" xfId="15544"/>
    <cellStyle name="Měna 2 4 4 4 3 2" xfId="15545"/>
    <cellStyle name="normální 12 3 4 4 3 2" xfId="15546"/>
    <cellStyle name="Normální 16 3 4 4 3 2" xfId="15547"/>
    <cellStyle name="Normální 17 3 4 4 3 2" xfId="15548"/>
    <cellStyle name="Normální 18 3 4 4 3 2" xfId="15549"/>
    <cellStyle name="Normální 21 3 4 4 3 2" xfId="15550"/>
    <cellStyle name="Měna 2 2 2 4 4 3 2" xfId="15551"/>
    <cellStyle name="normální 12 4 4 4 3 2" xfId="15552"/>
    <cellStyle name="Normální 16 2 3 4 4 3 2" xfId="15553"/>
    <cellStyle name="Normální 17 2 3 4 4 3 2" xfId="15554"/>
    <cellStyle name="Normální 18 2 3 4 4 3 2" xfId="15555"/>
    <cellStyle name="Normální 21 2 3 4 4 3 2" xfId="15556"/>
    <cellStyle name="Měna 2 7 3 4 3 2" xfId="15557"/>
    <cellStyle name="Normální 16 6 3 4 3 2" xfId="15558"/>
    <cellStyle name="Normální 17 6 3 4 3 2" xfId="15559"/>
    <cellStyle name="Normální 18 6 3 4 3 2" xfId="15560"/>
    <cellStyle name="Normální 21 6 3 4 3 2" xfId="15561"/>
    <cellStyle name="normální 12 2 4 3 4 3 2" xfId="15562"/>
    <cellStyle name="Normální 18 2 2 2 3 4 3 2" xfId="15563"/>
    <cellStyle name="Normální 17 2 2 2 3 4 3 2" xfId="15564"/>
    <cellStyle name="Normální 16 2 2 2 3 4 3 2" xfId="15565"/>
    <cellStyle name="Měna 2 2 4 3 4 3 2" xfId="15566"/>
    <cellStyle name="Měna 2 3 3 3 4 3 2" xfId="15567"/>
    <cellStyle name="Normální 21 2 2 2 3 4 3 2" xfId="15568"/>
    <cellStyle name="Měna 2 4 2 3 4 3 2" xfId="15569"/>
    <cellStyle name="normální 12 3 2 3 4 3 2" xfId="15570"/>
    <cellStyle name="Normální 16 3 2 3 4 3 2" xfId="15571"/>
    <cellStyle name="Normální 17 3 2 3 4 3 2" xfId="15572"/>
    <cellStyle name="Normální 18 3 2 3 4 3 2" xfId="15573"/>
    <cellStyle name="Normální 21 3 2 3 4 3 2" xfId="15574"/>
    <cellStyle name="Měna 2 5 3 4 3 2" xfId="15575"/>
    <cellStyle name="Normální 16 4 2 3 4 3 2" xfId="15576"/>
    <cellStyle name="Normální 17 4 2 3 4 3 2" xfId="15577"/>
    <cellStyle name="Normální 18 4 2 3 4 3 2" xfId="15578"/>
    <cellStyle name="Normální 21 4 2 3 4 3 2" xfId="15579"/>
    <cellStyle name="Měna 2 3 2 3 4 3 2" xfId="15580"/>
    <cellStyle name="Měna 2 2 2 2 3 4 3 2" xfId="15581"/>
    <cellStyle name="Měna 2 2 3 3 4 3 2" xfId="15582"/>
    <cellStyle name="normální 12 4 2 3 4 3 2" xfId="15583"/>
    <cellStyle name="Měna 2 6 3 4 3 2" xfId="15584"/>
    <cellStyle name="Normální 16 5 3 4 3 2" xfId="15585"/>
    <cellStyle name="Normální 17 5 3 4 3 2" xfId="15586"/>
    <cellStyle name="Normální 18 5 3 4 3 2" xfId="15587"/>
    <cellStyle name="Normální 21 5 3 4 3 2" xfId="15588"/>
    <cellStyle name="Normální 16 2 3 2 3 4 3 2" xfId="15589"/>
    <cellStyle name="Normální 17 2 3 2 3 4 3 2" xfId="15590"/>
    <cellStyle name="Normální 18 2 3 2 3 4 3 2" xfId="15591"/>
    <cellStyle name="Normální 21 2 3 2 3 4 3 2" xfId="15592"/>
    <cellStyle name="Normální 92 4 3 2" xfId="15593"/>
    <cellStyle name="Měna 2 10 4 3 2" xfId="15594"/>
    <cellStyle name="Měna 2 2 7 4 3 2" xfId="15595"/>
    <cellStyle name="Měna 2 2 2 5 4 3 2" xfId="15596"/>
    <cellStyle name="Měna 2 3 6 4 3 2" xfId="15597"/>
    <cellStyle name="normální 12 5 4 3 2" xfId="15598"/>
    <cellStyle name="Normální 16 2 4 4 3 2" xfId="15599"/>
    <cellStyle name="Normální 17 2 4 4 3 2" xfId="15600"/>
    <cellStyle name="Normální 18 2 4 4 3 2" xfId="15601"/>
    <cellStyle name="Normální 21 2 4 4 3 2" xfId="15602"/>
    <cellStyle name="Normální 93 4 3 2" xfId="15603"/>
    <cellStyle name="Měna 2 4 5 4 3 2" xfId="15604"/>
    <cellStyle name="Měna 2 2 3 4 4 3 2" xfId="15605"/>
    <cellStyle name="Normální 94 4 3 2" xfId="15606"/>
    <cellStyle name="Měna 2 11 3 3 2" xfId="15607"/>
    <cellStyle name="Normální 16 9 3 3 2" xfId="15608"/>
    <cellStyle name="Normální 17 9 3 3 2" xfId="15609"/>
    <cellStyle name="Normální 18 9 3 3 2" xfId="15610"/>
    <cellStyle name="Normální 21 9 3 3 2" xfId="15611"/>
    <cellStyle name="normální 12 2 7 3 3 2" xfId="15612"/>
    <cellStyle name="Normální 18 2 2 5 3 3 2" xfId="15613"/>
    <cellStyle name="Normální 17 2 2 5 3 3 2" xfId="15614"/>
    <cellStyle name="Normální 16 2 2 5 3 3 2" xfId="15615"/>
    <cellStyle name="Měna 2 2 8 3 3 2" xfId="15616"/>
    <cellStyle name="Měna 2 3 7 3 3 2" xfId="15617"/>
    <cellStyle name="Normální 21 2 2 5 3 3 2" xfId="15618"/>
    <cellStyle name="Měna 2 4 6 3 3 2" xfId="15619"/>
    <cellStyle name="normální 12 3 5 3 3 2" xfId="15620"/>
    <cellStyle name="Normální 16 3 5 3 3 2" xfId="15621"/>
    <cellStyle name="Normální 17 3 5 3 3 2" xfId="15622"/>
    <cellStyle name="Normální 18 3 5 3 3 2" xfId="15623"/>
    <cellStyle name="Normální 21 3 5 3 3 2" xfId="15624"/>
    <cellStyle name="Měna 2 2 2 6 3 3 2" xfId="15625"/>
    <cellStyle name="normální 12 4 5 3 3 2" xfId="15626"/>
    <cellStyle name="Normální 16 2 3 5 3 3 2" xfId="15627"/>
    <cellStyle name="Normální 17 2 3 5 3 3 2" xfId="15628"/>
    <cellStyle name="Normální 18 2 3 5 3 3 2" xfId="15629"/>
    <cellStyle name="Normální 21 2 3 5 3 3 2" xfId="15630"/>
    <cellStyle name="Měna 2 7 4 3 3 2" xfId="15631"/>
    <cellStyle name="Normální 16 6 4 3 3 2" xfId="15632"/>
    <cellStyle name="Normální 17 6 4 3 3 2" xfId="15633"/>
    <cellStyle name="Normální 18 6 4 3 3 2" xfId="15634"/>
    <cellStyle name="Normální 21 6 4 3 3 2" xfId="15635"/>
    <cellStyle name="normální 12 2 4 4 3 3 2" xfId="15636"/>
    <cellStyle name="Normální 18 2 2 2 4 3 3 2" xfId="15637"/>
    <cellStyle name="Normální 17 2 2 2 4 3 3 2" xfId="15638"/>
    <cellStyle name="Normální 16 2 2 2 4 3 3 2" xfId="15639"/>
    <cellStyle name="Měna 2 2 4 4 3 3 2" xfId="15640"/>
    <cellStyle name="Měna 2 3 3 4 3 3 2" xfId="15641"/>
    <cellStyle name="Normální 21 2 2 2 4 3 3 2" xfId="15642"/>
    <cellStyle name="Měna 2 4 2 4 3 3 2" xfId="15643"/>
    <cellStyle name="normální 12 3 2 4 3 3 2" xfId="15644"/>
    <cellStyle name="Normální 16 3 2 4 3 3 2" xfId="15645"/>
    <cellStyle name="Normální 17 3 2 4 3 3 2" xfId="15646"/>
    <cellStyle name="Normální 18 3 2 4 3 3 2" xfId="15647"/>
    <cellStyle name="Normální 21 3 2 4 3 3 2" xfId="15648"/>
    <cellStyle name="Měna 2 5 4 3 3 2" xfId="15649"/>
    <cellStyle name="Normální 16 4 2 4 3 3 2" xfId="15650"/>
    <cellStyle name="Normální 17 4 2 4 3 3 2" xfId="15651"/>
    <cellStyle name="Normální 18 4 2 4 3 3 2" xfId="15652"/>
    <cellStyle name="Normální 21 4 2 4 3 3 2" xfId="15653"/>
    <cellStyle name="Měna 2 3 2 4 3 3 2" xfId="15654"/>
    <cellStyle name="Měna 2 2 2 2 4 3 3 2" xfId="15655"/>
    <cellStyle name="Měna 2 2 3 5 3 3 2" xfId="15656"/>
    <cellStyle name="normální 12 4 2 4 3 3 2" xfId="15657"/>
    <cellStyle name="Měna 2 6 4 3 3 2" xfId="15658"/>
    <cellStyle name="Normální 16 5 4 3 3 2" xfId="15659"/>
    <cellStyle name="Normální 17 5 4 3 3 2" xfId="15660"/>
    <cellStyle name="Normální 18 5 4 3 3 2" xfId="15661"/>
    <cellStyle name="Normální 21 5 4 3 3 2" xfId="15662"/>
    <cellStyle name="Normální 16 2 3 2 4 3 3 2" xfId="15663"/>
    <cellStyle name="Normální 17 2 3 2 4 3 3 2" xfId="15664"/>
    <cellStyle name="Normální 18 2 3 2 4 3 3 2" xfId="15665"/>
    <cellStyle name="Normální 21 2 3 2 4 3 3 2" xfId="15666"/>
    <cellStyle name="Měna 2 8 2 3 3 2" xfId="15667"/>
    <cellStyle name="Normální 16 7 2 3 3 2" xfId="15668"/>
    <cellStyle name="Normální 17 7 2 3 3 2" xfId="15669"/>
    <cellStyle name="Normální 18 7 2 3 3 2" xfId="15670"/>
    <cellStyle name="Normální 21 7 2 3 3 2" xfId="15671"/>
    <cellStyle name="normální 12 2 5 2 3 3 2" xfId="15672"/>
    <cellStyle name="Normální 18 2 2 3 2 3 3 2" xfId="15673"/>
    <cellStyle name="Normální 17 2 2 3 2 3 3 2" xfId="15674"/>
    <cellStyle name="Normální 16 2 2 3 2 3 3 2" xfId="15675"/>
    <cellStyle name="Měna 2 2 5 2 3 3 2" xfId="15676"/>
    <cellStyle name="Měna 2 3 4 2 3 3 2" xfId="15677"/>
    <cellStyle name="Normální 21 2 2 3 2 3 3 2" xfId="15678"/>
    <cellStyle name="Měna 2 4 3 2 3 3 2" xfId="15679"/>
    <cellStyle name="normální 12 3 3 2 3 3 2" xfId="15680"/>
    <cellStyle name="Normální 16 3 3 2 3 3 2" xfId="15681"/>
    <cellStyle name="Normální 17 3 3 2 3 3 2" xfId="15682"/>
    <cellStyle name="Normální 18 3 3 2 3 3 2" xfId="15683"/>
    <cellStyle name="Normální 21 3 3 2 3 3 2" xfId="15684"/>
    <cellStyle name="Měna 2 2 2 3 2 3 3 2" xfId="15685"/>
    <cellStyle name="normální 12 4 3 2 3 3 2" xfId="15686"/>
    <cellStyle name="Normální 16 2 3 3 2 3 3 2" xfId="15687"/>
    <cellStyle name="Normální 17 2 3 3 2 3 3 2" xfId="15688"/>
    <cellStyle name="Normální 18 2 3 3 2 3 3 2" xfId="15689"/>
    <cellStyle name="Normální 21 2 3 3 2 3 3 2" xfId="15690"/>
    <cellStyle name="Měna 2 7 2 2 3 3 2" xfId="15691"/>
    <cellStyle name="Normální 16 6 2 2 3 3 2" xfId="15692"/>
    <cellStyle name="Normální 17 6 2 2 3 3 2" xfId="15693"/>
    <cellStyle name="Normální 18 6 2 2 3 3 2" xfId="15694"/>
    <cellStyle name="Normální 21 6 2 2 3 3 2" xfId="15695"/>
    <cellStyle name="normální 12 2 4 2 2 3 3 2" xfId="15696"/>
    <cellStyle name="Normální 18 2 2 2 2 2 3 3 2" xfId="15697"/>
    <cellStyle name="Normální 17 2 2 2 2 2 3 3 2" xfId="15698"/>
    <cellStyle name="Normální 16 2 2 2 2 2 3 3 2" xfId="15699"/>
    <cellStyle name="Měna 2 2 4 2 2 3 3 2" xfId="15700"/>
    <cellStyle name="Měna 2 3 3 2 2 3 3 2" xfId="15701"/>
    <cellStyle name="Normální 21 2 2 2 2 2 3 3 2" xfId="15702"/>
    <cellStyle name="Měna 2 4 2 2 2 3 3 2" xfId="15703"/>
    <cellStyle name="normální 12 3 2 2 2 3 3 2" xfId="15704"/>
    <cellStyle name="Normální 16 3 2 2 2 3 3 2" xfId="15705"/>
    <cellStyle name="Normální 17 3 2 2 2 3 3 2" xfId="15706"/>
    <cellStyle name="Normální 18 3 2 2 2 3 3 2" xfId="15707"/>
    <cellStyle name="Normální 21 3 2 2 2 3 3 2" xfId="15708"/>
    <cellStyle name="Měna 2 5 2 2 3 3 2" xfId="15709"/>
    <cellStyle name="Normální 16 4 2 2 2 3 3 2" xfId="15710"/>
    <cellStyle name="Normální 17 4 2 2 2 3 3 2" xfId="15711"/>
    <cellStyle name="Normální 18 4 2 2 2 3 3 2" xfId="15712"/>
    <cellStyle name="Normální 21 4 2 2 2 3 3 2" xfId="15713"/>
    <cellStyle name="Měna 2 3 2 2 2 3 3 2" xfId="15714"/>
    <cellStyle name="Měna 2 2 2 2 2 2 3 3 2" xfId="15715"/>
    <cellStyle name="Měna 2 2 3 2 2 3 3 2" xfId="15716"/>
    <cellStyle name="normální 12 4 2 2 2 3 3 2" xfId="15717"/>
    <cellStyle name="Měna 2 6 2 2 3 3 2" xfId="15718"/>
    <cellStyle name="Normální 16 5 2 2 3 3 2" xfId="15719"/>
    <cellStyle name="Normální 17 5 2 2 3 3 2" xfId="15720"/>
    <cellStyle name="Normální 18 5 2 2 3 3 2" xfId="15721"/>
    <cellStyle name="Normální 21 5 2 2 3 3 2" xfId="15722"/>
    <cellStyle name="Normální 16 2 3 2 2 2 3 3 2" xfId="15723"/>
    <cellStyle name="Normální 17 2 3 2 2 2 3 3 2" xfId="15724"/>
    <cellStyle name="Normální 18 2 3 2 2 2 3 3 2" xfId="15725"/>
    <cellStyle name="Normální 21 2 3 2 2 2 3 3 2" xfId="15726"/>
    <cellStyle name="Měna 2 9 2 3 3 2" xfId="15727"/>
    <cellStyle name="Normální 16 8 2 3 3 2" xfId="15728"/>
    <cellStyle name="Normální 17 8 2 3 3 2" xfId="15729"/>
    <cellStyle name="Normální 18 8 2 3 3 2" xfId="15730"/>
    <cellStyle name="Normální 21 8 2 3 3 2" xfId="15731"/>
    <cellStyle name="normální 12 2 6 2 3 3 2" xfId="15732"/>
    <cellStyle name="Normální 18 2 2 4 2 3 3 2" xfId="15733"/>
    <cellStyle name="Normální 17 2 2 4 2 3 3 2" xfId="15734"/>
    <cellStyle name="Normální 16 2 2 4 2 3 3 2" xfId="15735"/>
    <cellStyle name="Měna 2 2 6 2 3 3 2" xfId="15736"/>
    <cellStyle name="Měna 2 3 5 2 3 3 2" xfId="15737"/>
    <cellStyle name="Normální 21 2 2 4 2 3 3 2" xfId="15738"/>
    <cellStyle name="Měna 2 4 4 2 3 3 2" xfId="15739"/>
    <cellStyle name="normální 12 3 4 2 3 3 2" xfId="15740"/>
    <cellStyle name="Normální 16 3 4 2 3 3 2" xfId="15741"/>
    <cellStyle name="Normální 17 3 4 2 3 3 2" xfId="15742"/>
    <cellStyle name="Normální 18 3 4 2 3 3 2" xfId="15743"/>
    <cellStyle name="Normální 21 3 4 2 3 3 2" xfId="15744"/>
    <cellStyle name="Měna 2 2 2 4 2 3 3 2" xfId="15745"/>
    <cellStyle name="normální 12 4 4 2 3 3 2" xfId="15746"/>
    <cellStyle name="Normální 16 2 3 4 2 3 3 2" xfId="15747"/>
    <cellStyle name="Normální 17 2 3 4 2 3 3 2" xfId="15748"/>
    <cellStyle name="Normální 18 2 3 4 2 3 3 2" xfId="15749"/>
    <cellStyle name="Normální 21 2 3 4 2 3 3 2" xfId="15750"/>
    <cellStyle name="Měna 2 7 3 2 3 3 2" xfId="15751"/>
    <cellStyle name="Normální 16 6 3 2 3 3 2" xfId="15752"/>
    <cellStyle name="Normální 17 6 3 2 3 3 2" xfId="15753"/>
    <cellStyle name="Normální 18 6 3 2 3 3 2" xfId="15754"/>
    <cellStyle name="Normální 21 6 3 2 3 3 2" xfId="15755"/>
    <cellStyle name="normální 12 2 4 3 2 3 3 2" xfId="15756"/>
    <cellStyle name="Normální 18 2 2 2 3 2 3 3 2" xfId="15757"/>
    <cellStyle name="Normální 17 2 2 2 3 2 3 3 2" xfId="15758"/>
    <cellStyle name="Normální 16 2 2 2 3 2 3 3 2" xfId="15759"/>
    <cellStyle name="Měna 2 2 4 3 2 3 3 2" xfId="15760"/>
    <cellStyle name="Měna 2 3 3 3 2 3 3 2" xfId="15761"/>
    <cellStyle name="Normální 21 2 2 2 3 2 3 3 2" xfId="15762"/>
    <cellStyle name="Měna 2 4 2 3 2 3 3 2" xfId="15763"/>
    <cellStyle name="normální 12 3 2 3 2 3 3 2" xfId="15764"/>
    <cellStyle name="Normální 16 3 2 3 2 3 3 2" xfId="15765"/>
    <cellStyle name="Normální 17 3 2 3 2 3 3 2" xfId="15766"/>
    <cellStyle name="Normální 18 3 2 3 2 3 3 2" xfId="15767"/>
    <cellStyle name="Normální 21 3 2 3 2 3 3 2" xfId="15768"/>
    <cellStyle name="Měna 2 5 3 2 3 3 2" xfId="15769"/>
    <cellStyle name="Normální 16 4 2 3 2 3 3 2" xfId="15770"/>
    <cellStyle name="Normální 17 4 2 3 2 3 3 2" xfId="15771"/>
    <cellStyle name="Normální 18 4 2 3 2 3 3 2" xfId="15772"/>
    <cellStyle name="Normální 21 4 2 3 2 3 3 2" xfId="15773"/>
    <cellStyle name="Měna 2 3 2 3 2 3 3 2" xfId="15774"/>
    <cellStyle name="Měna 2 2 2 2 3 2 3 3 2" xfId="15775"/>
    <cellStyle name="Měna 2 2 3 3 2 3 3 2" xfId="15776"/>
    <cellStyle name="normální 12 4 2 3 2 3 3 2" xfId="15777"/>
    <cellStyle name="Měna 2 6 3 2 3 3 2" xfId="15778"/>
    <cellStyle name="Normální 16 5 3 2 3 3 2" xfId="15779"/>
    <cellStyle name="Normální 17 5 3 2 3 3 2" xfId="15780"/>
    <cellStyle name="Normální 18 5 3 2 3 3 2" xfId="15781"/>
    <cellStyle name="Normální 21 5 3 2 3 3 2" xfId="15782"/>
    <cellStyle name="Normální 16 2 3 2 3 2 3 3 2" xfId="15783"/>
    <cellStyle name="Normální 17 2 3 2 3 2 3 3 2" xfId="15784"/>
    <cellStyle name="Normální 18 2 3 2 3 2 3 3 2" xfId="15785"/>
    <cellStyle name="Normální 21 2 3 2 3 2 3 3 2" xfId="15786"/>
    <cellStyle name="Normální 92 2 3 3 2" xfId="15787"/>
    <cellStyle name="Měna 2 10 2 3 3 2" xfId="15788"/>
    <cellStyle name="Měna 2 2 7 2 3 3 2" xfId="15789"/>
    <cellStyle name="Měna 2 2 2 5 2 3 3 2" xfId="15790"/>
    <cellStyle name="Měna 2 3 6 2 3 3 2" xfId="15791"/>
    <cellStyle name="normální 12 5 2 3 3 2" xfId="15792"/>
    <cellStyle name="Normální 16 2 4 2 3 3 2" xfId="15793"/>
    <cellStyle name="Normální 17 2 4 2 3 3 2" xfId="15794"/>
    <cellStyle name="Normální 18 2 4 2 3 3 2" xfId="15795"/>
    <cellStyle name="Normální 21 2 4 2 3 3 2" xfId="15796"/>
    <cellStyle name="Normální 93 2 3 3 2" xfId="15797"/>
    <cellStyle name="Měna 2 4 5 2 3 3 2" xfId="15798"/>
    <cellStyle name="Měna 2 2 3 4 2 3 3 2" xfId="15799"/>
    <cellStyle name="Normální 94 2 3 3 2" xfId="15800"/>
    <cellStyle name="Měna 2 12 2 3 2" xfId="15801"/>
    <cellStyle name="Normální 16 10 2 3 2" xfId="15802"/>
    <cellStyle name="Normální 17 10 2 3 2" xfId="15803"/>
    <cellStyle name="Normální 18 10 2 3 2" xfId="15804"/>
    <cellStyle name="Normální 21 10 2 3 2" xfId="15805"/>
    <cellStyle name="normální 12 2 8 2 3 2" xfId="15806"/>
    <cellStyle name="Normální 18 2 2 6 2 3 2" xfId="15807"/>
    <cellStyle name="Normální 17 2 2 6 2 3 2" xfId="15808"/>
    <cellStyle name="Normální 16 2 2 6 2 3 2" xfId="15809"/>
    <cellStyle name="Měna 2 2 9 2 3 2" xfId="15810"/>
    <cellStyle name="Měna 2 3 8 2 3 2" xfId="15811"/>
    <cellStyle name="Normální 21 2 2 6 2 3 2" xfId="15812"/>
    <cellStyle name="Měna 2 4 7 2 3 2" xfId="15813"/>
    <cellStyle name="normální 12 3 6 2 3 2" xfId="15814"/>
    <cellStyle name="Normální 16 3 6 2 3 2" xfId="15815"/>
    <cellStyle name="Normální 17 3 6 2 3 2" xfId="15816"/>
    <cellStyle name="Normální 18 3 6 2 3 2" xfId="15817"/>
    <cellStyle name="Normální 21 3 6 2 3 2" xfId="15818"/>
    <cellStyle name="Měna 2 2 2 7 2 3 2" xfId="15819"/>
    <cellStyle name="normální 12 4 6 2 3 2" xfId="15820"/>
    <cellStyle name="Normální 16 2 3 6 2 3 2" xfId="15821"/>
    <cellStyle name="Normální 17 2 3 6 2 3 2" xfId="15822"/>
    <cellStyle name="Normální 18 2 3 6 2 3 2" xfId="15823"/>
    <cellStyle name="Normální 21 2 3 6 2 3 2" xfId="15824"/>
    <cellStyle name="Měna 2 7 5 2 3 2" xfId="15825"/>
    <cellStyle name="Normální 16 6 5 2 3 2" xfId="15826"/>
    <cellStyle name="Normální 17 6 5 2 3 2" xfId="15827"/>
    <cellStyle name="Normální 18 6 5 2 3 2" xfId="15828"/>
    <cellStyle name="Normální 21 6 5 2 3 2" xfId="15829"/>
    <cellStyle name="normální 12 2 4 5 2 3 2" xfId="15830"/>
    <cellStyle name="Normální 18 2 2 2 5 2 3 2" xfId="15831"/>
    <cellStyle name="Normální 17 2 2 2 5 2 3 2" xfId="15832"/>
    <cellStyle name="Normální 16 2 2 2 5 2 3 2" xfId="15833"/>
    <cellStyle name="Měna 2 2 4 5 2 3 2" xfId="15834"/>
    <cellStyle name="Měna 2 3 3 5 2 3 2" xfId="15835"/>
    <cellStyle name="Normální 21 2 2 2 5 2 3 2" xfId="15836"/>
    <cellStyle name="Měna 2 4 2 5 2 3 2" xfId="15837"/>
    <cellStyle name="normální 12 3 2 5 2 3 2" xfId="15838"/>
    <cellStyle name="Normální 16 3 2 5 2 3 2" xfId="15839"/>
    <cellStyle name="Normální 17 3 2 5 2 3 2" xfId="15840"/>
    <cellStyle name="Normální 18 3 2 5 2 3 2" xfId="15841"/>
    <cellStyle name="Normální 21 3 2 5 2 3 2" xfId="15842"/>
    <cellStyle name="Měna 2 5 5 2 3 2" xfId="15843"/>
    <cellStyle name="Normální 16 4 2 5 2 3 2" xfId="15844"/>
    <cellStyle name="Normální 17 4 2 5 2 3 2" xfId="15845"/>
    <cellStyle name="Normální 18 4 2 5 2 3 2" xfId="15846"/>
    <cellStyle name="Normální 21 4 2 5 2 3 2" xfId="15847"/>
    <cellStyle name="Měna 2 3 2 5 2 3 2" xfId="15848"/>
    <cellStyle name="Měna 2 2 2 2 5 2 3 2" xfId="15849"/>
    <cellStyle name="Měna 2 2 3 6 2 3 2" xfId="15850"/>
    <cellStyle name="normální 12 4 2 5 2 3 2" xfId="15851"/>
    <cellStyle name="Měna 2 6 5 2 3 2" xfId="15852"/>
    <cellStyle name="Normální 16 5 5 2 3 2" xfId="15853"/>
    <cellStyle name="Normální 17 5 5 2 3 2" xfId="15854"/>
    <cellStyle name="Normální 18 5 5 2 3 2" xfId="15855"/>
    <cellStyle name="Normální 21 5 5 2 3 2" xfId="15856"/>
    <cellStyle name="Normální 16 2 3 2 5 2 3 2" xfId="15857"/>
    <cellStyle name="Normální 17 2 3 2 5 2 3 2" xfId="15858"/>
    <cellStyle name="Normální 18 2 3 2 5 2 3 2" xfId="15859"/>
    <cellStyle name="Normální 21 2 3 2 5 2 3 2" xfId="15860"/>
    <cellStyle name="Měna 2 8 3 2 3 2" xfId="15861"/>
    <cellStyle name="Normální 16 7 3 2 3 2" xfId="15862"/>
    <cellStyle name="Normální 17 7 3 2 3 2" xfId="15863"/>
    <cellStyle name="Normální 18 7 3 2 3 2" xfId="15864"/>
    <cellStyle name="Normální 21 7 3 2 3 2" xfId="15865"/>
    <cellStyle name="normální 12 2 5 3 2 3 2" xfId="15866"/>
    <cellStyle name="Normální 18 2 2 3 3 2 3 2" xfId="15867"/>
    <cellStyle name="Normální 17 2 2 3 3 2 3 2" xfId="15868"/>
    <cellStyle name="Normální 16 2 2 3 3 2 3 2" xfId="15869"/>
    <cellStyle name="Měna 2 2 5 3 2 3 2" xfId="15870"/>
    <cellStyle name="Měna 2 3 4 3 2 3 2" xfId="15871"/>
    <cellStyle name="Normální 21 2 2 3 3 2 3 2" xfId="15872"/>
    <cellStyle name="Měna 2 4 3 3 2 3 2" xfId="15873"/>
    <cellStyle name="normální 12 3 3 3 2 3 2" xfId="15874"/>
    <cellStyle name="Normální 16 3 3 3 2 3 2" xfId="15875"/>
    <cellStyle name="Normální 17 3 3 3 2 3 2" xfId="15876"/>
    <cellStyle name="Normální 18 3 3 3 2 3 2" xfId="15877"/>
    <cellStyle name="Normální 21 3 3 3 2 3 2" xfId="15878"/>
    <cellStyle name="Měna 2 2 2 3 3 2 3 2" xfId="15879"/>
    <cellStyle name="normální 12 4 3 3 2 3 2" xfId="15880"/>
    <cellStyle name="Normální 16 2 3 3 3 2 3 2" xfId="15881"/>
    <cellStyle name="Normální 17 2 3 3 3 2 3 2" xfId="15882"/>
    <cellStyle name="Normální 18 2 3 3 3 2 3 2" xfId="15883"/>
    <cellStyle name="Normální 21 2 3 3 3 2 3 2" xfId="15884"/>
    <cellStyle name="Měna 2 7 2 3 2 3 2" xfId="15885"/>
    <cellStyle name="Normální 16 6 2 3 2 3 2" xfId="15886"/>
    <cellStyle name="Normální 17 6 2 3 2 3 2" xfId="15887"/>
    <cellStyle name="Normální 18 6 2 3 2 3 2" xfId="15888"/>
    <cellStyle name="Normální 21 6 2 3 2 3 2" xfId="15889"/>
    <cellStyle name="normální 12 2 4 2 3 2 3 2" xfId="15890"/>
    <cellStyle name="Normální 18 2 2 2 2 3 2 3 2" xfId="15891"/>
    <cellStyle name="Normální 17 2 2 2 2 3 2 3 2" xfId="15892"/>
    <cellStyle name="Normální 16 2 2 2 2 3 2 3 2" xfId="15893"/>
    <cellStyle name="Měna 2 2 4 2 3 2 3 2" xfId="15894"/>
    <cellStyle name="Měna 2 3 3 2 3 2 3 2" xfId="15895"/>
    <cellStyle name="Normální 21 2 2 2 2 3 2 3 2" xfId="15896"/>
    <cellStyle name="Měna 2 4 2 2 3 2 3 2" xfId="15897"/>
    <cellStyle name="normální 12 3 2 2 3 2 3 2" xfId="15898"/>
    <cellStyle name="Normální 16 3 2 2 3 2 3 2" xfId="15899"/>
    <cellStyle name="Normální 17 3 2 2 3 2 3 2" xfId="15900"/>
    <cellStyle name="Normální 18 3 2 2 3 2 3 2" xfId="15901"/>
    <cellStyle name="Normální 21 3 2 2 3 2 3 2" xfId="15902"/>
    <cellStyle name="Měna 2 5 2 3 2 3 2" xfId="15903"/>
    <cellStyle name="Normální 16 4 2 2 3 2 3 2" xfId="15904"/>
    <cellStyle name="Normální 17 4 2 2 3 2 3 2" xfId="15905"/>
    <cellStyle name="Normální 18 4 2 2 3 2 3 2" xfId="15906"/>
    <cellStyle name="Normální 21 4 2 2 3 2 3 2" xfId="15907"/>
    <cellStyle name="Měna 2 3 2 2 3 2 3 2" xfId="15908"/>
    <cellStyle name="Měna 2 2 2 2 2 3 2 3 2" xfId="15909"/>
    <cellStyle name="Měna 2 2 3 2 3 2 3 2" xfId="15910"/>
    <cellStyle name="normální 12 4 2 2 3 2 3 2" xfId="15911"/>
    <cellStyle name="Měna 2 6 2 3 2 3 2" xfId="15912"/>
    <cellStyle name="Normální 16 5 2 3 2 3 2" xfId="15913"/>
    <cellStyle name="Normální 17 5 2 3 2 3 2" xfId="15914"/>
    <cellStyle name="Normální 18 5 2 3 2 3 2" xfId="15915"/>
    <cellStyle name="Normální 21 5 2 3 2 3 2" xfId="15916"/>
    <cellStyle name="Normální 16 2 3 2 2 3 2 3 2" xfId="15917"/>
    <cellStyle name="Normální 17 2 3 2 2 3 2 3 2" xfId="15918"/>
    <cellStyle name="Normální 18 2 3 2 2 3 2 3 2" xfId="15919"/>
    <cellStyle name="Normální 21 2 3 2 2 3 2 3 2" xfId="15920"/>
    <cellStyle name="Měna 2 9 3 2 3 2" xfId="15921"/>
    <cellStyle name="Normální 16 8 3 2 3 2" xfId="15922"/>
    <cellStyle name="Normální 17 8 3 2 3 2" xfId="15923"/>
    <cellStyle name="Normální 18 8 3 2 3 2" xfId="15924"/>
    <cellStyle name="Normální 21 8 3 2 3 2" xfId="15925"/>
    <cellStyle name="normální 12 2 6 3 2 3 2" xfId="15926"/>
    <cellStyle name="Normální 18 2 2 4 3 2 3 2" xfId="15927"/>
    <cellStyle name="Normální 17 2 2 4 3 2 3 2" xfId="15928"/>
    <cellStyle name="Normální 16 2 2 4 3 2 3 2" xfId="15929"/>
    <cellStyle name="Měna 2 2 6 3 2 3 2" xfId="15930"/>
    <cellStyle name="Měna 2 3 5 3 2 3 2" xfId="15931"/>
    <cellStyle name="Normální 21 2 2 4 3 2 3 2" xfId="15932"/>
    <cellStyle name="Měna 2 4 4 3 2 3 2" xfId="15933"/>
    <cellStyle name="normální 12 3 4 3 2 3 2" xfId="15934"/>
    <cellStyle name="Normální 16 3 4 3 2 3 2" xfId="15935"/>
    <cellStyle name="Normální 17 3 4 3 2 3 2" xfId="15936"/>
    <cellStyle name="Normální 18 3 4 3 2 3 2" xfId="15937"/>
    <cellStyle name="Normální 21 3 4 3 2 3 2" xfId="15938"/>
    <cellStyle name="Měna 2 2 2 4 3 2 3 2" xfId="15939"/>
    <cellStyle name="normální 12 4 4 3 2 3 2" xfId="15940"/>
    <cellStyle name="Normální 16 2 3 4 3 2 3 2" xfId="15941"/>
    <cellStyle name="Normální 17 2 3 4 3 2 3 2" xfId="15942"/>
    <cellStyle name="Normální 18 2 3 4 3 2 3 2" xfId="15943"/>
    <cellStyle name="Normální 21 2 3 4 3 2 3 2" xfId="15944"/>
    <cellStyle name="Měna 2 7 3 3 2 3 2" xfId="15945"/>
    <cellStyle name="Normální 16 6 3 3 2 3 2" xfId="15946"/>
    <cellStyle name="Normální 17 6 3 3 2 3 2" xfId="15947"/>
    <cellStyle name="Normální 18 6 3 3 2 3 2" xfId="15948"/>
    <cellStyle name="Normální 21 6 3 3 2 3 2" xfId="15949"/>
    <cellStyle name="normální 12 2 4 3 3 2 3 2" xfId="15950"/>
    <cellStyle name="Normální 18 2 2 2 3 3 2 3 2" xfId="15951"/>
    <cellStyle name="Normální 17 2 2 2 3 3 2 3 2" xfId="15952"/>
    <cellStyle name="Normální 16 2 2 2 3 3 2 3 2" xfId="15953"/>
    <cellStyle name="Měna 2 2 4 3 3 2 3 2" xfId="15954"/>
    <cellStyle name="Měna 2 3 3 3 3 2 3 2" xfId="15955"/>
    <cellStyle name="Normální 21 2 2 2 3 3 2 3 2" xfId="15956"/>
    <cellStyle name="Měna 2 4 2 3 3 2 3 2" xfId="15957"/>
    <cellStyle name="normální 12 3 2 3 3 2 3 2" xfId="15958"/>
    <cellStyle name="Normální 16 3 2 3 3 2 3 2" xfId="15959"/>
    <cellStyle name="Normální 17 3 2 3 3 2 3 2" xfId="15960"/>
    <cellStyle name="Normální 18 3 2 3 3 2 3 2" xfId="15961"/>
    <cellStyle name="Normální 21 3 2 3 3 2 3 2" xfId="15962"/>
    <cellStyle name="Měna 2 5 3 3 2 3 2" xfId="15963"/>
    <cellStyle name="Normální 16 4 2 3 3 2 3 2" xfId="15964"/>
    <cellStyle name="Normální 17 4 2 3 3 2 3 2" xfId="15965"/>
    <cellStyle name="Normální 18 4 2 3 3 2 3 2" xfId="15966"/>
    <cellStyle name="Normální 21 4 2 3 3 2 3 2" xfId="15967"/>
    <cellStyle name="Měna 2 3 2 3 3 2 3 2" xfId="15968"/>
    <cellStyle name="Měna 2 2 2 2 3 3 2 3 2" xfId="15969"/>
    <cellStyle name="Měna 2 2 3 3 3 2 3 2" xfId="15970"/>
    <cellStyle name="normální 12 4 2 3 3 2 3 2" xfId="15971"/>
    <cellStyle name="Měna 2 6 3 3 2 3 2" xfId="15972"/>
    <cellStyle name="Normální 16 5 3 3 2 3 2" xfId="15973"/>
    <cellStyle name="Normální 17 5 3 3 2 3 2" xfId="15974"/>
    <cellStyle name="Normální 18 5 3 3 2 3 2" xfId="15975"/>
    <cellStyle name="Normální 21 5 3 3 2 3 2" xfId="15976"/>
    <cellStyle name="Normální 16 2 3 2 3 3 2 3 2" xfId="15977"/>
    <cellStyle name="Normální 17 2 3 2 3 3 2 3 2" xfId="15978"/>
    <cellStyle name="Normální 18 2 3 2 3 3 2 3 2" xfId="15979"/>
    <cellStyle name="Normální 21 2 3 2 3 3 2 3 2" xfId="15980"/>
    <cellStyle name="Normální 92 3 2 3 2" xfId="15981"/>
    <cellStyle name="Měna 2 10 3 2 3 2" xfId="15982"/>
    <cellStyle name="Měna 2 2 7 3 2 3 2" xfId="15983"/>
    <cellStyle name="Měna 2 2 2 5 3 2 3 2" xfId="15984"/>
    <cellStyle name="Měna 2 3 6 3 2 3 2" xfId="15985"/>
    <cellStyle name="normální 12 5 3 2 3 2" xfId="15986"/>
    <cellStyle name="Normální 16 2 4 3 2 3 2" xfId="15987"/>
    <cellStyle name="Normální 17 2 4 3 2 3 2" xfId="15988"/>
    <cellStyle name="Normální 18 2 4 3 2 3 2" xfId="15989"/>
    <cellStyle name="Normální 21 2 4 3 2 3 2" xfId="15990"/>
    <cellStyle name="Normální 93 3 2 3 2" xfId="15991"/>
    <cellStyle name="Měna 2 4 5 3 2 3 2" xfId="15992"/>
    <cellStyle name="Měna 2 2 3 4 3 2 3 2" xfId="15993"/>
    <cellStyle name="Normální 94 3 2 3 2" xfId="15994"/>
    <cellStyle name="Měna 2 11 2 2 3 2" xfId="15995"/>
    <cellStyle name="Normální 16 9 2 2 3 2" xfId="15996"/>
    <cellStyle name="Normální 17 9 2 2 3 2" xfId="15997"/>
    <cellStyle name="Normální 18 9 2 2 3 2" xfId="15998"/>
    <cellStyle name="Normální 21 9 2 2 3 2" xfId="15999"/>
    <cellStyle name="normální 12 2 7 2 2 3 2" xfId="16000"/>
    <cellStyle name="Normální 18 2 2 5 2 2 3 2" xfId="16001"/>
    <cellStyle name="Normální 17 2 2 5 2 2 3 2" xfId="16002"/>
    <cellStyle name="Normální 16 2 2 5 2 2 3 2" xfId="16003"/>
    <cellStyle name="Měna 2 2 8 2 2 3 2" xfId="16004"/>
    <cellStyle name="Měna 2 3 7 2 2 3 2" xfId="16005"/>
    <cellStyle name="Normální 21 2 2 5 2 2 3 2" xfId="16006"/>
    <cellStyle name="Měna 2 4 6 2 2 3 2" xfId="16007"/>
    <cellStyle name="normální 12 3 5 2 2 3 2" xfId="16008"/>
    <cellStyle name="Normální 16 3 5 2 2 3 2" xfId="16009"/>
    <cellStyle name="Normální 17 3 5 2 2 3 2" xfId="16010"/>
    <cellStyle name="Normální 18 3 5 2 2 3 2" xfId="16011"/>
    <cellStyle name="Normální 21 3 5 2 2 3 2" xfId="16012"/>
    <cellStyle name="Měna 2 2 2 6 2 2 3 2" xfId="16013"/>
    <cellStyle name="normální 12 4 5 2 2 3 2" xfId="16014"/>
    <cellStyle name="Normální 16 2 3 5 2 2 3 2" xfId="16015"/>
    <cellStyle name="Normální 17 2 3 5 2 2 3 2" xfId="16016"/>
    <cellStyle name="Normální 18 2 3 5 2 2 3 2" xfId="16017"/>
    <cellStyle name="Normální 21 2 3 5 2 2 3 2" xfId="16018"/>
    <cellStyle name="Měna 2 7 4 2 2 3 2" xfId="16019"/>
    <cellStyle name="Normální 16 6 4 2 2 3 2" xfId="16020"/>
    <cellStyle name="Normální 17 6 4 2 2 3 2" xfId="16021"/>
    <cellStyle name="Normální 18 6 4 2 2 3 2" xfId="16022"/>
    <cellStyle name="Normální 21 6 4 2 2 3 2" xfId="16023"/>
    <cellStyle name="normální 12 2 4 4 2 2 3 2" xfId="16024"/>
    <cellStyle name="Normální 18 2 2 2 4 2 2 3 2" xfId="16025"/>
    <cellStyle name="Normální 17 2 2 2 4 2 2 3 2" xfId="16026"/>
    <cellStyle name="Normální 16 2 2 2 4 2 2 3 2" xfId="16027"/>
    <cellStyle name="Měna 2 2 4 4 2 2 3 2" xfId="16028"/>
    <cellStyle name="Měna 2 3 3 4 2 2 3 2" xfId="16029"/>
    <cellStyle name="Normální 21 2 2 2 4 2 2 3 2" xfId="16030"/>
    <cellStyle name="Měna 2 4 2 4 2 2 3 2" xfId="16031"/>
    <cellStyle name="normální 12 3 2 4 2 2 3 2" xfId="16032"/>
    <cellStyle name="Normální 16 3 2 4 2 2 3 2" xfId="16033"/>
    <cellStyle name="Normální 17 3 2 4 2 2 3 2" xfId="16034"/>
    <cellStyle name="Normální 18 3 2 4 2 2 3 2" xfId="16035"/>
    <cellStyle name="Normální 21 3 2 4 2 2 3 2" xfId="16036"/>
    <cellStyle name="Měna 2 5 4 2 2 3 2" xfId="16037"/>
    <cellStyle name="Normální 16 4 2 4 2 2 3 2" xfId="16038"/>
    <cellStyle name="Normální 17 4 2 4 2 2 3 2" xfId="16039"/>
    <cellStyle name="Normální 18 4 2 4 2 2 3 2" xfId="16040"/>
    <cellStyle name="Normální 21 4 2 4 2 2 3 2" xfId="16041"/>
    <cellStyle name="Měna 2 3 2 4 2 2 3 2" xfId="16042"/>
    <cellStyle name="Měna 2 2 2 2 4 2 2 3 2" xfId="16043"/>
    <cellStyle name="Měna 2 2 3 5 2 2 3 2" xfId="16044"/>
    <cellStyle name="normální 12 4 2 4 2 2 3 2" xfId="16045"/>
    <cellStyle name="Měna 2 6 4 2 2 3 2" xfId="16046"/>
    <cellStyle name="Normální 16 5 4 2 2 3 2" xfId="16047"/>
    <cellStyle name="Normální 17 5 4 2 2 3 2" xfId="16048"/>
    <cellStyle name="Normální 18 5 4 2 2 3 2" xfId="16049"/>
    <cellStyle name="Normální 21 5 4 2 2 3 2" xfId="16050"/>
    <cellStyle name="Normální 16 2 3 2 4 2 2 3 2" xfId="16051"/>
    <cellStyle name="Normální 17 2 3 2 4 2 2 3 2" xfId="16052"/>
    <cellStyle name="Normální 18 2 3 2 4 2 2 3 2" xfId="16053"/>
    <cellStyle name="Normální 21 2 3 2 4 2 2 3 2" xfId="16054"/>
    <cellStyle name="Měna 2 8 2 2 2 3 2" xfId="16055"/>
    <cellStyle name="Normální 16 7 2 2 2 3 2" xfId="16056"/>
    <cellStyle name="Normální 17 7 2 2 2 3 2" xfId="16057"/>
    <cellStyle name="Normální 18 7 2 2 2 3 2" xfId="16058"/>
    <cellStyle name="Normální 21 7 2 2 2 3 2" xfId="16059"/>
    <cellStyle name="normální 12 2 5 2 2 2 3 2" xfId="16060"/>
    <cellStyle name="Normální 18 2 2 3 2 2 2 3 2" xfId="16061"/>
    <cellStyle name="Normální 17 2 2 3 2 2 2 3 2" xfId="16062"/>
    <cellStyle name="Normální 16 2 2 3 2 2 2 3 2" xfId="16063"/>
    <cellStyle name="Měna 2 2 5 2 2 2 3 2" xfId="16064"/>
    <cellStyle name="Měna 2 3 4 2 2 2 3 2" xfId="16065"/>
    <cellStyle name="Normální 21 2 2 3 2 2 2 3 2" xfId="16066"/>
    <cellStyle name="Měna 2 4 3 2 2 2 3 2" xfId="16067"/>
    <cellStyle name="normální 12 3 3 2 2 2 3 2" xfId="16068"/>
    <cellStyle name="Normální 16 3 3 2 2 2 3 2" xfId="16069"/>
    <cellStyle name="Normální 17 3 3 2 2 2 3 2" xfId="16070"/>
    <cellStyle name="Normální 18 3 3 2 2 2 3 2" xfId="16071"/>
    <cellStyle name="Normální 21 3 3 2 2 2 3 2" xfId="16072"/>
    <cellStyle name="Měna 2 2 2 3 2 2 2 3 2" xfId="16073"/>
    <cellStyle name="normální 12 4 3 2 2 2 3 2" xfId="16074"/>
    <cellStyle name="Normální 16 2 3 3 2 2 2 3 2" xfId="16075"/>
    <cellStyle name="Normální 17 2 3 3 2 2 2 3 2" xfId="16076"/>
    <cellStyle name="Normální 18 2 3 3 2 2 2 3 2" xfId="16077"/>
    <cellStyle name="Normální 21 2 3 3 2 2 2 3 2" xfId="16078"/>
    <cellStyle name="Měna 2 7 2 2 2 2 3 2" xfId="16079"/>
    <cellStyle name="Normální 16 6 2 2 2 2 3 2" xfId="16080"/>
    <cellStyle name="Normální 17 6 2 2 2 2 3 2" xfId="16081"/>
    <cellStyle name="Normální 18 6 2 2 2 2 3 2" xfId="16082"/>
    <cellStyle name="Normální 21 6 2 2 2 2 3 2" xfId="16083"/>
    <cellStyle name="normální 12 2 4 2 2 2 2 3 2" xfId="16084"/>
    <cellStyle name="Normální 18 2 2 2 2 2 2 2 3 2" xfId="16085"/>
    <cellStyle name="Normální 17 2 2 2 2 2 2 2 3 2" xfId="16086"/>
    <cellStyle name="Normální 16 2 2 2 2 2 2 2 3 2" xfId="16087"/>
    <cellStyle name="Měna 2 2 4 2 2 2 2 3 2" xfId="16088"/>
    <cellStyle name="Měna 2 3 3 2 2 2 2 3 2" xfId="16089"/>
    <cellStyle name="Normální 21 2 2 2 2 2 2 2 3 2" xfId="16090"/>
    <cellStyle name="Měna 2 4 2 2 2 2 2 3 2" xfId="16091"/>
    <cellStyle name="normální 12 3 2 2 2 2 2 3 2" xfId="16092"/>
    <cellStyle name="Normální 16 3 2 2 2 2 2 3 2" xfId="16093"/>
    <cellStyle name="Normální 17 3 2 2 2 2 2 3 2" xfId="16094"/>
    <cellStyle name="Normální 18 3 2 2 2 2 2 3 2" xfId="16095"/>
    <cellStyle name="Normální 21 3 2 2 2 2 2 3 2" xfId="16096"/>
    <cellStyle name="Měna 2 5 2 2 2 2 3 2" xfId="16097"/>
    <cellStyle name="Normální 16 4 2 2 2 2 2 3 2" xfId="16098"/>
    <cellStyle name="Normální 17 4 2 2 2 2 2 3 2" xfId="16099"/>
    <cellStyle name="Normální 18 4 2 2 2 2 2 3 2" xfId="16100"/>
    <cellStyle name="Normální 21 4 2 2 2 2 2 3 2" xfId="16101"/>
    <cellStyle name="Měna 2 3 2 2 2 2 2 3 2" xfId="16102"/>
    <cellStyle name="Měna 2 2 2 2 2 2 2 2 3 2" xfId="16103"/>
    <cellStyle name="Měna 2 2 3 2 2 2 2 3 2" xfId="16104"/>
    <cellStyle name="normální 12 4 2 2 2 2 2 3 2" xfId="16105"/>
    <cellStyle name="Měna 2 6 2 2 2 2 3 2" xfId="16106"/>
    <cellStyle name="Normální 16 5 2 2 2 2 3 2" xfId="16107"/>
    <cellStyle name="Normální 17 5 2 2 2 2 3 2" xfId="16108"/>
    <cellStyle name="Normální 18 5 2 2 2 2 3 2" xfId="16109"/>
    <cellStyle name="Normální 21 5 2 2 2 2 3 2" xfId="16110"/>
    <cellStyle name="Normální 16 2 3 2 2 2 2 2 3 2" xfId="16111"/>
    <cellStyle name="Normální 17 2 3 2 2 2 2 2 3 2" xfId="16112"/>
    <cellStyle name="Normální 18 2 3 2 2 2 2 2 3 2" xfId="16113"/>
    <cellStyle name="Normální 21 2 3 2 2 2 2 2 3 2" xfId="16114"/>
    <cellStyle name="Měna 2 9 2 2 2 3 2" xfId="16115"/>
    <cellStyle name="Normální 16 8 2 2 2 3 2" xfId="16116"/>
    <cellStyle name="Normální 17 8 2 2 2 3 2" xfId="16117"/>
    <cellStyle name="Normální 18 8 2 2 2 3 2" xfId="16118"/>
    <cellStyle name="Normální 21 8 2 2 2 3 2" xfId="16119"/>
    <cellStyle name="normální 12 2 6 2 2 2 3 2" xfId="16120"/>
    <cellStyle name="Normální 18 2 2 4 2 2 2 3 2" xfId="16121"/>
    <cellStyle name="Normální 17 2 2 4 2 2 2 3 2" xfId="16122"/>
    <cellStyle name="Normální 16 2 2 4 2 2 2 3 2" xfId="16123"/>
    <cellStyle name="Měna 2 2 6 2 2 2 3 2" xfId="16124"/>
    <cellStyle name="Měna 2 3 5 2 2 2 3 2" xfId="16125"/>
    <cellStyle name="Normální 21 2 2 4 2 2 2 3 2" xfId="16126"/>
    <cellStyle name="Měna 2 4 4 2 2 2 3 2" xfId="16127"/>
    <cellStyle name="normální 12 3 4 2 2 2 3 2" xfId="16128"/>
    <cellStyle name="Normální 16 3 4 2 2 2 3 2" xfId="16129"/>
    <cellStyle name="Normální 17 3 4 2 2 2 3 2" xfId="16130"/>
    <cellStyle name="Normální 18 3 4 2 2 2 3 2" xfId="16131"/>
    <cellStyle name="Normální 21 3 4 2 2 2 3 2" xfId="16132"/>
    <cellStyle name="Měna 2 2 2 4 2 2 2 3 2" xfId="16133"/>
    <cellStyle name="normální 12 4 4 2 2 2 3 2" xfId="16134"/>
    <cellStyle name="Normální 16 2 3 4 2 2 2 3 2" xfId="16135"/>
    <cellStyle name="Normální 17 2 3 4 2 2 2 3 2" xfId="16136"/>
    <cellStyle name="Normální 18 2 3 4 2 2 2 3 2" xfId="16137"/>
    <cellStyle name="Normální 21 2 3 4 2 2 2 3 2" xfId="16138"/>
    <cellStyle name="Měna 2 7 3 2 2 2 3 2" xfId="16139"/>
    <cellStyle name="Normální 16 6 3 2 2 2 3 2" xfId="16140"/>
    <cellStyle name="Normální 17 6 3 2 2 2 3 2" xfId="16141"/>
    <cellStyle name="Normální 18 6 3 2 2 2 3 2" xfId="16142"/>
    <cellStyle name="Normální 21 6 3 2 2 2 3 2" xfId="16143"/>
    <cellStyle name="normální 12 2 4 3 2 2 2 3 2" xfId="16144"/>
    <cellStyle name="Normální 18 2 2 2 3 2 2 2 3 2" xfId="16145"/>
    <cellStyle name="Normální 17 2 2 2 3 2 2 2 3 2" xfId="16146"/>
    <cellStyle name="Normální 16 2 2 2 3 2 2 2 3 2" xfId="16147"/>
    <cellStyle name="Měna 2 2 4 3 2 2 2 3 2" xfId="16148"/>
    <cellStyle name="Měna 2 3 3 3 2 2 2 3 2" xfId="16149"/>
    <cellStyle name="Normální 21 2 2 2 3 2 2 2 3 2" xfId="16150"/>
    <cellStyle name="Měna 2 4 2 3 2 2 2 3 2" xfId="16151"/>
    <cellStyle name="normální 12 3 2 3 2 2 2 3 2" xfId="16152"/>
    <cellStyle name="Normální 16 3 2 3 2 2 2 3 2" xfId="16153"/>
    <cellStyle name="Normální 17 3 2 3 2 2 2 3 2" xfId="16154"/>
    <cellStyle name="Normální 18 3 2 3 2 2 2 3 2" xfId="16155"/>
    <cellStyle name="Normální 21 3 2 3 2 2 2 3 2" xfId="16156"/>
    <cellStyle name="Měna 2 5 3 2 2 2 3 2" xfId="16157"/>
    <cellStyle name="Normální 16 4 2 3 2 2 2 3 2" xfId="16158"/>
    <cellStyle name="Normální 17 4 2 3 2 2 2 3 2" xfId="16159"/>
    <cellStyle name="Normální 18 4 2 3 2 2 2 3 2" xfId="16160"/>
    <cellStyle name="Normální 21 4 2 3 2 2 2 3 2" xfId="16161"/>
    <cellStyle name="Měna 2 3 2 3 2 2 2 3 2" xfId="16162"/>
    <cellStyle name="Měna 2 2 2 2 3 2 2 2 3 2" xfId="16163"/>
    <cellStyle name="Měna 2 2 3 3 2 2 2 3 2" xfId="16164"/>
    <cellStyle name="normální 12 4 2 3 2 2 2 3 2" xfId="16165"/>
    <cellStyle name="Měna 2 6 3 2 2 2 3 2" xfId="16166"/>
    <cellStyle name="Normální 16 5 3 2 2 2 3 2" xfId="16167"/>
    <cellStyle name="Normální 17 5 3 2 2 2 3 2" xfId="16168"/>
    <cellStyle name="Normální 18 5 3 2 2 2 3 2" xfId="16169"/>
    <cellStyle name="Normální 21 5 3 2 2 2 3 2" xfId="16170"/>
    <cellStyle name="Normální 16 2 3 2 3 2 2 2 3 2" xfId="16171"/>
    <cellStyle name="Normální 17 2 3 2 3 2 2 2 3 2" xfId="16172"/>
    <cellStyle name="Normální 18 2 3 2 3 2 2 2 3 2" xfId="16173"/>
    <cellStyle name="Normální 21 2 3 2 3 2 2 2 3 2" xfId="16174"/>
    <cellStyle name="Normální 92 2 2 2 3 2" xfId="16175"/>
    <cellStyle name="Měna 2 10 2 2 2 3 2" xfId="16176"/>
    <cellStyle name="Měna 2 2 7 2 2 2 3 2" xfId="16177"/>
    <cellStyle name="Měna 2 2 2 5 2 2 2 3 2" xfId="16178"/>
    <cellStyle name="Měna 2 3 6 2 2 2 3 2" xfId="16179"/>
    <cellStyle name="normální 12 5 2 2 2 3 2" xfId="16180"/>
    <cellStyle name="Normální 16 2 4 2 2 2 3 2" xfId="16181"/>
    <cellStyle name="Normální 17 2 4 2 2 2 3 2" xfId="16182"/>
    <cellStyle name="Normální 18 2 4 2 2 2 3 2" xfId="16183"/>
    <cellStyle name="Normální 21 2 4 2 2 2 3 2" xfId="16184"/>
    <cellStyle name="Normální 93 2 2 2 3 2" xfId="16185"/>
    <cellStyle name="Měna 2 4 5 2 2 2 3 2" xfId="16186"/>
    <cellStyle name="Měna 2 2 3 4 2 2 2 3 2" xfId="16187"/>
    <cellStyle name="Normální 94 2 2 2 3 2" xfId="16188"/>
    <cellStyle name="Měna 2 14 2 2" xfId="16189"/>
    <cellStyle name="Normální 16 12 2 2" xfId="16190"/>
    <cellStyle name="Normální 17 12 2 2" xfId="16191"/>
    <cellStyle name="Normální 18 12 2 2" xfId="16192"/>
    <cellStyle name="Normální 21 12 2 2" xfId="16193"/>
    <cellStyle name="normální 12 2 10 2 2" xfId="16194"/>
    <cellStyle name="Normální 18 2 2 8 2 2" xfId="16195"/>
    <cellStyle name="Normální 17 2 2 8 2 2" xfId="16196"/>
    <cellStyle name="Normální 16 2 2 8 2 2" xfId="16197"/>
    <cellStyle name="Měna 2 2 11 2 2" xfId="16198"/>
    <cellStyle name="Měna 2 3 10 2 2" xfId="16199"/>
    <cellStyle name="Normální 21 2 2 8 2 2" xfId="16200"/>
    <cellStyle name="Měna 2 4 9 2 2" xfId="16201"/>
    <cellStyle name="normální 12 3 8 2 2" xfId="16202"/>
    <cellStyle name="Normální 16 3 8 2 2" xfId="16203"/>
    <cellStyle name="Normální 17 3 8 2 2" xfId="16204"/>
    <cellStyle name="Normální 18 3 8 2 2" xfId="16205"/>
    <cellStyle name="Normální 21 3 8 2 2" xfId="16206"/>
    <cellStyle name="Měna 2 2 2 9 2 2" xfId="16207"/>
    <cellStyle name="normální 12 4 8 2 2" xfId="16208"/>
    <cellStyle name="Normální 16 2 3 8 2 2" xfId="16209"/>
    <cellStyle name="Normální 17 2 3 8 2 2" xfId="16210"/>
    <cellStyle name="Normální 18 2 3 8 2 2" xfId="16211"/>
    <cellStyle name="Normální 21 2 3 8 2 2" xfId="16212"/>
    <cellStyle name="Měna 2 7 7 2 2" xfId="16213"/>
    <cellStyle name="Normální 16 6 7 2 2" xfId="16214"/>
    <cellStyle name="Normální 17 6 7 2 2" xfId="16215"/>
    <cellStyle name="Normální 18 6 7 2 2" xfId="16216"/>
    <cellStyle name="Normální 21 6 7 2 2" xfId="16217"/>
    <cellStyle name="normální 12 2 4 7 2 2" xfId="16218"/>
    <cellStyle name="Normální 18 2 2 2 7 2 2" xfId="16219"/>
    <cellStyle name="Normální 17 2 2 2 7 2 2" xfId="16220"/>
    <cellStyle name="Normální 16 2 2 2 7 2 2" xfId="16221"/>
    <cellStyle name="Měna 2 2 4 7 2 2" xfId="16222"/>
    <cellStyle name="Měna 2 3 3 7 2 2" xfId="16223"/>
    <cellStyle name="Normální 21 2 2 2 7 2 2" xfId="16224"/>
    <cellStyle name="Měna 2 4 2 7 2 2" xfId="16225"/>
    <cellStyle name="normální 12 3 2 7 2 2" xfId="16226"/>
    <cellStyle name="Normální 16 3 2 7 2 2" xfId="16227"/>
    <cellStyle name="Normální 17 3 2 7 2 2" xfId="16228"/>
    <cellStyle name="Normální 18 3 2 7 2 2" xfId="16229"/>
    <cellStyle name="Normální 21 3 2 7 2 2" xfId="16230"/>
    <cellStyle name="Měna 2 5 7 2 2" xfId="16231"/>
    <cellStyle name="Normální 16 4 2 7 2 2" xfId="16232"/>
    <cellStyle name="Normální 17 4 2 7 2 2" xfId="16233"/>
    <cellStyle name="Normální 18 4 2 7 2 2" xfId="16234"/>
    <cellStyle name="Normální 21 4 2 7 2 2" xfId="16235"/>
    <cellStyle name="Měna 2 3 2 7 2 2" xfId="16236"/>
    <cellStyle name="Měna 2 2 2 2 7 2 2" xfId="16237"/>
    <cellStyle name="Měna 2 2 3 8 2 2" xfId="16238"/>
    <cellStyle name="normální 12 4 2 7 2 2" xfId="16239"/>
    <cellStyle name="Měna 2 6 7 2 2" xfId="16240"/>
    <cellStyle name="Normální 16 5 7 2 2" xfId="16241"/>
    <cellStyle name="Normální 17 5 7 2 2" xfId="16242"/>
    <cellStyle name="Normální 18 5 7 2 2" xfId="16243"/>
    <cellStyle name="Normální 21 5 7 2 2" xfId="16244"/>
    <cellStyle name="Normální 16 2 3 2 7 2 2" xfId="16245"/>
    <cellStyle name="Normální 17 2 3 2 7 2 2" xfId="16246"/>
    <cellStyle name="Normální 18 2 3 2 7 2 2" xfId="16247"/>
    <cellStyle name="Normální 21 2 3 2 7 2 2" xfId="16248"/>
    <cellStyle name="Měna 2 8 5 2 2" xfId="16249"/>
    <cellStyle name="Normální 16 7 5 2 2" xfId="16250"/>
    <cellStyle name="Normální 17 7 5 2 2" xfId="16251"/>
    <cellStyle name="Normální 18 7 5 2 2" xfId="16252"/>
    <cellStyle name="Normální 21 7 5 2 2" xfId="16253"/>
    <cellStyle name="normální 12 2 5 5 2 2" xfId="16254"/>
    <cellStyle name="Normální 18 2 2 3 5 2 2" xfId="16255"/>
    <cellStyle name="Normální 17 2 2 3 5 2 2" xfId="16256"/>
    <cellStyle name="Normální 16 2 2 3 5 2 2" xfId="16257"/>
    <cellStyle name="Měna 2 2 5 5 2 2" xfId="16258"/>
    <cellStyle name="Měna 2 3 4 5 2 2" xfId="16259"/>
    <cellStyle name="Normální 21 2 2 3 5 2 2" xfId="16260"/>
    <cellStyle name="Měna 2 4 3 5 2 2" xfId="16261"/>
    <cellStyle name="normální 12 3 3 5 2 2" xfId="16262"/>
    <cellStyle name="Normální 16 3 3 5 2 2" xfId="16263"/>
    <cellStyle name="Normální 17 3 3 5 2 2" xfId="16264"/>
    <cellStyle name="Normální 18 3 3 5 2 2" xfId="16265"/>
    <cellStyle name="Normální 21 3 3 5 2 2" xfId="16266"/>
    <cellStyle name="Měna 2 2 2 3 5 2 2" xfId="16267"/>
    <cellStyle name="normální 12 4 3 5 2 2" xfId="16268"/>
    <cellStyle name="Normální 16 2 3 3 5 2 2" xfId="16269"/>
    <cellStyle name="Normální 17 2 3 3 5 2 2" xfId="16270"/>
    <cellStyle name="Normální 18 2 3 3 5 2 2" xfId="16271"/>
    <cellStyle name="Normální 21 2 3 3 5 2 2" xfId="16272"/>
    <cellStyle name="Měna 2 7 2 5 2 2" xfId="16273"/>
    <cellStyle name="Normální 16 6 2 5 2 2" xfId="16274"/>
    <cellStyle name="Normální 17 6 2 5 2 2" xfId="16275"/>
    <cellStyle name="Normální 18 6 2 5 2 2" xfId="16276"/>
    <cellStyle name="Normální 21 6 2 5 2 2" xfId="16277"/>
    <cellStyle name="normální 12 2 4 2 5 2 2" xfId="16278"/>
    <cellStyle name="Normální 18 2 2 2 2 5 2 2" xfId="16279"/>
    <cellStyle name="Normální 17 2 2 2 2 5 2 2" xfId="16280"/>
    <cellStyle name="Normální 16 2 2 2 2 5 2 2" xfId="16281"/>
    <cellStyle name="Měna 2 2 4 2 5 2 2" xfId="16282"/>
    <cellStyle name="Měna 2 3 3 2 5 2 2" xfId="16283"/>
    <cellStyle name="Normální 21 2 2 2 2 5 2 2" xfId="16284"/>
    <cellStyle name="Měna 2 4 2 2 5 2 2" xfId="16285"/>
    <cellStyle name="normální 12 3 2 2 5 2 2" xfId="16286"/>
    <cellStyle name="Normální 16 3 2 2 5 2 2" xfId="16287"/>
    <cellStyle name="Normální 17 3 2 2 5 2 2" xfId="16288"/>
    <cellStyle name="Normální 18 3 2 2 5 2 2" xfId="16289"/>
    <cellStyle name="Normální 21 3 2 2 5 2 2" xfId="16290"/>
    <cellStyle name="Měna 2 5 2 5 2 2" xfId="16291"/>
    <cellStyle name="Normální 16 4 2 2 5 2 2" xfId="16292"/>
    <cellStyle name="Normální 17 4 2 2 5 2 2" xfId="16293"/>
    <cellStyle name="Normální 18 4 2 2 5 2 2" xfId="16294"/>
    <cellStyle name="Normální 21 4 2 2 5 2 2" xfId="16295"/>
    <cellStyle name="Měna 2 3 2 2 5 2 2" xfId="16296"/>
    <cellStyle name="Měna 2 2 2 2 2 5 2 2" xfId="16297"/>
    <cellStyle name="Měna 2 2 3 2 5 2 2" xfId="16298"/>
    <cellStyle name="normální 12 4 2 2 5 2 2" xfId="16299"/>
    <cellStyle name="Měna 2 6 2 5 2 2" xfId="16300"/>
    <cellStyle name="Normální 16 5 2 5 2 2" xfId="16301"/>
    <cellStyle name="Normální 17 5 2 5 2 2" xfId="16302"/>
    <cellStyle name="Normální 18 5 2 5 2 2" xfId="16303"/>
    <cellStyle name="Normální 21 5 2 5 2 2" xfId="16304"/>
    <cellStyle name="Normální 16 2 3 2 2 5 2 2" xfId="16305"/>
    <cellStyle name="Normální 17 2 3 2 2 5 2 2" xfId="16306"/>
    <cellStyle name="Normální 18 2 3 2 2 5 2 2" xfId="16307"/>
    <cellStyle name="Normální 21 2 3 2 2 5 2 2" xfId="16308"/>
    <cellStyle name="Měna 2 9 5 2 2" xfId="16309"/>
    <cellStyle name="Normální 16 8 5 2 2" xfId="16310"/>
    <cellStyle name="Normální 17 8 5 2 2" xfId="16311"/>
    <cellStyle name="Normální 18 8 5 2 2" xfId="16312"/>
    <cellStyle name="Normální 21 8 5 2 2" xfId="16313"/>
    <cellStyle name="normální 12 2 6 5 2 2" xfId="16314"/>
    <cellStyle name="Normální 18 2 2 4 5 2 2" xfId="16315"/>
    <cellStyle name="Normální 17 2 2 4 5 2 2" xfId="16316"/>
    <cellStyle name="Normální 16 2 2 4 5 2 2" xfId="16317"/>
    <cellStyle name="Měna 2 2 6 5 2 2" xfId="16318"/>
    <cellStyle name="Měna 2 3 5 5 2 2" xfId="16319"/>
    <cellStyle name="Normální 21 2 2 4 5 2 2" xfId="16320"/>
    <cellStyle name="Měna 2 4 4 5 2 2" xfId="16321"/>
    <cellStyle name="normální 12 3 4 5 2 2" xfId="16322"/>
    <cellStyle name="Normální 16 3 4 5 2 2" xfId="16323"/>
    <cellStyle name="Normální 17 3 4 5 2 2" xfId="16324"/>
    <cellStyle name="Normální 18 3 4 5 2 2" xfId="16325"/>
    <cellStyle name="Normální 21 3 4 5 2 2" xfId="16326"/>
    <cellStyle name="Měna 2 2 2 4 5 2 2" xfId="16327"/>
    <cellStyle name="normální 12 4 4 5 2 2" xfId="16328"/>
    <cellStyle name="Normální 16 2 3 4 5 2 2" xfId="16329"/>
    <cellStyle name="Normální 17 2 3 4 5 2 2" xfId="16330"/>
    <cellStyle name="Normální 18 2 3 4 5 2 2" xfId="16331"/>
    <cellStyle name="Normální 21 2 3 4 5 2 2" xfId="16332"/>
    <cellStyle name="Měna 2 7 3 5 2 2" xfId="16333"/>
    <cellStyle name="Normální 16 6 3 5 2 2" xfId="16334"/>
    <cellStyle name="Normální 17 6 3 5 2 2" xfId="16335"/>
    <cellStyle name="Normální 18 6 3 5 2 2" xfId="16336"/>
    <cellStyle name="Normální 21 6 3 5 2 2" xfId="16337"/>
    <cellStyle name="normální 12 2 4 3 5 2 2" xfId="16338"/>
    <cellStyle name="Normální 18 2 2 2 3 5 2 2" xfId="16339"/>
    <cellStyle name="Normální 17 2 2 2 3 5 2 2" xfId="16340"/>
    <cellStyle name="Normální 16 2 2 2 3 5 2 2" xfId="16341"/>
    <cellStyle name="Měna 2 2 4 3 5 2 2" xfId="16342"/>
    <cellStyle name="Měna 2 3 3 3 5 2 2" xfId="16343"/>
    <cellStyle name="Normální 21 2 2 2 3 5 2 2" xfId="16344"/>
    <cellStyle name="Měna 2 4 2 3 5 2 2" xfId="16345"/>
    <cellStyle name="normální 12 3 2 3 5 2 2" xfId="16346"/>
    <cellStyle name="Normální 16 3 2 3 5 2 2" xfId="16347"/>
    <cellStyle name="Normální 17 3 2 3 5 2 2" xfId="16348"/>
    <cellStyle name="Normální 18 3 2 3 5 2 2" xfId="16349"/>
    <cellStyle name="Normální 21 3 2 3 5 2 2" xfId="16350"/>
    <cellStyle name="Měna 2 5 3 5 2 2" xfId="16351"/>
    <cellStyle name="Normální 16 4 2 3 5 2 2" xfId="16352"/>
    <cellStyle name="Normální 17 4 2 3 5 2 2" xfId="16353"/>
    <cellStyle name="Normální 18 4 2 3 5 2 2" xfId="16354"/>
    <cellStyle name="Normální 21 4 2 3 5 2 2" xfId="16355"/>
    <cellStyle name="Měna 2 3 2 3 5 2 2" xfId="16356"/>
    <cellStyle name="Měna 2 2 2 2 3 5 2 2" xfId="16357"/>
    <cellStyle name="Měna 2 2 3 3 5 2 2" xfId="16358"/>
    <cellStyle name="normální 12 4 2 3 5 2 2" xfId="16359"/>
    <cellStyle name="Měna 2 6 3 5 2 2" xfId="16360"/>
    <cellStyle name="Normální 16 5 3 5 2 2" xfId="16361"/>
    <cellStyle name="Normální 17 5 3 5 2 2" xfId="16362"/>
    <cellStyle name="Normální 18 5 3 5 2 2" xfId="16363"/>
    <cellStyle name="Normální 21 5 3 5 2 2" xfId="16364"/>
    <cellStyle name="Normální 16 2 3 2 3 5 2 2" xfId="16365"/>
    <cellStyle name="Normální 17 2 3 2 3 5 2 2" xfId="16366"/>
    <cellStyle name="Normální 18 2 3 2 3 5 2 2" xfId="16367"/>
    <cellStyle name="Normální 21 2 3 2 3 5 2 2" xfId="16368"/>
    <cellStyle name="Normální 92 5 2 2" xfId="16369"/>
    <cellStyle name="Měna 2 10 5 2 2" xfId="16370"/>
    <cellStyle name="Měna 2 2 7 5 2 2" xfId="16371"/>
    <cellStyle name="Měna 2 2 2 5 5 2 2" xfId="16372"/>
    <cellStyle name="Měna 2 3 6 5 2 2" xfId="16373"/>
    <cellStyle name="normální 12 5 5 2 2" xfId="16374"/>
    <cellStyle name="Normální 16 2 4 5 2 2" xfId="16375"/>
    <cellStyle name="Normální 17 2 4 5 2 2" xfId="16376"/>
    <cellStyle name="Normální 18 2 4 5 2 2" xfId="16377"/>
    <cellStyle name="Normální 21 2 4 5 2 2" xfId="16378"/>
    <cellStyle name="Normální 93 5 2 2" xfId="16379"/>
    <cellStyle name="Měna 2 4 5 5 2 2" xfId="16380"/>
    <cellStyle name="Měna 2 2 3 4 5 2 2" xfId="16381"/>
    <cellStyle name="Normální 94 5 2 2" xfId="16382"/>
    <cellStyle name="Měna 2 11 4 2 2" xfId="16383"/>
    <cellStyle name="Normální 16 9 4 2 2" xfId="16384"/>
    <cellStyle name="Normální 17 9 4 2 2" xfId="16385"/>
    <cellStyle name="Normální 18 9 4 2 2" xfId="16386"/>
    <cellStyle name="Normální 21 9 4 2 2" xfId="16387"/>
    <cellStyle name="normální 12 2 7 4 2 2" xfId="16388"/>
    <cellStyle name="Normální 18 2 2 5 4 2 2" xfId="16389"/>
    <cellStyle name="Normální 17 2 2 5 4 2 2" xfId="16390"/>
    <cellStyle name="Normální 16 2 2 5 4 2 2" xfId="16391"/>
    <cellStyle name="Měna 2 2 8 4 2 2" xfId="16392"/>
    <cellStyle name="Měna 2 3 7 4 2 2" xfId="16393"/>
    <cellStyle name="Normální 21 2 2 5 4 2 2" xfId="16394"/>
    <cellStyle name="Měna 2 4 6 4 2 2" xfId="16395"/>
    <cellStyle name="normální 12 3 5 4 2 2" xfId="16396"/>
    <cellStyle name="Normální 16 3 5 4 2 2" xfId="16397"/>
    <cellStyle name="Normální 17 3 5 4 2 2" xfId="16398"/>
    <cellStyle name="Normální 18 3 5 4 2 2" xfId="16399"/>
    <cellStyle name="Normální 21 3 5 4 2 2" xfId="16400"/>
    <cellStyle name="Měna 2 2 2 6 4 2 2" xfId="16401"/>
    <cellStyle name="normální 12 4 5 4 2 2" xfId="16402"/>
    <cellStyle name="Normální 16 2 3 5 4 2 2" xfId="16403"/>
    <cellStyle name="Normální 17 2 3 5 4 2 2" xfId="16404"/>
    <cellStyle name="Normální 18 2 3 5 4 2 2" xfId="16405"/>
    <cellStyle name="Normální 21 2 3 5 4 2 2" xfId="16406"/>
    <cellStyle name="Měna 2 7 4 4 2 2" xfId="16407"/>
    <cellStyle name="Normální 16 6 4 4 2 2" xfId="16408"/>
    <cellStyle name="Normální 17 6 4 4 2 2" xfId="16409"/>
    <cellStyle name="Normální 18 6 4 4 2 2" xfId="16410"/>
    <cellStyle name="Normální 21 6 4 4 2 2" xfId="16411"/>
    <cellStyle name="normální 12 2 4 4 4 2 2" xfId="16412"/>
    <cellStyle name="Normální 18 2 2 2 4 4 2 2" xfId="16413"/>
    <cellStyle name="Normální 17 2 2 2 4 4 2 2" xfId="16414"/>
    <cellStyle name="Normální 16 2 2 2 4 4 2 2" xfId="16415"/>
    <cellStyle name="Měna 2 2 4 4 4 2 2" xfId="16416"/>
    <cellStyle name="Měna 2 3 3 4 4 2 2" xfId="16417"/>
    <cellStyle name="Normální 21 2 2 2 4 4 2 2" xfId="16418"/>
    <cellStyle name="Měna 2 4 2 4 4 2 2" xfId="16419"/>
    <cellStyle name="normální 12 3 2 4 4 2 2" xfId="16420"/>
    <cellStyle name="Normální 16 3 2 4 4 2 2" xfId="16421"/>
    <cellStyle name="Normální 17 3 2 4 4 2 2" xfId="16422"/>
    <cellStyle name="Normální 18 3 2 4 4 2 2" xfId="16423"/>
    <cellStyle name="Normální 21 3 2 4 4 2 2" xfId="16424"/>
    <cellStyle name="Měna 2 5 4 4 2 2" xfId="16425"/>
    <cellStyle name="Normální 16 4 2 4 4 2 2" xfId="16426"/>
    <cellStyle name="Normální 17 4 2 4 4 2 2" xfId="16427"/>
    <cellStyle name="Normální 18 4 2 4 4 2 2" xfId="16428"/>
    <cellStyle name="Normální 21 4 2 4 4 2 2" xfId="16429"/>
    <cellStyle name="Měna 2 3 2 4 4 2 2" xfId="16430"/>
    <cellStyle name="Měna 2 2 2 2 4 4 2 2" xfId="16431"/>
    <cellStyle name="Měna 2 2 3 5 4 2 2" xfId="16432"/>
    <cellStyle name="normální 12 4 2 4 4 2 2" xfId="16433"/>
    <cellStyle name="Měna 2 6 4 4 2 2" xfId="16434"/>
    <cellStyle name="Normální 16 5 4 4 2 2" xfId="16435"/>
    <cellStyle name="Normální 17 5 4 4 2 2" xfId="16436"/>
    <cellStyle name="Normální 18 5 4 4 2 2" xfId="16437"/>
    <cellStyle name="Normální 21 5 4 4 2 2" xfId="16438"/>
    <cellStyle name="Normální 16 2 3 2 4 4 2 2" xfId="16439"/>
    <cellStyle name="Normální 17 2 3 2 4 4 2 2" xfId="16440"/>
    <cellStyle name="Normální 18 2 3 2 4 4 2 2" xfId="16441"/>
    <cellStyle name="Normální 21 2 3 2 4 4 2 2" xfId="16442"/>
    <cellStyle name="Měna 2 8 2 4 2 2" xfId="16443"/>
    <cellStyle name="Normální 16 7 2 4 2 2" xfId="16444"/>
    <cellStyle name="Normální 17 7 2 4 2 2" xfId="16445"/>
    <cellStyle name="Normální 18 7 2 4 2 2" xfId="16446"/>
    <cellStyle name="Normální 21 7 2 4 2 2" xfId="16447"/>
    <cellStyle name="normální 12 2 5 2 4 2 2" xfId="16448"/>
    <cellStyle name="Normální 18 2 2 3 2 4 2 2" xfId="16449"/>
    <cellStyle name="Normální 17 2 2 3 2 4 2 2" xfId="16450"/>
    <cellStyle name="Normální 16 2 2 3 2 4 2 2" xfId="16451"/>
    <cellStyle name="Měna 2 2 5 2 4 2 2" xfId="16452"/>
    <cellStyle name="Měna 2 3 4 2 4 2 2" xfId="16453"/>
    <cellStyle name="Normální 21 2 2 3 2 4 2 2" xfId="16454"/>
    <cellStyle name="Měna 2 4 3 2 4 2 2" xfId="16455"/>
    <cellStyle name="normální 12 3 3 2 4 2 2" xfId="16456"/>
    <cellStyle name="Normální 16 3 3 2 4 2 2" xfId="16457"/>
    <cellStyle name="Normální 17 3 3 2 4 2 2" xfId="16458"/>
    <cellStyle name="Normální 18 3 3 2 4 2 2" xfId="16459"/>
    <cellStyle name="Normální 21 3 3 2 4 2 2" xfId="16460"/>
    <cellStyle name="Měna 2 2 2 3 2 4 2 2" xfId="16461"/>
    <cellStyle name="normální 12 4 3 2 4 2 2" xfId="16462"/>
    <cellStyle name="Normální 16 2 3 3 2 4 2 2" xfId="16463"/>
    <cellStyle name="Normální 17 2 3 3 2 4 2 2" xfId="16464"/>
    <cellStyle name="Normální 18 2 3 3 2 4 2 2" xfId="16465"/>
    <cellStyle name="Normální 21 2 3 3 2 4 2 2" xfId="16466"/>
    <cellStyle name="Měna 2 7 2 2 4 2 2" xfId="16467"/>
    <cellStyle name="Normální 16 6 2 2 4 2 2" xfId="16468"/>
    <cellStyle name="Normální 17 6 2 2 4 2 2" xfId="16469"/>
    <cellStyle name="Normální 18 6 2 2 4 2 2" xfId="16470"/>
    <cellStyle name="Normální 21 6 2 2 4 2 2" xfId="16471"/>
    <cellStyle name="normální 12 2 4 2 2 4 2 2" xfId="16472"/>
    <cellStyle name="Normální 18 2 2 2 2 2 4 2 2" xfId="16473"/>
    <cellStyle name="Normální 17 2 2 2 2 2 4 2 2" xfId="16474"/>
    <cellStyle name="Normální 16 2 2 2 2 2 4 2 2" xfId="16475"/>
    <cellStyle name="Měna 2 2 4 2 2 4 2 2" xfId="16476"/>
    <cellStyle name="Měna 2 3 3 2 2 4 2 2" xfId="16477"/>
    <cellStyle name="Normální 21 2 2 2 2 2 4 2 2" xfId="16478"/>
    <cellStyle name="Měna 2 4 2 2 2 4 2 2" xfId="16479"/>
    <cellStyle name="normální 12 3 2 2 2 4 2 2" xfId="16480"/>
    <cellStyle name="Normální 16 3 2 2 2 4 2 2" xfId="16481"/>
    <cellStyle name="Normální 17 3 2 2 2 4 2 2" xfId="16482"/>
    <cellStyle name="Normální 18 3 2 2 2 4 2 2" xfId="16483"/>
    <cellStyle name="Normální 21 3 2 2 2 4 2 2" xfId="16484"/>
    <cellStyle name="Měna 2 5 2 2 4 2 2" xfId="16485"/>
    <cellStyle name="Normální 16 4 2 2 2 4 2 2" xfId="16486"/>
    <cellStyle name="Normální 17 4 2 2 2 4 2 2" xfId="16487"/>
    <cellStyle name="Normální 18 4 2 2 2 4 2 2" xfId="16488"/>
    <cellStyle name="Normální 21 4 2 2 2 4 2 2" xfId="16489"/>
    <cellStyle name="Měna 2 3 2 2 2 4 2 2" xfId="16490"/>
    <cellStyle name="Měna 2 2 2 2 2 2 4 2 2" xfId="16491"/>
    <cellStyle name="Měna 2 2 3 2 2 4 2 2" xfId="16492"/>
    <cellStyle name="normální 12 4 2 2 2 4 2 2" xfId="16493"/>
    <cellStyle name="Měna 2 6 2 2 4 2 2" xfId="16494"/>
    <cellStyle name="Normální 16 5 2 2 4 2 2" xfId="16495"/>
    <cellStyle name="Normální 17 5 2 2 4 2 2" xfId="16496"/>
    <cellStyle name="Normální 18 5 2 2 4 2 2" xfId="16497"/>
    <cellStyle name="Normální 21 5 2 2 4 2 2" xfId="16498"/>
    <cellStyle name="Normální 16 2 3 2 2 2 4 2 2" xfId="16499"/>
    <cellStyle name="Normální 17 2 3 2 2 2 4 2 2" xfId="16500"/>
    <cellStyle name="Normální 18 2 3 2 2 2 4 2 2" xfId="16501"/>
    <cellStyle name="Normální 21 2 3 2 2 2 4 2 2" xfId="16502"/>
    <cellStyle name="Měna 2 9 2 4 2 2" xfId="16503"/>
    <cellStyle name="Normální 16 8 2 4 2 2" xfId="16504"/>
    <cellStyle name="Normální 17 8 2 4 2 2" xfId="16505"/>
    <cellStyle name="Normální 18 8 2 4 2 2" xfId="16506"/>
    <cellStyle name="Normální 21 8 2 4 2 2" xfId="16507"/>
    <cellStyle name="normální 12 2 6 2 4 2 2" xfId="16508"/>
    <cellStyle name="Normální 18 2 2 4 2 4 2 2" xfId="16509"/>
    <cellStyle name="Normální 17 2 2 4 2 4 2 2" xfId="16510"/>
    <cellStyle name="Normální 16 2 2 4 2 4 2 2" xfId="16511"/>
    <cellStyle name="Měna 2 2 6 2 4 2 2" xfId="16512"/>
    <cellStyle name="Měna 2 3 5 2 4 2 2" xfId="16513"/>
    <cellStyle name="Normální 21 2 2 4 2 4 2 2" xfId="16514"/>
    <cellStyle name="Měna 2 4 4 2 4 2 2" xfId="16515"/>
    <cellStyle name="normální 12 3 4 2 4 2 2" xfId="16516"/>
    <cellStyle name="Normální 16 3 4 2 4 2 2" xfId="16517"/>
    <cellStyle name="Normální 17 3 4 2 4 2 2" xfId="16518"/>
    <cellStyle name="Normální 18 3 4 2 4 2 2" xfId="16519"/>
    <cellStyle name="Normální 21 3 4 2 4 2 2" xfId="16520"/>
    <cellStyle name="Měna 2 2 2 4 2 4 2 2" xfId="16521"/>
    <cellStyle name="normální 12 4 4 2 4 2 2" xfId="16522"/>
    <cellStyle name="Normální 16 2 3 4 2 4 2 2" xfId="16523"/>
    <cellStyle name="Normální 17 2 3 4 2 4 2 2" xfId="16524"/>
    <cellStyle name="Normální 18 2 3 4 2 4 2 2" xfId="16525"/>
    <cellStyle name="Normální 21 2 3 4 2 4 2 2" xfId="16526"/>
    <cellStyle name="Měna 2 7 3 2 4 2 2" xfId="16527"/>
    <cellStyle name="Normální 16 6 3 2 4 2 2" xfId="16528"/>
    <cellStyle name="Normální 17 6 3 2 4 2 2" xfId="16529"/>
    <cellStyle name="Normální 18 6 3 2 4 2 2" xfId="16530"/>
    <cellStyle name="Normální 21 6 3 2 4 2 2" xfId="16531"/>
    <cellStyle name="normální 12 2 4 3 2 4 2 2" xfId="16532"/>
    <cellStyle name="Normální 18 2 2 2 3 2 4 2 2" xfId="16533"/>
    <cellStyle name="Normální 17 2 2 2 3 2 4 2 2" xfId="16534"/>
    <cellStyle name="Normální 16 2 2 2 3 2 4 2 2" xfId="16535"/>
    <cellStyle name="Měna 2 2 4 3 2 4 2 2" xfId="16536"/>
    <cellStyle name="Měna 2 3 3 3 2 4 2 2" xfId="16537"/>
    <cellStyle name="Normální 21 2 2 2 3 2 4 2 2" xfId="16538"/>
    <cellStyle name="Měna 2 4 2 3 2 4 2 2" xfId="16539"/>
    <cellStyle name="normální 12 3 2 3 2 4 2 2" xfId="16540"/>
    <cellStyle name="Normální 16 3 2 3 2 4 2 2" xfId="16541"/>
    <cellStyle name="Normální 17 3 2 3 2 4 2 2" xfId="16542"/>
    <cellStyle name="Normální 18 3 2 3 2 4 2 2" xfId="16543"/>
    <cellStyle name="Normální 21 3 2 3 2 4 2 2" xfId="16544"/>
    <cellStyle name="Měna 2 5 3 2 4 2 2" xfId="16545"/>
    <cellStyle name="Normální 16 4 2 3 2 4 2 2" xfId="16546"/>
    <cellStyle name="Normální 17 4 2 3 2 4 2 2" xfId="16547"/>
    <cellStyle name="Normální 18 4 2 3 2 4 2 2" xfId="16548"/>
    <cellStyle name="Normální 21 4 2 3 2 4 2 2" xfId="16549"/>
    <cellStyle name="Měna 2 3 2 3 2 4 2 2" xfId="16550"/>
    <cellStyle name="Měna 2 2 2 2 3 2 4 2 2" xfId="16551"/>
    <cellStyle name="Měna 2 2 3 3 2 4 2 2" xfId="16552"/>
    <cellStyle name="normální 12 4 2 3 2 4 2 2" xfId="16553"/>
    <cellStyle name="Měna 2 6 3 2 4 2 2" xfId="16554"/>
    <cellStyle name="Normální 16 5 3 2 4 2 2" xfId="16555"/>
    <cellStyle name="Normální 17 5 3 2 4 2 2" xfId="16556"/>
    <cellStyle name="Normální 18 5 3 2 4 2 2" xfId="16557"/>
    <cellStyle name="Normální 21 5 3 2 4 2 2" xfId="16558"/>
    <cellStyle name="Normální 16 2 3 2 3 2 4 2 2" xfId="16559"/>
    <cellStyle name="Normální 17 2 3 2 3 2 4 2 2" xfId="16560"/>
    <cellStyle name="Normální 18 2 3 2 3 2 4 2 2" xfId="16561"/>
    <cellStyle name="Normální 21 2 3 2 3 2 4 2 2" xfId="16562"/>
    <cellStyle name="Normální 92 2 4 2 2" xfId="16563"/>
    <cellStyle name="Měna 2 10 2 4 2 2" xfId="16564"/>
    <cellStyle name="Měna 2 2 7 2 4 2 2" xfId="16565"/>
    <cellStyle name="Měna 2 2 2 5 2 4 2 2" xfId="16566"/>
    <cellStyle name="Měna 2 3 6 2 4 2 2" xfId="16567"/>
    <cellStyle name="normální 12 5 2 4 2 2" xfId="16568"/>
    <cellStyle name="Normální 16 2 4 2 4 2 2" xfId="16569"/>
    <cellStyle name="Normální 17 2 4 2 4 2 2" xfId="16570"/>
    <cellStyle name="Normální 18 2 4 2 4 2 2" xfId="16571"/>
    <cellStyle name="Normální 21 2 4 2 4 2 2" xfId="16572"/>
    <cellStyle name="Normální 93 2 4 2 2" xfId="16573"/>
    <cellStyle name="Měna 2 4 5 2 4 2 2" xfId="16574"/>
    <cellStyle name="Měna 2 2 3 4 2 4 2 2" xfId="16575"/>
    <cellStyle name="Normální 94 2 4 2 2" xfId="16576"/>
    <cellStyle name="Měna 2 12 3 2 2" xfId="16577"/>
    <cellStyle name="Normální 16 10 3 2 2" xfId="16578"/>
    <cellStyle name="Normální 17 10 3 2 2" xfId="16579"/>
    <cellStyle name="Normální 18 10 3 2 2" xfId="16580"/>
    <cellStyle name="Normální 21 10 3 2 2" xfId="16581"/>
    <cellStyle name="normální 12 2 8 3 2 2" xfId="16582"/>
    <cellStyle name="Normální 18 2 2 6 3 2 2" xfId="16583"/>
    <cellStyle name="Normální 17 2 2 6 3 2 2" xfId="16584"/>
    <cellStyle name="Normální 16 2 2 6 3 2 2" xfId="16585"/>
    <cellStyle name="Měna 2 2 9 3 2 2" xfId="16586"/>
    <cellStyle name="Měna 2 3 8 3 2 2" xfId="16587"/>
    <cellStyle name="Normální 21 2 2 6 3 2 2" xfId="16588"/>
    <cellStyle name="Měna 2 4 7 3 2 2" xfId="16589"/>
    <cellStyle name="normální 12 3 6 3 2 2" xfId="16590"/>
    <cellStyle name="Normální 16 3 6 3 2 2" xfId="16591"/>
    <cellStyle name="Normální 17 3 6 3 2 2" xfId="16592"/>
    <cellStyle name="Normální 18 3 6 3 2 2" xfId="16593"/>
    <cellStyle name="Normální 21 3 6 3 2 2" xfId="16594"/>
    <cellStyle name="Měna 2 2 2 7 3 2 2" xfId="16595"/>
    <cellStyle name="normální 12 4 6 3 2 2" xfId="16596"/>
    <cellStyle name="Normální 16 2 3 6 3 2 2" xfId="16597"/>
    <cellStyle name="Normální 17 2 3 6 3 2 2" xfId="16598"/>
    <cellStyle name="Normální 18 2 3 6 3 2 2" xfId="16599"/>
    <cellStyle name="Normální 21 2 3 6 3 2 2" xfId="16600"/>
    <cellStyle name="Měna 2 7 5 3 2 2" xfId="16601"/>
    <cellStyle name="Normální 16 6 5 3 2 2" xfId="16602"/>
    <cellStyle name="Normální 17 6 5 3 2 2" xfId="16603"/>
    <cellStyle name="Normální 18 6 5 3 2 2" xfId="16604"/>
    <cellStyle name="Normální 21 6 5 3 2 2" xfId="16605"/>
    <cellStyle name="normální 12 2 4 5 3 2 2" xfId="16606"/>
    <cellStyle name="Normální 18 2 2 2 5 3 2 2" xfId="16607"/>
    <cellStyle name="Normální 17 2 2 2 5 3 2 2" xfId="16608"/>
    <cellStyle name="Normální 16 2 2 2 5 3 2 2" xfId="16609"/>
    <cellStyle name="Měna 2 2 4 5 3 2 2" xfId="16610"/>
    <cellStyle name="Měna 2 3 3 5 3 2 2" xfId="16611"/>
    <cellStyle name="Normální 21 2 2 2 5 3 2 2" xfId="16612"/>
    <cellStyle name="Měna 2 4 2 5 3 2 2" xfId="16613"/>
    <cellStyle name="normální 12 3 2 5 3 2 2" xfId="16614"/>
    <cellStyle name="Normální 16 3 2 5 3 2 2" xfId="16615"/>
    <cellStyle name="Normální 17 3 2 5 3 2 2" xfId="16616"/>
    <cellStyle name="Normální 18 3 2 5 3 2 2" xfId="16617"/>
    <cellStyle name="Normální 21 3 2 5 3 2 2" xfId="16618"/>
    <cellStyle name="Měna 2 5 5 3 2 2" xfId="16619"/>
    <cellStyle name="Normální 16 4 2 5 3 2 2" xfId="16620"/>
    <cellStyle name="Normální 17 4 2 5 3 2 2" xfId="16621"/>
    <cellStyle name="Normální 18 4 2 5 3 2 2" xfId="16622"/>
    <cellStyle name="Normální 21 4 2 5 3 2 2" xfId="16623"/>
    <cellStyle name="Měna 2 3 2 5 3 2 2" xfId="16624"/>
    <cellStyle name="Měna 2 2 2 2 5 3 2 2" xfId="16625"/>
    <cellStyle name="Měna 2 2 3 6 3 2 2" xfId="16626"/>
    <cellStyle name="normální 12 4 2 5 3 2 2" xfId="16627"/>
    <cellStyle name="Měna 2 6 5 3 2 2" xfId="16628"/>
    <cellStyle name="Normální 16 5 5 3 2 2" xfId="16629"/>
    <cellStyle name="Normální 17 5 5 3 2 2" xfId="16630"/>
    <cellStyle name="Normální 18 5 5 3 2 2" xfId="16631"/>
    <cellStyle name="Normální 21 5 5 3 2 2" xfId="16632"/>
    <cellStyle name="Normální 16 2 3 2 5 3 2 2" xfId="16633"/>
    <cellStyle name="Normální 17 2 3 2 5 3 2 2" xfId="16634"/>
    <cellStyle name="Normální 18 2 3 2 5 3 2 2" xfId="16635"/>
    <cellStyle name="Normální 21 2 3 2 5 3 2 2" xfId="16636"/>
    <cellStyle name="Měna 2 8 3 3 2 2" xfId="16637"/>
    <cellStyle name="Normální 16 7 3 3 2 2" xfId="16638"/>
    <cellStyle name="Normální 17 7 3 3 2 2" xfId="16639"/>
    <cellStyle name="Normální 18 7 3 3 2 2" xfId="16640"/>
    <cellStyle name="Normální 21 7 3 3 2 2" xfId="16641"/>
    <cellStyle name="normální 12 2 5 3 3 2 2" xfId="16642"/>
    <cellStyle name="Normální 18 2 2 3 3 3 2 2" xfId="16643"/>
    <cellStyle name="Normální 17 2 2 3 3 3 2 2" xfId="16644"/>
    <cellStyle name="Normální 16 2 2 3 3 3 2 2" xfId="16645"/>
    <cellStyle name="Měna 2 2 5 3 3 2 2" xfId="16646"/>
    <cellStyle name="Měna 2 3 4 3 3 2 2" xfId="16647"/>
    <cellStyle name="Normální 21 2 2 3 3 3 2 2" xfId="16648"/>
    <cellStyle name="Měna 2 4 3 3 3 2 2" xfId="16649"/>
    <cellStyle name="normální 12 3 3 3 3 2 2" xfId="16650"/>
    <cellStyle name="Normální 16 3 3 3 3 2 2" xfId="16651"/>
    <cellStyle name="Normální 17 3 3 3 3 2 2" xfId="16652"/>
    <cellStyle name="Normální 18 3 3 3 3 2 2" xfId="16653"/>
    <cellStyle name="Normální 21 3 3 3 3 2 2" xfId="16654"/>
    <cellStyle name="Měna 2 2 2 3 3 3 2 2" xfId="16655"/>
    <cellStyle name="normální 12 4 3 3 3 2 2" xfId="16656"/>
    <cellStyle name="Normální 16 2 3 3 3 3 2 2" xfId="16657"/>
    <cellStyle name="Normální 17 2 3 3 3 3 2 2" xfId="16658"/>
    <cellStyle name="Normální 18 2 3 3 3 3 2 2" xfId="16659"/>
    <cellStyle name="Normální 21 2 3 3 3 3 2 2" xfId="16660"/>
    <cellStyle name="Měna 2 7 2 3 3 2 2" xfId="16661"/>
    <cellStyle name="Normální 16 6 2 3 3 2 2" xfId="16662"/>
    <cellStyle name="Normální 17 6 2 3 3 2 2" xfId="16663"/>
    <cellStyle name="Normální 18 6 2 3 3 2 2" xfId="16664"/>
    <cellStyle name="Normální 21 6 2 3 3 2 2" xfId="16665"/>
    <cellStyle name="normální 12 2 4 2 3 3 2 2" xfId="16666"/>
    <cellStyle name="Normální 18 2 2 2 2 3 3 2 2" xfId="16667"/>
    <cellStyle name="Normální 17 2 2 2 2 3 3 2 2" xfId="16668"/>
    <cellStyle name="Normální 16 2 2 2 2 3 3 2 2" xfId="16669"/>
    <cellStyle name="Měna 2 2 4 2 3 3 2 2" xfId="16670"/>
    <cellStyle name="Měna 2 3 3 2 3 3 2 2" xfId="16671"/>
    <cellStyle name="Normální 21 2 2 2 2 3 3 2 2" xfId="16672"/>
    <cellStyle name="Měna 2 4 2 2 3 3 2 2" xfId="16673"/>
    <cellStyle name="normální 12 3 2 2 3 3 2 2" xfId="16674"/>
    <cellStyle name="Normální 16 3 2 2 3 3 2 2" xfId="16675"/>
    <cellStyle name="Normální 17 3 2 2 3 3 2 2" xfId="16676"/>
    <cellStyle name="Normální 18 3 2 2 3 3 2 2" xfId="16677"/>
    <cellStyle name="Normální 21 3 2 2 3 3 2 2" xfId="16678"/>
    <cellStyle name="Měna 2 5 2 3 3 2 2" xfId="16679"/>
    <cellStyle name="Normální 16 4 2 2 3 3 2 2" xfId="16680"/>
    <cellStyle name="Normální 17 4 2 2 3 3 2 2" xfId="16681"/>
    <cellStyle name="Normální 18 4 2 2 3 3 2 2" xfId="16682"/>
    <cellStyle name="Normální 21 4 2 2 3 3 2 2" xfId="16683"/>
    <cellStyle name="Měna 2 3 2 2 3 3 2 2" xfId="16684"/>
    <cellStyle name="Měna 2 2 2 2 2 3 3 2 2" xfId="16685"/>
    <cellStyle name="Měna 2 2 3 2 3 3 2 2" xfId="16686"/>
    <cellStyle name="normální 12 4 2 2 3 3 2 2" xfId="16687"/>
    <cellStyle name="Měna 2 6 2 3 3 2 2" xfId="16688"/>
    <cellStyle name="Normální 16 5 2 3 3 2 2" xfId="16689"/>
    <cellStyle name="Normální 17 5 2 3 3 2 2" xfId="16690"/>
    <cellStyle name="Normální 18 5 2 3 3 2 2" xfId="16691"/>
    <cellStyle name="Normální 21 5 2 3 3 2 2" xfId="16692"/>
    <cellStyle name="Normální 16 2 3 2 2 3 3 2 2" xfId="16693"/>
    <cellStyle name="Normální 17 2 3 2 2 3 3 2 2" xfId="16694"/>
    <cellStyle name="Normální 18 2 3 2 2 3 3 2 2" xfId="16695"/>
    <cellStyle name="Normální 21 2 3 2 2 3 3 2 2" xfId="16696"/>
    <cellStyle name="Měna 2 9 3 3 2 2" xfId="16697"/>
    <cellStyle name="Normální 16 8 3 3 2 2" xfId="16698"/>
    <cellStyle name="Normální 17 8 3 3 2 2" xfId="16699"/>
    <cellStyle name="Normální 18 8 3 3 2 2" xfId="16700"/>
    <cellStyle name="Normální 21 8 3 3 2 2" xfId="16701"/>
    <cellStyle name="normální 12 2 6 3 3 2 2" xfId="16702"/>
    <cellStyle name="Normální 18 2 2 4 3 3 2 2" xfId="16703"/>
    <cellStyle name="Normální 17 2 2 4 3 3 2 2" xfId="16704"/>
    <cellStyle name="Normální 16 2 2 4 3 3 2 2" xfId="16705"/>
    <cellStyle name="Měna 2 2 6 3 3 2 2" xfId="16706"/>
    <cellStyle name="Měna 2 3 5 3 3 2 2" xfId="16707"/>
    <cellStyle name="Normální 21 2 2 4 3 3 2 2" xfId="16708"/>
    <cellStyle name="Měna 2 4 4 3 3 2 2" xfId="16709"/>
    <cellStyle name="normální 12 3 4 3 3 2 2" xfId="16710"/>
    <cellStyle name="Normální 16 3 4 3 3 2 2" xfId="16711"/>
    <cellStyle name="Normální 17 3 4 3 3 2 2" xfId="16712"/>
    <cellStyle name="Normální 18 3 4 3 3 2 2" xfId="16713"/>
    <cellStyle name="Normální 21 3 4 3 3 2 2" xfId="16714"/>
    <cellStyle name="Měna 2 2 2 4 3 3 2 2" xfId="16715"/>
    <cellStyle name="normální 12 4 4 3 3 2 2" xfId="16716"/>
    <cellStyle name="Normální 16 2 3 4 3 3 2 2" xfId="16717"/>
    <cellStyle name="Normální 17 2 3 4 3 3 2 2" xfId="16718"/>
    <cellStyle name="Normální 18 2 3 4 3 3 2 2" xfId="16719"/>
    <cellStyle name="Normální 21 2 3 4 3 3 2 2" xfId="16720"/>
    <cellStyle name="Měna 2 7 3 3 3 2 2" xfId="16721"/>
    <cellStyle name="Normální 16 6 3 3 3 2 2" xfId="16722"/>
    <cellStyle name="Normální 17 6 3 3 3 2 2" xfId="16723"/>
    <cellStyle name="Normální 18 6 3 3 3 2 2" xfId="16724"/>
    <cellStyle name="Normální 21 6 3 3 3 2 2" xfId="16725"/>
    <cellStyle name="normální 12 2 4 3 3 3 2 2" xfId="16726"/>
    <cellStyle name="Normální 18 2 2 2 3 3 3 2 2" xfId="16727"/>
    <cellStyle name="Normální 17 2 2 2 3 3 3 2 2" xfId="16728"/>
    <cellStyle name="Normální 16 2 2 2 3 3 3 2 2" xfId="16729"/>
    <cellStyle name="Měna 2 2 4 3 3 3 2 2" xfId="16730"/>
    <cellStyle name="Měna 2 3 3 3 3 3 2 2" xfId="16731"/>
    <cellStyle name="Normální 21 2 2 2 3 3 3 2 2" xfId="16732"/>
    <cellStyle name="Měna 2 4 2 3 3 3 2 2" xfId="16733"/>
    <cellStyle name="normální 12 3 2 3 3 3 2 2" xfId="16734"/>
    <cellStyle name="Normální 16 3 2 3 3 3 2 2" xfId="16735"/>
    <cellStyle name="Normální 17 3 2 3 3 3 2 2" xfId="16736"/>
    <cellStyle name="Normální 18 3 2 3 3 3 2 2" xfId="16737"/>
    <cellStyle name="Normální 21 3 2 3 3 3 2 2" xfId="16738"/>
    <cellStyle name="Měna 2 5 3 3 3 2 2" xfId="16739"/>
    <cellStyle name="Normální 16 4 2 3 3 3 2 2" xfId="16740"/>
    <cellStyle name="Normální 17 4 2 3 3 3 2 2" xfId="16741"/>
    <cellStyle name="Normální 18 4 2 3 3 3 2 2" xfId="16742"/>
    <cellStyle name="Normální 21 4 2 3 3 3 2 2" xfId="16743"/>
    <cellStyle name="Měna 2 3 2 3 3 3 2 2" xfId="16744"/>
    <cellStyle name="Měna 2 2 2 2 3 3 3 2 2" xfId="16745"/>
    <cellStyle name="Měna 2 2 3 3 3 3 2 2" xfId="16746"/>
    <cellStyle name="normální 12 4 2 3 3 3 2 2" xfId="16747"/>
    <cellStyle name="Měna 2 6 3 3 3 2 2" xfId="16748"/>
    <cellStyle name="Normální 16 5 3 3 3 2 2" xfId="16749"/>
    <cellStyle name="Normální 17 5 3 3 3 2 2" xfId="16750"/>
    <cellStyle name="Normální 18 5 3 3 3 2 2" xfId="16751"/>
    <cellStyle name="Normální 21 5 3 3 3 2 2" xfId="16752"/>
    <cellStyle name="Normální 16 2 3 2 3 3 3 2 2" xfId="16753"/>
    <cellStyle name="Normální 17 2 3 2 3 3 3 2 2" xfId="16754"/>
    <cellStyle name="Normální 18 2 3 2 3 3 3 2 2" xfId="16755"/>
    <cellStyle name="Normální 21 2 3 2 3 3 3 2 2" xfId="16756"/>
    <cellStyle name="Normální 92 3 3 2 2" xfId="16757"/>
    <cellStyle name="Měna 2 10 3 3 2 2" xfId="16758"/>
    <cellStyle name="Měna 2 2 7 3 3 2 2" xfId="16759"/>
    <cellStyle name="Měna 2 2 2 5 3 3 2 2" xfId="16760"/>
    <cellStyle name="Měna 2 3 6 3 3 2 2" xfId="16761"/>
    <cellStyle name="normální 12 5 3 3 2 2" xfId="16762"/>
    <cellStyle name="Normální 16 2 4 3 3 2 2" xfId="16763"/>
    <cellStyle name="Normální 17 2 4 3 3 2 2" xfId="16764"/>
    <cellStyle name="Normální 18 2 4 3 3 2 2" xfId="16765"/>
    <cellStyle name="Normální 21 2 4 3 3 2 2" xfId="16766"/>
    <cellStyle name="Normální 93 3 3 2 2" xfId="16767"/>
    <cellStyle name="Měna 2 4 5 3 3 2 2" xfId="16768"/>
    <cellStyle name="Měna 2 2 3 4 3 3 2 2" xfId="16769"/>
    <cellStyle name="Normální 94 3 3 2 2" xfId="16770"/>
    <cellStyle name="Měna 2 11 2 3 2 2" xfId="16771"/>
    <cellStyle name="Normální 16 9 2 3 2 2" xfId="16772"/>
    <cellStyle name="Normální 17 9 2 3 2 2" xfId="16773"/>
    <cellStyle name="Normální 18 9 2 3 2 2" xfId="16774"/>
    <cellStyle name="Normální 21 9 2 3 2 2" xfId="16775"/>
    <cellStyle name="normální 12 2 7 2 3 2 2" xfId="16776"/>
    <cellStyle name="Normální 18 2 2 5 2 3 2 2" xfId="16777"/>
    <cellStyle name="Normální 17 2 2 5 2 3 2 2" xfId="16778"/>
    <cellStyle name="Normální 16 2 2 5 2 3 2 2" xfId="16779"/>
    <cellStyle name="Měna 2 2 8 2 3 2 2" xfId="16780"/>
    <cellStyle name="Měna 2 3 7 2 3 2 2" xfId="16781"/>
    <cellStyle name="Normální 21 2 2 5 2 3 2 2" xfId="16782"/>
    <cellStyle name="Měna 2 4 6 2 3 2 2" xfId="16783"/>
    <cellStyle name="normální 12 3 5 2 3 2 2" xfId="16784"/>
    <cellStyle name="Normální 16 3 5 2 3 2 2" xfId="16785"/>
    <cellStyle name="Normální 17 3 5 2 3 2 2" xfId="16786"/>
    <cellStyle name="Normální 18 3 5 2 3 2 2" xfId="16787"/>
    <cellStyle name="Normální 21 3 5 2 3 2 2" xfId="16788"/>
    <cellStyle name="Měna 2 2 2 6 2 3 2 2" xfId="16789"/>
    <cellStyle name="normální 12 4 5 2 3 2 2" xfId="16790"/>
    <cellStyle name="Normální 16 2 3 5 2 3 2 2" xfId="16791"/>
    <cellStyle name="Normální 17 2 3 5 2 3 2 2" xfId="16792"/>
    <cellStyle name="Normální 18 2 3 5 2 3 2 2" xfId="16793"/>
    <cellStyle name="Normální 21 2 3 5 2 3 2 2" xfId="16794"/>
    <cellStyle name="Měna 2 7 4 2 3 2 2" xfId="16795"/>
    <cellStyle name="Normální 16 6 4 2 3 2 2" xfId="16796"/>
    <cellStyle name="Normální 17 6 4 2 3 2 2" xfId="16797"/>
    <cellStyle name="Normální 18 6 4 2 3 2 2" xfId="16798"/>
    <cellStyle name="Normální 21 6 4 2 3 2 2" xfId="16799"/>
    <cellStyle name="normální 12 2 4 4 2 3 2 2" xfId="16800"/>
    <cellStyle name="Normální 18 2 2 2 4 2 3 2 2" xfId="16801"/>
    <cellStyle name="Normální 17 2 2 2 4 2 3 2 2" xfId="16802"/>
    <cellStyle name="Normální 16 2 2 2 4 2 3 2 2" xfId="16803"/>
    <cellStyle name="Měna 2 2 4 4 2 3 2 2" xfId="16804"/>
    <cellStyle name="Měna 2 3 3 4 2 3 2 2" xfId="16805"/>
    <cellStyle name="Normální 21 2 2 2 4 2 3 2 2" xfId="16806"/>
    <cellStyle name="Měna 2 4 2 4 2 3 2 2" xfId="16807"/>
    <cellStyle name="normální 12 3 2 4 2 3 2 2" xfId="16808"/>
    <cellStyle name="Normální 16 3 2 4 2 3 2 2" xfId="16809"/>
    <cellStyle name="Normální 17 3 2 4 2 3 2 2" xfId="16810"/>
    <cellStyle name="Normální 18 3 2 4 2 3 2 2" xfId="16811"/>
    <cellStyle name="Normální 21 3 2 4 2 3 2 2" xfId="16812"/>
    <cellStyle name="Měna 2 5 4 2 3 2 2" xfId="16813"/>
    <cellStyle name="Normální 16 4 2 4 2 3 2 2" xfId="16814"/>
    <cellStyle name="Normální 17 4 2 4 2 3 2 2" xfId="16815"/>
    <cellStyle name="Normální 18 4 2 4 2 3 2 2" xfId="16816"/>
    <cellStyle name="Normální 21 4 2 4 2 3 2 2" xfId="16817"/>
    <cellStyle name="Měna 2 3 2 4 2 3 2 2" xfId="16818"/>
    <cellStyle name="Měna 2 2 2 2 4 2 3 2 2" xfId="16819"/>
    <cellStyle name="Měna 2 2 3 5 2 3 2 2" xfId="16820"/>
    <cellStyle name="normální 12 4 2 4 2 3 2 2" xfId="16821"/>
    <cellStyle name="Měna 2 6 4 2 3 2 2" xfId="16822"/>
    <cellStyle name="Normální 16 5 4 2 3 2 2" xfId="16823"/>
    <cellStyle name="Normální 17 5 4 2 3 2 2" xfId="16824"/>
    <cellStyle name="Normální 18 5 4 2 3 2 2" xfId="16825"/>
    <cellStyle name="Normální 21 5 4 2 3 2 2" xfId="16826"/>
    <cellStyle name="Normální 16 2 3 2 4 2 3 2 2" xfId="16827"/>
    <cellStyle name="Normální 17 2 3 2 4 2 3 2 2" xfId="16828"/>
    <cellStyle name="Normální 18 2 3 2 4 2 3 2 2" xfId="16829"/>
    <cellStyle name="Normální 21 2 3 2 4 2 3 2 2" xfId="16830"/>
    <cellStyle name="Měna 2 8 2 2 3 2 2" xfId="16831"/>
    <cellStyle name="Normální 16 7 2 2 3 2 2" xfId="16832"/>
    <cellStyle name="Normální 17 7 2 2 3 2 2" xfId="16833"/>
    <cellStyle name="Normální 18 7 2 2 3 2 2" xfId="16834"/>
    <cellStyle name="Normální 21 7 2 2 3 2 2" xfId="16835"/>
    <cellStyle name="normální 12 2 5 2 2 3 2 2" xfId="16836"/>
    <cellStyle name="Normální 18 2 2 3 2 2 3 2 2" xfId="16837"/>
    <cellStyle name="Normální 17 2 2 3 2 2 3 2 2" xfId="16838"/>
    <cellStyle name="Normální 16 2 2 3 2 2 3 2 2" xfId="16839"/>
    <cellStyle name="Měna 2 2 5 2 2 3 2 2" xfId="16840"/>
    <cellStyle name="Měna 2 3 4 2 2 3 2 2" xfId="16841"/>
    <cellStyle name="Normální 21 2 2 3 2 2 3 2 2" xfId="16842"/>
    <cellStyle name="Měna 2 4 3 2 2 3 2 2" xfId="16843"/>
    <cellStyle name="normální 12 3 3 2 2 3 2 2" xfId="16844"/>
    <cellStyle name="Normální 16 3 3 2 2 3 2 2" xfId="16845"/>
    <cellStyle name="Normální 17 3 3 2 2 3 2 2" xfId="16846"/>
    <cellStyle name="Normální 18 3 3 2 2 3 2 2" xfId="16847"/>
    <cellStyle name="Normální 21 3 3 2 2 3 2 2" xfId="16848"/>
    <cellStyle name="Měna 2 2 2 3 2 2 3 2 2" xfId="16849"/>
    <cellStyle name="normální 12 4 3 2 2 3 2 2" xfId="16850"/>
    <cellStyle name="Normální 16 2 3 3 2 2 3 2 2" xfId="16851"/>
    <cellStyle name="Normální 17 2 3 3 2 2 3 2 2" xfId="16852"/>
    <cellStyle name="Normální 18 2 3 3 2 2 3 2 2" xfId="16853"/>
    <cellStyle name="Normální 21 2 3 3 2 2 3 2 2" xfId="16854"/>
    <cellStyle name="Měna 2 7 2 2 2 3 2 2" xfId="16855"/>
    <cellStyle name="Normální 16 6 2 2 2 3 2 2" xfId="16856"/>
    <cellStyle name="Normální 17 6 2 2 2 3 2 2" xfId="16857"/>
    <cellStyle name="Normální 18 6 2 2 2 3 2 2" xfId="16858"/>
    <cellStyle name="Normální 21 6 2 2 2 3 2 2" xfId="16859"/>
    <cellStyle name="normální 12 2 4 2 2 2 3 2 2" xfId="16860"/>
    <cellStyle name="Normální 18 2 2 2 2 2 2 3 2 2" xfId="16861"/>
    <cellStyle name="Normální 17 2 2 2 2 2 2 3 2 2" xfId="16862"/>
    <cellStyle name="Normální 16 2 2 2 2 2 2 3 2 2" xfId="16863"/>
    <cellStyle name="Měna 2 2 4 2 2 2 3 2 2" xfId="16864"/>
    <cellStyle name="Měna 2 3 3 2 2 2 3 2 2" xfId="16865"/>
    <cellStyle name="Normální 21 2 2 2 2 2 2 3 2 2" xfId="16866"/>
    <cellStyle name="Měna 2 4 2 2 2 2 3 2 2" xfId="16867"/>
    <cellStyle name="normální 12 3 2 2 2 2 3 2 2" xfId="16868"/>
    <cellStyle name="Normální 16 3 2 2 2 2 3 2 2" xfId="16869"/>
    <cellStyle name="Normální 17 3 2 2 2 2 3 2 2" xfId="16870"/>
    <cellStyle name="Normální 18 3 2 2 2 2 3 2 2" xfId="16871"/>
    <cellStyle name="Normální 21 3 2 2 2 2 3 2 2" xfId="16872"/>
    <cellStyle name="Měna 2 5 2 2 2 3 2 2" xfId="16873"/>
    <cellStyle name="Normální 16 4 2 2 2 2 3 2 2" xfId="16874"/>
    <cellStyle name="Normální 17 4 2 2 2 2 3 2 2" xfId="16875"/>
    <cellStyle name="Normální 18 4 2 2 2 2 3 2 2" xfId="16876"/>
    <cellStyle name="Normální 21 4 2 2 2 2 3 2 2" xfId="16877"/>
    <cellStyle name="Měna 2 3 2 2 2 2 3 2 2" xfId="16878"/>
    <cellStyle name="Měna 2 2 2 2 2 2 2 3 2 2" xfId="16879"/>
    <cellStyle name="Měna 2 2 3 2 2 2 3 2 2" xfId="16880"/>
    <cellStyle name="normální 12 4 2 2 2 2 3 2 2" xfId="16881"/>
    <cellStyle name="Měna 2 6 2 2 2 3 2 2" xfId="16882"/>
    <cellStyle name="Normální 16 5 2 2 2 3 2 2" xfId="16883"/>
    <cellStyle name="Normální 17 5 2 2 2 3 2 2" xfId="16884"/>
    <cellStyle name="Normální 18 5 2 2 2 3 2 2" xfId="16885"/>
    <cellStyle name="Normální 21 5 2 2 2 3 2 2" xfId="16886"/>
    <cellStyle name="Normální 16 2 3 2 2 2 2 3 2 2" xfId="16887"/>
    <cellStyle name="Normální 17 2 3 2 2 2 2 3 2 2" xfId="16888"/>
    <cellStyle name="Normální 18 2 3 2 2 2 2 3 2 2" xfId="16889"/>
    <cellStyle name="Normální 21 2 3 2 2 2 2 3 2 2" xfId="16890"/>
    <cellStyle name="Měna 2 9 2 2 3 2 2" xfId="16891"/>
    <cellStyle name="Normální 16 8 2 2 3 2 2" xfId="16892"/>
    <cellStyle name="Normální 17 8 2 2 3 2 2" xfId="16893"/>
    <cellStyle name="Normální 18 8 2 2 3 2 2" xfId="16894"/>
    <cellStyle name="Normální 21 8 2 2 3 2 2" xfId="16895"/>
    <cellStyle name="normální 12 2 6 2 2 3 2 2" xfId="16896"/>
    <cellStyle name="Normální 18 2 2 4 2 2 3 2 2" xfId="16897"/>
    <cellStyle name="Normální 17 2 2 4 2 2 3 2 2" xfId="16898"/>
    <cellStyle name="Normální 16 2 2 4 2 2 3 2 2" xfId="16899"/>
    <cellStyle name="Měna 2 2 6 2 2 3 2 2" xfId="16900"/>
    <cellStyle name="Měna 2 3 5 2 2 3 2 2" xfId="16901"/>
    <cellStyle name="Normální 21 2 2 4 2 2 3 2 2" xfId="16902"/>
    <cellStyle name="Měna 2 4 4 2 2 3 2 2" xfId="16903"/>
    <cellStyle name="normální 12 3 4 2 2 3 2 2" xfId="16904"/>
    <cellStyle name="Normální 16 3 4 2 2 3 2 2" xfId="16905"/>
    <cellStyle name="Normální 17 3 4 2 2 3 2 2" xfId="16906"/>
    <cellStyle name="Normální 18 3 4 2 2 3 2 2" xfId="16907"/>
    <cellStyle name="Normální 21 3 4 2 2 3 2 2" xfId="16908"/>
    <cellStyle name="Měna 2 2 2 4 2 2 3 2 2" xfId="16909"/>
    <cellStyle name="normální 12 4 4 2 2 3 2 2" xfId="16910"/>
    <cellStyle name="Normální 16 2 3 4 2 2 3 2 2" xfId="16911"/>
    <cellStyle name="Normální 17 2 3 4 2 2 3 2 2" xfId="16912"/>
    <cellStyle name="Normální 18 2 3 4 2 2 3 2 2" xfId="16913"/>
    <cellStyle name="Normální 21 2 3 4 2 2 3 2 2" xfId="16914"/>
    <cellStyle name="Měna 2 7 3 2 2 3 2 2" xfId="16915"/>
    <cellStyle name="Normální 16 6 3 2 2 3 2 2" xfId="16916"/>
    <cellStyle name="Normální 17 6 3 2 2 3 2 2" xfId="16917"/>
    <cellStyle name="Normální 18 6 3 2 2 3 2 2" xfId="16918"/>
    <cellStyle name="Normální 21 6 3 2 2 3 2 2" xfId="16919"/>
    <cellStyle name="normální 12 2 4 3 2 2 3 2 2" xfId="16920"/>
    <cellStyle name="Normální 18 2 2 2 3 2 2 3 2 2" xfId="16921"/>
    <cellStyle name="Normální 17 2 2 2 3 2 2 3 2 2" xfId="16922"/>
    <cellStyle name="Normální 16 2 2 2 3 2 2 3 2 2" xfId="16923"/>
    <cellStyle name="Měna 2 2 4 3 2 2 3 2 2" xfId="16924"/>
    <cellStyle name="Měna 2 3 3 3 2 2 3 2 2" xfId="16925"/>
    <cellStyle name="Normální 21 2 2 2 3 2 2 3 2 2" xfId="16926"/>
    <cellStyle name="Měna 2 4 2 3 2 2 3 2 2" xfId="16927"/>
    <cellStyle name="normální 12 3 2 3 2 2 3 2 2" xfId="16928"/>
    <cellStyle name="Normální 16 3 2 3 2 2 3 2 2" xfId="16929"/>
    <cellStyle name="Normální 17 3 2 3 2 2 3 2 2" xfId="16930"/>
    <cellStyle name="Normální 18 3 2 3 2 2 3 2 2" xfId="16931"/>
    <cellStyle name="Normální 21 3 2 3 2 2 3 2 2" xfId="16932"/>
    <cellStyle name="Měna 2 5 3 2 2 3 2 2" xfId="16933"/>
    <cellStyle name="Normální 16 4 2 3 2 2 3 2 2" xfId="16934"/>
    <cellStyle name="Normální 17 4 2 3 2 2 3 2 2" xfId="16935"/>
    <cellStyle name="Normální 18 4 2 3 2 2 3 2 2" xfId="16936"/>
    <cellStyle name="Normální 21 4 2 3 2 2 3 2 2" xfId="16937"/>
    <cellStyle name="Měna 2 3 2 3 2 2 3 2 2" xfId="16938"/>
    <cellStyle name="Měna 2 2 2 2 3 2 2 3 2 2" xfId="16939"/>
    <cellStyle name="Měna 2 2 3 3 2 2 3 2 2" xfId="16940"/>
    <cellStyle name="normální 12 4 2 3 2 2 3 2 2" xfId="16941"/>
    <cellStyle name="Měna 2 6 3 2 2 3 2 2" xfId="16942"/>
    <cellStyle name="Normální 16 5 3 2 2 3 2 2" xfId="16943"/>
    <cellStyle name="Normální 17 5 3 2 2 3 2 2" xfId="16944"/>
    <cellStyle name="Normální 18 5 3 2 2 3 2 2" xfId="16945"/>
    <cellStyle name="Normální 21 5 3 2 2 3 2 2" xfId="16946"/>
    <cellStyle name="Normální 16 2 3 2 3 2 2 3 2 2" xfId="16947"/>
    <cellStyle name="Normální 17 2 3 2 3 2 2 3 2 2" xfId="16948"/>
    <cellStyle name="Normální 18 2 3 2 3 2 2 3 2 2" xfId="16949"/>
    <cellStyle name="Normální 21 2 3 2 3 2 2 3 2 2" xfId="16950"/>
    <cellStyle name="Normální 92 2 2 3 2 2" xfId="16951"/>
    <cellStyle name="Měna 2 10 2 2 3 2 2" xfId="16952"/>
    <cellStyle name="Měna 2 2 7 2 2 3 2 2" xfId="16953"/>
    <cellStyle name="Měna 2 2 2 5 2 2 3 2 2" xfId="16954"/>
    <cellStyle name="Měna 2 3 6 2 2 3 2 2" xfId="16955"/>
    <cellStyle name="normální 12 5 2 2 3 2 2" xfId="16956"/>
    <cellStyle name="Normální 16 2 4 2 2 3 2 2" xfId="16957"/>
    <cellStyle name="Normální 17 2 4 2 2 3 2 2" xfId="16958"/>
    <cellStyle name="Normální 18 2 4 2 2 3 2 2" xfId="16959"/>
    <cellStyle name="Normální 21 2 4 2 2 3 2 2" xfId="16960"/>
    <cellStyle name="Normální 93 2 2 3 2 2" xfId="16961"/>
    <cellStyle name="Měna 2 4 5 2 2 3 2 2" xfId="16962"/>
    <cellStyle name="Měna 2 2 3 4 2 2 3 2 2" xfId="16963"/>
    <cellStyle name="Normální 94 2 2 3 2 2" xfId="16964"/>
    <cellStyle name="Měna 2 13 2 2 2" xfId="16965"/>
    <cellStyle name="Normální 16 11 2 2 2" xfId="16966"/>
    <cellStyle name="Normální 17 11 2 2 2" xfId="16967"/>
    <cellStyle name="Normální 18 11 2 2 2" xfId="16968"/>
    <cellStyle name="Normální 21 11 2 2 2" xfId="16969"/>
    <cellStyle name="normální 12 2 9 2 2 2" xfId="16970"/>
    <cellStyle name="Normální 18 2 2 7 2 2 2" xfId="16971"/>
    <cellStyle name="Normální 17 2 2 7 2 2 2" xfId="16972"/>
    <cellStyle name="Normální 16 2 2 7 2 2 2" xfId="16973"/>
    <cellStyle name="Měna 2 2 10 2 2 2" xfId="16974"/>
    <cellStyle name="Měna 2 3 9 2 2 2" xfId="16975"/>
    <cellStyle name="Normální 21 2 2 7 2 2 2" xfId="16976"/>
    <cellStyle name="Měna 2 4 8 2 2 2" xfId="16977"/>
    <cellStyle name="normální 12 3 7 2 2 2" xfId="16978"/>
    <cellStyle name="Normální 16 3 7 2 2 2" xfId="16979"/>
    <cellStyle name="Normální 17 3 7 2 2 2" xfId="16980"/>
    <cellStyle name="Normální 18 3 7 2 2 2" xfId="16981"/>
    <cellStyle name="Normální 21 3 7 2 2 2" xfId="16982"/>
    <cellStyle name="Měna 2 2 2 8 2 2 2" xfId="16983"/>
    <cellStyle name="normální 12 4 7 2 2 2" xfId="16984"/>
    <cellStyle name="Normální 16 2 3 7 2 2 2" xfId="16985"/>
    <cellStyle name="Normální 17 2 3 7 2 2 2" xfId="16986"/>
    <cellStyle name="Normální 18 2 3 7 2 2 2" xfId="16987"/>
    <cellStyle name="Normální 21 2 3 7 2 2 2" xfId="16988"/>
    <cellStyle name="Měna 2 7 6 2 2 2" xfId="16989"/>
    <cellStyle name="Normální 16 6 6 2 2 2" xfId="16990"/>
    <cellStyle name="Normální 17 6 6 2 2 2" xfId="16991"/>
    <cellStyle name="Normální 18 6 6 2 2 2" xfId="16992"/>
    <cellStyle name="Normální 21 6 6 2 2 2" xfId="16993"/>
    <cellStyle name="normální 12 2 4 6 2 2 2" xfId="16994"/>
    <cellStyle name="Normální 18 2 2 2 6 2 2 2" xfId="16995"/>
    <cellStyle name="Normální 17 2 2 2 6 2 2 2" xfId="16996"/>
    <cellStyle name="Normální 16 2 2 2 6 2 2 2" xfId="16997"/>
    <cellStyle name="Měna 2 2 4 6 2 2 2" xfId="16998"/>
    <cellStyle name="Měna 2 3 3 6 2 2 2" xfId="16999"/>
    <cellStyle name="Normální 21 2 2 2 6 2 2 2" xfId="17000"/>
    <cellStyle name="Měna 2 4 2 6 2 2 2" xfId="17001"/>
    <cellStyle name="normální 12 3 2 6 2 2 2" xfId="17002"/>
    <cellStyle name="Normální 16 3 2 6 2 2 2" xfId="17003"/>
    <cellStyle name="Normální 17 3 2 6 2 2 2" xfId="17004"/>
    <cellStyle name="Normální 18 3 2 6 2 2 2" xfId="17005"/>
    <cellStyle name="Normální 21 3 2 6 2 2 2" xfId="17006"/>
    <cellStyle name="Měna 2 5 6 2 2 2" xfId="17007"/>
    <cellStyle name="Normální 16 4 2 6 2 2 2" xfId="17008"/>
    <cellStyle name="Normální 17 4 2 6 2 2 2" xfId="17009"/>
    <cellStyle name="Normální 18 4 2 6 2 2 2" xfId="17010"/>
    <cellStyle name="Normální 21 4 2 6 2 2 2" xfId="17011"/>
    <cellStyle name="Měna 2 3 2 6 2 2 2" xfId="17012"/>
    <cellStyle name="Měna 2 2 2 2 6 2 2 2" xfId="17013"/>
    <cellStyle name="Měna 2 2 3 7 2 2 2" xfId="17014"/>
    <cellStyle name="normální 12 4 2 6 2 2 2" xfId="17015"/>
    <cellStyle name="Měna 2 6 6 2 2 2" xfId="17016"/>
    <cellStyle name="Normální 16 5 6 2 2 2" xfId="17017"/>
    <cellStyle name="Normální 17 5 6 2 2 2" xfId="17018"/>
    <cellStyle name="Normální 18 5 6 2 2 2" xfId="17019"/>
    <cellStyle name="Normální 21 5 6 2 2 2" xfId="17020"/>
    <cellStyle name="Normální 16 2 3 2 6 2 2 2" xfId="17021"/>
    <cellStyle name="Normální 17 2 3 2 6 2 2 2" xfId="17022"/>
    <cellStyle name="Normální 18 2 3 2 6 2 2 2" xfId="17023"/>
    <cellStyle name="Normální 21 2 3 2 6 2 2 2" xfId="17024"/>
    <cellStyle name="Měna 2 8 4 2 2 2" xfId="17025"/>
    <cellStyle name="Normální 16 7 4 2 2 2" xfId="17026"/>
    <cellStyle name="Normální 17 7 4 2 2 2" xfId="17027"/>
    <cellStyle name="Normální 18 7 4 2 2 2" xfId="17028"/>
    <cellStyle name="Normální 21 7 4 2 2 2" xfId="17029"/>
    <cellStyle name="normální 12 2 5 4 2 2 2" xfId="17030"/>
    <cellStyle name="Normální 18 2 2 3 4 2 2 2" xfId="17031"/>
    <cellStyle name="Normální 17 2 2 3 4 2 2 2" xfId="17032"/>
    <cellStyle name="Normální 16 2 2 3 4 2 2 2" xfId="17033"/>
    <cellStyle name="Měna 2 2 5 4 2 2 2" xfId="17034"/>
    <cellStyle name="Měna 2 3 4 4 2 2 2" xfId="17035"/>
    <cellStyle name="Normální 21 2 2 3 4 2 2 2" xfId="17036"/>
    <cellStyle name="Měna 2 4 3 4 2 2 2" xfId="17037"/>
    <cellStyle name="normální 12 3 3 4 2 2 2" xfId="17038"/>
    <cellStyle name="Normální 16 3 3 4 2 2 2" xfId="17039"/>
    <cellStyle name="Normální 17 3 3 4 2 2 2" xfId="17040"/>
    <cellStyle name="Normální 18 3 3 4 2 2 2" xfId="17041"/>
    <cellStyle name="Normální 21 3 3 4 2 2 2" xfId="17042"/>
    <cellStyle name="Měna 2 2 2 3 4 2 2 2" xfId="17043"/>
    <cellStyle name="normální 12 4 3 4 2 2 2" xfId="17044"/>
    <cellStyle name="Normální 16 2 3 3 4 2 2 2" xfId="17045"/>
    <cellStyle name="Normální 17 2 3 3 4 2 2 2" xfId="17046"/>
    <cellStyle name="Normální 18 2 3 3 4 2 2 2" xfId="17047"/>
    <cellStyle name="Normální 21 2 3 3 4 2 2 2" xfId="17048"/>
    <cellStyle name="Měna 2 7 2 4 2 2 2" xfId="17049"/>
    <cellStyle name="Normální 16 6 2 4 2 2 2" xfId="17050"/>
    <cellStyle name="Normální 17 6 2 4 2 2 2" xfId="17051"/>
    <cellStyle name="Normální 18 6 2 4 2 2 2" xfId="17052"/>
    <cellStyle name="Normální 21 6 2 4 2 2 2" xfId="17053"/>
    <cellStyle name="normální 12 2 4 2 4 2 2 2" xfId="17054"/>
    <cellStyle name="Normální 18 2 2 2 2 4 2 2 2" xfId="17055"/>
    <cellStyle name="Normální 17 2 2 2 2 4 2 2 2" xfId="17056"/>
    <cellStyle name="Normální 16 2 2 2 2 4 2 2 2" xfId="17057"/>
    <cellStyle name="Měna 2 2 4 2 4 2 2 2" xfId="17058"/>
    <cellStyle name="Měna 2 3 3 2 4 2 2 2" xfId="17059"/>
    <cellStyle name="Normální 21 2 2 2 2 4 2 2 2" xfId="17060"/>
    <cellStyle name="Měna 2 4 2 2 4 2 2 2" xfId="17061"/>
    <cellStyle name="normální 12 3 2 2 4 2 2 2" xfId="17062"/>
    <cellStyle name="Normální 16 3 2 2 4 2 2 2" xfId="17063"/>
    <cellStyle name="Normální 17 3 2 2 4 2 2 2" xfId="17064"/>
    <cellStyle name="Normální 18 3 2 2 4 2 2 2" xfId="17065"/>
    <cellStyle name="Normální 21 3 2 2 4 2 2 2" xfId="17066"/>
    <cellStyle name="Měna 2 5 2 4 2 2 2" xfId="17067"/>
    <cellStyle name="Normální 16 4 2 2 4 2 2 2" xfId="17068"/>
    <cellStyle name="Normální 17 4 2 2 4 2 2 2" xfId="17069"/>
    <cellStyle name="Normální 18 4 2 2 4 2 2 2" xfId="17070"/>
    <cellStyle name="Normální 21 4 2 2 4 2 2 2" xfId="17071"/>
    <cellStyle name="Měna 2 3 2 2 4 2 2 2" xfId="17072"/>
    <cellStyle name="Měna 2 2 2 2 2 4 2 2 2" xfId="17073"/>
    <cellStyle name="Měna 2 2 3 2 4 2 2 2" xfId="17074"/>
    <cellStyle name="normální 12 4 2 2 4 2 2 2" xfId="17075"/>
    <cellStyle name="Měna 2 6 2 4 2 2 2" xfId="17076"/>
    <cellStyle name="Normální 16 5 2 4 2 2 2" xfId="17077"/>
    <cellStyle name="Normální 17 5 2 4 2 2 2" xfId="17078"/>
    <cellStyle name="Normální 18 5 2 4 2 2 2" xfId="17079"/>
    <cellStyle name="Normální 21 5 2 4 2 2 2" xfId="17080"/>
    <cellStyle name="Normální 16 2 3 2 2 4 2 2 2" xfId="17081"/>
    <cellStyle name="Normální 17 2 3 2 2 4 2 2 2" xfId="17082"/>
    <cellStyle name="Normální 18 2 3 2 2 4 2 2 2" xfId="17083"/>
    <cellStyle name="Normální 21 2 3 2 2 4 2 2 2" xfId="17084"/>
    <cellStyle name="Měna 2 9 4 2 2 2" xfId="17085"/>
    <cellStyle name="Normální 16 8 4 2 2 2" xfId="17086"/>
    <cellStyle name="Normální 17 8 4 2 2 2" xfId="17087"/>
    <cellStyle name="Normální 18 8 4 2 2 2" xfId="17088"/>
    <cellStyle name="Normální 21 8 4 2 2 2" xfId="17089"/>
    <cellStyle name="normální 12 2 6 4 2 2 2" xfId="17090"/>
    <cellStyle name="Normální 18 2 2 4 4 2 2 2" xfId="17091"/>
    <cellStyle name="Normální 17 2 2 4 4 2 2 2" xfId="17092"/>
    <cellStyle name="Normální 16 2 2 4 4 2 2 2" xfId="17093"/>
    <cellStyle name="Měna 2 2 6 4 2 2 2" xfId="17094"/>
    <cellStyle name="Měna 2 3 5 4 2 2 2" xfId="17095"/>
    <cellStyle name="Normální 21 2 2 4 4 2 2 2" xfId="17096"/>
    <cellStyle name="Měna 2 4 4 4 2 2 2" xfId="17097"/>
    <cellStyle name="normální 12 3 4 4 2 2 2" xfId="17098"/>
    <cellStyle name="Normální 16 3 4 4 2 2 2" xfId="17099"/>
    <cellStyle name="Normální 17 3 4 4 2 2 2" xfId="17100"/>
    <cellStyle name="Normální 18 3 4 4 2 2 2" xfId="17101"/>
    <cellStyle name="Normální 21 3 4 4 2 2 2" xfId="17102"/>
    <cellStyle name="Měna 2 2 2 4 4 2 2 2" xfId="17103"/>
    <cellStyle name="normální 12 4 4 4 2 2 2" xfId="17104"/>
    <cellStyle name="Normální 16 2 3 4 4 2 2 2" xfId="17105"/>
    <cellStyle name="Normální 17 2 3 4 4 2 2 2" xfId="17106"/>
    <cellStyle name="Normální 18 2 3 4 4 2 2 2" xfId="17107"/>
    <cellStyle name="Normální 21 2 3 4 4 2 2 2" xfId="17108"/>
    <cellStyle name="Měna 2 7 3 4 2 2 2" xfId="17109"/>
    <cellStyle name="Normální 16 6 3 4 2 2 2" xfId="17110"/>
    <cellStyle name="Normální 17 6 3 4 2 2 2" xfId="17111"/>
    <cellStyle name="Normální 18 6 3 4 2 2 2" xfId="17112"/>
    <cellStyle name="Normální 21 6 3 4 2 2 2" xfId="17113"/>
    <cellStyle name="normální 12 2 4 3 4 2 2 2" xfId="17114"/>
    <cellStyle name="Normální 18 2 2 2 3 4 2 2 2" xfId="17115"/>
    <cellStyle name="Normální 17 2 2 2 3 4 2 2 2" xfId="17116"/>
    <cellStyle name="Normální 16 2 2 2 3 4 2 2 2" xfId="17117"/>
    <cellStyle name="Měna 2 2 4 3 4 2 2 2" xfId="17118"/>
    <cellStyle name="Měna 2 3 3 3 4 2 2 2" xfId="17119"/>
    <cellStyle name="Normální 21 2 2 2 3 4 2 2 2" xfId="17120"/>
    <cellStyle name="Měna 2 4 2 3 4 2 2 2" xfId="17121"/>
    <cellStyle name="normální 12 3 2 3 4 2 2 2" xfId="17122"/>
    <cellStyle name="Normální 16 3 2 3 4 2 2 2" xfId="17123"/>
    <cellStyle name="Normální 17 3 2 3 4 2 2 2" xfId="17124"/>
    <cellStyle name="Normální 18 3 2 3 4 2 2 2" xfId="17125"/>
    <cellStyle name="Normální 21 3 2 3 4 2 2 2" xfId="17126"/>
    <cellStyle name="Měna 2 5 3 4 2 2 2" xfId="17127"/>
    <cellStyle name="Normální 16 4 2 3 4 2 2 2" xfId="17128"/>
    <cellStyle name="Normální 17 4 2 3 4 2 2 2" xfId="17129"/>
    <cellStyle name="Normální 18 4 2 3 4 2 2 2" xfId="17130"/>
    <cellStyle name="Normální 21 4 2 3 4 2 2 2" xfId="17131"/>
    <cellStyle name="Měna 2 3 2 3 4 2 2 2" xfId="17132"/>
    <cellStyle name="Měna 2 2 2 2 3 4 2 2 2" xfId="17133"/>
    <cellStyle name="Měna 2 2 3 3 4 2 2 2" xfId="17134"/>
    <cellStyle name="normální 12 4 2 3 4 2 2 2" xfId="17135"/>
    <cellStyle name="Měna 2 6 3 4 2 2 2" xfId="17136"/>
    <cellStyle name="Normální 16 5 3 4 2 2 2" xfId="17137"/>
    <cellStyle name="Normální 17 5 3 4 2 2 2" xfId="17138"/>
    <cellStyle name="Normální 18 5 3 4 2 2 2" xfId="17139"/>
    <cellStyle name="Normální 21 5 3 4 2 2 2" xfId="17140"/>
    <cellStyle name="Normální 16 2 3 2 3 4 2 2 2" xfId="17141"/>
    <cellStyle name="Normální 17 2 3 2 3 4 2 2 2" xfId="17142"/>
    <cellStyle name="Normální 18 2 3 2 3 4 2 2 2" xfId="17143"/>
    <cellStyle name="Normální 21 2 3 2 3 4 2 2 2" xfId="17144"/>
    <cellStyle name="Normální 92 4 2 2 2" xfId="17145"/>
    <cellStyle name="Měna 2 10 4 2 2 2" xfId="17146"/>
    <cellStyle name="Měna 2 2 7 4 2 2 2" xfId="17147"/>
    <cellStyle name="Měna 2 2 2 5 4 2 2 2" xfId="17148"/>
    <cellStyle name="Měna 2 3 6 4 2 2 2" xfId="17149"/>
    <cellStyle name="normální 12 5 4 2 2 2" xfId="17150"/>
    <cellStyle name="Normální 16 2 4 4 2 2 2" xfId="17151"/>
    <cellStyle name="Normální 17 2 4 4 2 2 2" xfId="17152"/>
    <cellStyle name="Normální 18 2 4 4 2 2 2" xfId="17153"/>
    <cellStyle name="Normální 21 2 4 4 2 2 2" xfId="17154"/>
    <cellStyle name="Normální 93 4 2 2 2" xfId="17155"/>
    <cellStyle name="Měna 2 4 5 4 2 2 2" xfId="17156"/>
    <cellStyle name="Měna 2 2 3 4 4 2 2 2" xfId="17157"/>
    <cellStyle name="Normální 94 4 2 2 2" xfId="17158"/>
    <cellStyle name="Měna 2 11 3 2 2 2" xfId="17159"/>
    <cellStyle name="Normální 16 9 3 2 2 2" xfId="17160"/>
    <cellStyle name="Normální 17 9 3 2 2 2" xfId="17161"/>
    <cellStyle name="Normální 18 9 3 2 2 2" xfId="17162"/>
    <cellStyle name="Normální 21 9 3 2 2 2" xfId="17163"/>
    <cellStyle name="normální 12 2 7 3 2 2 2" xfId="17164"/>
    <cellStyle name="Normální 18 2 2 5 3 2 2 2" xfId="17165"/>
    <cellStyle name="Normální 17 2 2 5 3 2 2 2" xfId="17166"/>
    <cellStyle name="Normální 16 2 2 5 3 2 2 2" xfId="17167"/>
    <cellStyle name="Měna 2 2 8 3 2 2 2" xfId="17168"/>
    <cellStyle name="Měna 2 3 7 3 2 2 2" xfId="17169"/>
    <cellStyle name="Normální 21 2 2 5 3 2 2 2" xfId="17170"/>
    <cellStyle name="Měna 2 4 6 3 2 2 2" xfId="17171"/>
    <cellStyle name="normální 12 3 5 3 2 2 2" xfId="17172"/>
    <cellStyle name="Normální 16 3 5 3 2 2 2" xfId="17173"/>
    <cellStyle name="Normální 17 3 5 3 2 2 2" xfId="17174"/>
    <cellStyle name="Normální 18 3 5 3 2 2 2" xfId="17175"/>
    <cellStyle name="Normální 21 3 5 3 2 2 2" xfId="17176"/>
    <cellStyle name="Měna 2 2 2 6 3 2 2 2" xfId="17177"/>
    <cellStyle name="normální 12 4 5 3 2 2 2" xfId="17178"/>
    <cellStyle name="Normální 16 2 3 5 3 2 2 2" xfId="17179"/>
    <cellStyle name="Normální 17 2 3 5 3 2 2 2" xfId="17180"/>
    <cellStyle name="Normální 18 2 3 5 3 2 2 2" xfId="17181"/>
    <cellStyle name="Normální 21 2 3 5 3 2 2 2" xfId="17182"/>
    <cellStyle name="Měna 2 7 4 3 2 2 2" xfId="17183"/>
    <cellStyle name="Normální 16 6 4 3 2 2 2" xfId="17184"/>
    <cellStyle name="Normální 17 6 4 3 2 2 2" xfId="17185"/>
    <cellStyle name="Normální 18 6 4 3 2 2 2" xfId="17186"/>
    <cellStyle name="Normální 21 6 4 3 2 2 2" xfId="17187"/>
    <cellStyle name="normální 12 2 4 4 3 2 2 2" xfId="17188"/>
    <cellStyle name="Normální 18 2 2 2 4 3 2 2 2" xfId="17189"/>
    <cellStyle name="Normální 17 2 2 2 4 3 2 2 2" xfId="17190"/>
    <cellStyle name="Normální 16 2 2 2 4 3 2 2 2" xfId="17191"/>
    <cellStyle name="Měna 2 2 4 4 3 2 2 2" xfId="17192"/>
    <cellStyle name="Měna 2 3 3 4 3 2 2 2" xfId="17193"/>
    <cellStyle name="Normální 21 2 2 2 4 3 2 2 2" xfId="17194"/>
    <cellStyle name="Měna 2 4 2 4 3 2 2 2" xfId="17195"/>
    <cellStyle name="normální 12 3 2 4 3 2 2 2" xfId="17196"/>
    <cellStyle name="Normální 16 3 2 4 3 2 2 2" xfId="17197"/>
    <cellStyle name="Normální 17 3 2 4 3 2 2 2" xfId="17198"/>
    <cellStyle name="Normální 18 3 2 4 3 2 2 2" xfId="17199"/>
    <cellStyle name="Normální 21 3 2 4 3 2 2 2" xfId="17200"/>
    <cellStyle name="Měna 2 5 4 3 2 2 2" xfId="17201"/>
    <cellStyle name="Normální 16 4 2 4 3 2 2 2" xfId="17202"/>
    <cellStyle name="Normální 17 4 2 4 3 2 2 2" xfId="17203"/>
    <cellStyle name="Normální 18 4 2 4 3 2 2 2" xfId="17204"/>
    <cellStyle name="Normální 21 4 2 4 3 2 2 2" xfId="17205"/>
    <cellStyle name="Měna 2 3 2 4 3 2 2 2" xfId="17206"/>
    <cellStyle name="Měna 2 2 2 2 4 3 2 2 2" xfId="17207"/>
    <cellStyle name="Měna 2 2 3 5 3 2 2 2" xfId="17208"/>
    <cellStyle name="normální 12 4 2 4 3 2 2 2" xfId="17209"/>
    <cellStyle name="Měna 2 6 4 3 2 2 2" xfId="17210"/>
    <cellStyle name="Normální 16 5 4 3 2 2 2" xfId="17211"/>
    <cellStyle name="Normální 17 5 4 3 2 2 2" xfId="17212"/>
    <cellStyle name="Normální 18 5 4 3 2 2 2" xfId="17213"/>
    <cellStyle name="Normální 21 5 4 3 2 2 2" xfId="17214"/>
    <cellStyle name="Normální 16 2 3 2 4 3 2 2 2" xfId="17215"/>
    <cellStyle name="Normální 17 2 3 2 4 3 2 2 2" xfId="17216"/>
    <cellStyle name="Normální 18 2 3 2 4 3 2 2 2" xfId="17217"/>
    <cellStyle name="Normální 21 2 3 2 4 3 2 2 2" xfId="17218"/>
    <cellStyle name="Měna 2 8 2 3 2 2 2" xfId="17219"/>
    <cellStyle name="Normální 16 7 2 3 2 2 2" xfId="17220"/>
    <cellStyle name="Normální 17 7 2 3 2 2 2" xfId="17221"/>
    <cellStyle name="Normální 18 7 2 3 2 2 2" xfId="17222"/>
    <cellStyle name="Normální 21 7 2 3 2 2 2" xfId="17223"/>
    <cellStyle name="normální 12 2 5 2 3 2 2 2" xfId="17224"/>
    <cellStyle name="Normální 18 2 2 3 2 3 2 2 2" xfId="17225"/>
    <cellStyle name="Normální 17 2 2 3 2 3 2 2 2" xfId="17226"/>
    <cellStyle name="Normální 16 2 2 3 2 3 2 2 2" xfId="17227"/>
    <cellStyle name="Měna 2 2 5 2 3 2 2 2" xfId="17228"/>
    <cellStyle name="Měna 2 3 4 2 3 2 2 2" xfId="17229"/>
    <cellStyle name="Normální 21 2 2 3 2 3 2 2 2" xfId="17230"/>
    <cellStyle name="Měna 2 4 3 2 3 2 2 2" xfId="17231"/>
    <cellStyle name="normální 12 3 3 2 3 2 2 2" xfId="17232"/>
    <cellStyle name="Normální 16 3 3 2 3 2 2 2" xfId="17233"/>
    <cellStyle name="Normální 17 3 3 2 3 2 2 2" xfId="17234"/>
    <cellStyle name="Normální 18 3 3 2 3 2 2 2" xfId="17235"/>
    <cellStyle name="Normální 21 3 3 2 3 2 2 2" xfId="17236"/>
    <cellStyle name="Měna 2 2 2 3 2 3 2 2 2" xfId="17237"/>
    <cellStyle name="normální 12 4 3 2 3 2 2 2" xfId="17238"/>
    <cellStyle name="Normální 16 2 3 3 2 3 2 2 2" xfId="17239"/>
    <cellStyle name="Normální 17 2 3 3 2 3 2 2 2" xfId="17240"/>
    <cellStyle name="Normální 18 2 3 3 2 3 2 2 2" xfId="17241"/>
    <cellStyle name="Normální 21 2 3 3 2 3 2 2 2" xfId="17242"/>
    <cellStyle name="Měna 2 7 2 2 3 2 2 2" xfId="17243"/>
    <cellStyle name="Normální 16 6 2 2 3 2 2 2" xfId="17244"/>
    <cellStyle name="Normální 17 6 2 2 3 2 2 2" xfId="17245"/>
    <cellStyle name="Normální 18 6 2 2 3 2 2 2" xfId="17246"/>
    <cellStyle name="Normální 21 6 2 2 3 2 2 2" xfId="17247"/>
    <cellStyle name="normální 12 2 4 2 2 3 2 2 2" xfId="17248"/>
    <cellStyle name="Normální 18 2 2 2 2 2 3 2 2 2" xfId="17249"/>
    <cellStyle name="Normální 17 2 2 2 2 2 3 2 2 2" xfId="17250"/>
    <cellStyle name="Normální 16 2 2 2 2 2 3 2 2 2" xfId="17251"/>
    <cellStyle name="Měna 2 2 4 2 2 3 2 2 2" xfId="17252"/>
    <cellStyle name="Měna 2 3 3 2 2 3 2 2 2" xfId="17253"/>
    <cellStyle name="Normální 21 2 2 2 2 2 3 2 2 2" xfId="17254"/>
    <cellStyle name="Měna 2 4 2 2 2 3 2 2 2" xfId="17255"/>
    <cellStyle name="normální 12 3 2 2 2 3 2 2 2" xfId="17256"/>
    <cellStyle name="Normální 16 3 2 2 2 3 2 2 2" xfId="17257"/>
    <cellStyle name="Normální 17 3 2 2 2 3 2 2 2" xfId="17258"/>
    <cellStyle name="Normální 18 3 2 2 2 3 2 2 2" xfId="17259"/>
    <cellStyle name="Normální 21 3 2 2 2 3 2 2 2" xfId="17260"/>
    <cellStyle name="Měna 2 5 2 2 3 2 2 2" xfId="17261"/>
    <cellStyle name="Normální 16 4 2 2 2 3 2 2 2" xfId="17262"/>
    <cellStyle name="Normální 17 4 2 2 2 3 2 2 2" xfId="17263"/>
    <cellStyle name="Normální 18 4 2 2 2 3 2 2 2" xfId="17264"/>
    <cellStyle name="Normální 21 4 2 2 2 3 2 2 2" xfId="17265"/>
    <cellStyle name="Měna 2 3 2 2 2 3 2 2 2" xfId="17266"/>
    <cellStyle name="Měna 2 2 2 2 2 2 3 2 2 2" xfId="17267"/>
    <cellStyle name="Měna 2 2 3 2 2 3 2 2 2" xfId="17268"/>
    <cellStyle name="normální 12 4 2 2 2 3 2 2 2" xfId="17269"/>
    <cellStyle name="Měna 2 6 2 2 3 2 2 2" xfId="17270"/>
    <cellStyle name="Normální 16 5 2 2 3 2 2 2" xfId="17271"/>
    <cellStyle name="Normální 17 5 2 2 3 2 2 2" xfId="17272"/>
    <cellStyle name="Normální 18 5 2 2 3 2 2 2" xfId="17273"/>
    <cellStyle name="Normální 21 5 2 2 3 2 2 2" xfId="17274"/>
    <cellStyle name="Normální 16 2 3 2 2 2 3 2 2 2" xfId="17275"/>
    <cellStyle name="Normální 17 2 3 2 2 2 3 2 2 2" xfId="17276"/>
    <cellStyle name="Normální 18 2 3 2 2 2 3 2 2 2" xfId="17277"/>
    <cellStyle name="Normální 21 2 3 2 2 2 3 2 2 2" xfId="17278"/>
    <cellStyle name="Měna 2 9 2 3 2 2 2" xfId="17279"/>
    <cellStyle name="Normální 16 8 2 3 2 2 2" xfId="17280"/>
    <cellStyle name="Normální 17 8 2 3 2 2 2" xfId="17281"/>
    <cellStyle name="Normální 18 8 2 3 2 2 2" xfId="17282"/>
    <cellStyle name="Normální 21 8 2 3 2 2 2" xfId="17283"/>
    <cellStyle name="normální 12 2 6 2 3 2 2 2" xfId="17284"/>
    <cellStyle name="Normální 18 2 2 4 2 3 2 2 2" xfId="17285"/>
    <cellStyle name="Normální 17 2 2 4 2 3 2 2 2" xfId="17286"/>
    <cellStyle name="Normální 16 2 2 4 2 3 2 2 2" xfId="17287"/>
    <cellStyle name="Měna 2 2 6 2 3 2 2 2" xfId="17288"/>
    <cellStyle name="Měna 2 3 5 2 3 2 2 2" xfId="17289"/>
    <cellStyle name="Normální 21 2 2 4 2 3 2 2 2" xfId="17290"/>
    <cellStyle name="Měna 2 4 4 2 3 2 2 2" xfId="17291"/>
    <cellStyle name="normální 12 3 4 2 3 2 2 2" xfId="17292"/>
    <cellStyle name="Normální 16 3 4 2 3 2 2 2" xfId="17293"/>
    <cellStyle name="Normální 17 3 4 2 3 2 2 2" xfId="17294"/>
    <cellStyle name="Normální 18 3 4 2 3 2 2 2" xfId="17295"/>
    <cellStyle name="Normální 21 3 4 2 3 2 2 2" xfId="17296"/>
    <cellStyle name="Měna 2 2 2 4 2 3 2 2 2" xfId="17297"/>
    <cellStyle name="normální 12 4 4 2 3 2 2 2" xfId="17298"/>
    <cellStyle name="Normální 16 2 3 4 2 3 2 2 2" xfId="17299"/>
    <cellStyle name="Normální 17 2 3 4 2 3 2 2 2" xfId="17300"/>
    <cellStyle name="Normální 18 2 3 4 2 3 2 2 2" xfId="17301"/>
    <cellStyle name="Normální 21 2 3 4 2 3 2 2 2" xfId="17302"/>
    <cellStyle name="Měna 2 7 3 2 3 2 2 2" xfId="17303"/>
    <cellStyle name="Normální 16 6 3 2 3 2 2 2" xfId="17304"/>
    <cellStyle name="Normální 17 6 3 2 3 2 2 2" xfId="17305"/>
    <cellStyle name="Normální 18 6 3 2 3 2 2 2" xfId="17306"/>
    <cellStyle name="Normální 21 6 3 2 3 2 2 2" xfId="17307"/>
    <cellStyle name="normální 12 2 4 3 2 3 2 2 2" xfId="17308"/>
    <cellStyle name="Normální 18 2 2 2 3 2 3 2 2 2" xfId="17309"/>
    <cellStyle name="Normální 17 2 2 2 3 2 3 2 2 2" xfId="17310"/>
    <cellStyle name="Normální 16 2 2 2 3 2 3 2 2 2" xfId="17311"/>
    <cellStyle name="Měna 2 2 4 3 2 3 2 2 2" xfId="17312"/>
    <cellStyle name="Měna 2 3 3 3 2 3 2 2 2" xfId="17313"/>
    <cellStyle name="Normální 21 2 2 2 3 2 3 2 2 2" xfId="17314"/>
    <cellStyle name="Měna 2 4 2 3 2 3 2 2 2" xfId="17315"/>
    <cellStyle name="normální 12 3 2 3 2 3 2 2 2" xfId="17316"/>
    <cellStyle name="Normální 16 3 2 3 2 3 2 2 2" xfId="17317"/>
    <cellStyle name="Normální 17 3 2 3 2 3 2 2 2" xfId="17318"/>
    <cellStyle name="Normální 18 3 2 3 2 3 2 2 2" xfId="17319"/>
    <cellStyle name="Normální 21 3 2 3 2 3 2 2 2" xfId="17320"/>
    <cellStyle name="Měna 2 5 3 2 3 2 2 2" xfId="17321"/>
    <cellStyle name="Normální 16 4 2 3 2 3 2 2 2" xfId="17322"/>
    <cellStyle name="Normální 17 4 2 3 2 3 2 2 2" xfId="17323"/>
    <cellStyle name="Normální 18 4 2 3 2 3 2 2 2" xfId="17324"/>
    <cellStyle name="Normální 21 4 2 3 2 3 2 2 2" xfId="17325"/>
    <cellStyle name="Měna 2 3 2 3 2 3 2 2 2" xfId="17326"/>
    <cellStyle name="Měna 2 2 2 2 3 2 3 2 2 2" xfId="17327"/>
    <cellStyle name="Měna 2 2 3 3 2 3 2 2 2" xfId="17328"/>
    <cellStyle name="normální 12 4 2 3 2 3 2 2 2" xfId="17329"/>
    <cellStyle name="Měna 2 6 3 2 3 2 2 2" xfId="17330"/>
    <cellStyle name="Normální 16 5 3 2 3 2 2 2" xfId="17331"/>
    <cellStyle name="Normální 17 5 3 2 3 2 2 2" xfId="17332"/>
    <cellStyle name="Normální 18 5 3 2 3 2 2 2" xfId="17333"/>
    <cellStyle name="Normální 21 5 3 2 3 2 2 2" xfId="17334"/>
    <cellStyle name="Normální 16 2 3 2 3 2 3 2 2 2" xfId="17335"/>
    <cellStyle name="Normální 17 2 3 2 3 2 3 2 2 2" xfId="17336"/>
    <cellStyle name="Normální 18 2 3 2 3 2 3 2 2 2" xfId="17337"/>
    <cellStyle name="Normální 21 2 3 2 3 2 3 2 2 2" xfId="17338"/>
    <cellStyle name="Normální 92 2 3 2 2 2" xfId="17339"/>
    <cellStyle name="Měna 2 10 2 3 2 2 2" xfId="17340"/>
    <cellStyle name="Měna 2 2 7 2 3 2 2 2" xfId="17341"/>
    <cellStyle name="Měna 2 2 2 5 2 3 2 2 2" xfId="17342"/>
    <cellStyle name="Měna 2 3 6 2 3 2 2 2" xfId="17343"/>
    <cellStyle name="normální 12 5 2 3 2 2 2" xfId="17344"/>
    <cellStyle name="Normální 16 2 4 2 3 2 2 2" xfId="17345"/>
    <cellStyle name="Normální 17 2 4 2 3 2 2 2" xfId="17346"/>
    <cellStyle name="Normální 18 2 4 2 3 2 2 2" xfId="17347"/>
    <cellStyle name="Normální 21 2 4 2 3 2 2 2" xfId="17348"/>
    <cellStyle name="Normální 93 2 3 2 2 2" xfId="17349"/>
    <cellStyle name="Měna 2 4 5 2 3 2 2 2" xfId="17350"/>
    <cellStyle name="Měna 2 2 3 4 2 3 2 2 2" xfId="17351"/>
    <cellStyle name="Normální 94 2 3 2 2 2" xfId="17352"/>
    <cellStyle name="Měna 2 12 2 2 2 2" xfId="17353"/>
    <cellStyle name="Normální 16 10 2 2 2 2" xfId="17354"/>
    <cellStyle name="Normální 17 10 2 2 2 2" xfId="17355"/>
    <cellStyle name="Normální 18 10 2 2 2 2" xfId="17356"/>
    <cellStyle name="Normální 21 10 2 2 2 2" xfId="17357"/>
    <cellStyle name="normální 12 2 8 2 2 2 2" xfId="17358"/>
    <cellStyle name="Normální 18 2 2 6 2 2 2 2" xfId="17359"/>
    <cellStyle name="Normální 17 2 2 6 2 2 2 2" xfId="17360"/>
    <cellStyle name="Normální 16 2 2 6 2 2 2 2" xfId="17361"/>
    <cellStyle name="Měna 2 2 9 2 2 2 2" xfId="17362"/>
    <cellStyle name="Měna 2 3 8 2 2 2 2" xfId="17363"/>
    <cellStyle name="Normální 21 2 2 6 2 2 2 2" xfId="17364"/>
    <cellStyle name="Měna 2 4 7 2 2 2 2" xfId="17365"/>
    <cellStyle name="normální 12 3 6 2 2 2 2" xfId="17366"/>
    <cellStyle name="Normální 16 3 6 2 2 2 2" xfId="17367"/>
    <cellStyle name="Normální 17 3 6 2 2 2 2" xfId="17368"/>
    <cellStyle name="Normální 18 3 6 2 2 2 2" xfId="17369"/>
    <cellStyle name="Normální 21 3 6 2 2 2 2" xfId="17370"/>
    <cellStyle name="Měna 2 2 2 7 2 2 2 2" xfId="17371"/>
    <cellStyle name="normální 12 4 6 2 2 2 2" xfId="17372"/>
    <cellStyle name="Normální 16 2 3 6 2 2 2 2" xfId="17373"/>
    <cellStyle name="Normální 17 2 3 6 2 2 2 2" xfId="17374"/>
    <cellStyle name="Normální 18 2 3 6 2 2 2 2" xfId="17375"/>
    <cellStyle name="Normální 21 2 3 6 2 2 2 2" xfId="17376"/>
    <cellStyle name="Měna 2 7 5 2 2 2 2" xfId="17377"/>
    <cellStyle name="Normální 16 6 5 2 2 2 2" xfId="17378"/>
    <cellStyle name="Normální 17 6 5 2 2 2 2" xfId="17379"/>
    <cellStyle name="Normální 18 6 5 2 2 2 2" xfId="17380"/>
    <cellStyle name="Normální 21 6 5 2 2 2 2" xfId="17381"/>
    <cellStyle name="normální 12 2 4 5 2 2 2 2" xfId="17382"/>
    <cellStyle name="Normální 18 2 2 2 5 2 2 2 2" xfId="17383"/>
    <cellStyle name="Normální 17 2 2 2 5 2 2 2 2" xfId="17384"/>
    <cellStyle name="Normální 16 2 2 2 5 2 2 2 2" xfId="17385"/>
    <cellStyle name="Měna 2 2 4 5 2 2 2 2" xfId="17386"/>
    <cellStyle name="Měna 2 3 3 5 2 2 2 2" xfId="17387"/>
    <cellStyle name="Normální 21 2 2 2 5 2 2 2 2" xfId="17388"/>
    <cellStyle name="Měna 2 4 2 5 2 2 2 2" xfId="17389"/>
    <cellStyle name="normální 12 3 2 5 2 2 2 2" xfId="17390"/>
    <cellStyle name="Normální 16 3 2 5 2 2 2 2" xfId="17391"/>
    <cellStyle name="Normální 17 3 2 5 2 2 2 2" xfId="17392"/>
    <cellStyle name="Normální 18 3 2 5 2 2 2 2" xfId="17393"/>
    <cellStyle name="Normální 21 3 2 5 2 2 2 2" xfId="17394"/>
    <cellStyle name="Měna 2 5 5 2 2 2 2" xfId="17395"/>
    <cellStyle name="Normální 16 4 2 5 2 2 2 2" xfId="17396"/>
    <cellStyle name="Normální 17 4 2 5 2 2 2 2" xfId="17397"/>
    <cellStyle name="Normální 18 4 2 5 2 2 2 2" xfId="17398"/>
    <cellStyle name="Normální 21 4 2 5 2 2 2 2" xfId="17399"/>
    <cellStyle name="Měna 2 3 2 5 2 2 2 2" xfId="17400"/>
    <cellStyle name="Měna 2 2 2 2 5 2 2 2 2" xfId="17401"/>
    <cellStyle name="Měna 2 2 3 6 2 2 2 2" xfId="17402"/>
    <cellStyle name="normální 12 4 2 5 2 2 2 2" xfId="17403"/>
    <cellStyle name="Měna 2 6 5 2 2 2 2" xfId="17404"/>
    <cellStyle name="Normální 16 5 5 2 2 2 2" xfId="17405"/>
    <cellStyle name="Normální 17 5 5 2 2 2 2" xfId="17406"/>
    <cellStyle name="Normální 18 5 5 2 2 2 2" xfId="17407"/>
    <cellStyle name="Normální 21 5 5 2 2 2 2" xfId="17408"/>
    <cellStyle name="Normální 16 2 3 2 5 2 2 2 2" xfId="17409"/>
    <cellStyle name="Normální 17 2 3 2 5 2 2 2 2" xfId="17410"/>
    <cellStyle name="Normální 18 2 3 2 5 2 2 2 2" xfId="17411"/>
    <cellStyle name="Normální 21 2 3 2 5 2 2 2 2" xfId="17412"/>
    <cellStyle name="Měna 2 8 3 2 2 2 2" xfId="17413"/>
    <cellStyle name="Normální 16 7 3 2 2 2 2" xfId="17414"/>
    <cellStyle name="Normální 17 7 3 2 2 2 2" xfId="17415"/>
    <cellStyle name="Normální 18 7 3 2 2 2 2" xfId="17416"/>
    <cellStyle name="Normální 21 7 3 2 2 2 2" xfId="17417"/>
    <cellStyle name="normální 12 2 5 3 2 2 2 2" xfId="17418"/>
    <cellStyle name="Normální 18 2 2 3 3 2 2 2 2" xfId="17419"/>
    <cellStyle name="Normální 17 2 2 3 3 2 2 2 2" xfId="17420"/>
    <cellStyle name="Normální 16 2 2 3 3 2 2 2 2" xfId="17421"/>
    <cellStyle name="Měna 2 2 5 3 2 2 2 2" xfId="17422"/>
    <cellStyle name="Měna 2 3 4 3 2 2 2 2" xfId="17423"/>
    <cellStyle name="Normální 21 2 2 3 3 2 2 2 2" xfId="17424"/>
    <cellStyle name="Měna 2 4 3 3 2 2 2 2" xfId="17425"/>
    <cellStyle name="normální 12 3 3 3 2 2 2 2" xfId="17426"/>
    <cellStyle name="Normální 16 3 3 3 2 2 2 2" xfId="17427"/>
    <cellStyle name="Normální 17 3 3 3 2 2 2 2" xfId="17428"/>
    <cellStyle name="Normální 18 3 3 3 2 2 2 2" xfId="17429"/>
    <cellStyle name="Normální 21 3 3 3 2 2 2 2" xfId="17430"/>
    <cellStyle name="Měna 2 2 2 3 3 2 2 2 2" xfId="17431"/>
    <cellStyle name="normální 12 4 3 3 2 2 2 2" xfId="17432"/>
    <cellStyle name="Normální 16 2 3 3 3 2 2 2 2" xfId="17433"/>
    <cellStyle name="Normální 17 2 3 3 3 2 2 2 2" xfId="17434"/>
    <cellStyle name="Normální 18 2 3 3 3 2 2 2 2" xfId="17435"/>
    <cellStyle name="Normální 21 2 3 3 3 2 2 2 2" xfId="17436"/>
    <cellStyle name="Měna 2 7 2 3 2 2 2 2" xfId="17437"/>
    <cellStyle name="Normální 16 6 2 3 2 2 2 2" xfId="17438"/>
    <cellStyle name="Normální 17 6 2 3 2 2 2 2" xfId="17439"/>
    <cellStyle name="Normální 18 6 2 3 2 2 2 2" xfId="17440"/>
    <cellStyle name="Normální 21 6 2 3 2 2 2 2" xfId="17441"/>
    <cellStyle name="normální 12 2 4 2 3 2 2 2 2" xfId="17442"/>
    <cellStyle name="Normální 18 2 2 2 2 3 2 2 2 2" xfId="17443"/>
    <cellStyle name="Normální 17 2 2 2 2 3 2 2 2 2" xfId="17444"/>
    <cellStyle name="Normální 16 2 2 2 2 3 2 2 2 2" xfId="17445"/>
    <cellStyle name="Měna 2 2 4 2 3 2 2 2 2" xfId="17446"/>
    <cellStyle name="Měna 2 3 3 2 3 2 2 2 2" xfId="17447"/>
    <cellStyle name="Normální 21 2 2 2 2 3 2 2 2 2" xfId="17448"/>
    <cellStyle name="Měna 2 4 2 2 3 2 2 2 2" xfId="17449"/>
    <cellStyle name="normální 12 3 2 2 3 2 2 2 2" xfId="17450"/>
    <cellStyle name="Normální 16 3 2 2 3 2 2 2 2" xfId="17451"/>
    <cellStyle name="Normální 17 3 2 2 3 2 2 2 2" xfId="17452"/>
    <cellStyle name="Normální 18 3 2 2 3 2 2 2 2" xfId="17453"/>
    <cellStyle name="Normální 21 3 2 2 3 2 2 2 2" xfId="17454"/>
    <cellStyle name="Měna 2 5 2 3 2 2 2 2" xfId="17455"/>
    <cellStyle name="Normální 16 4 2 2 3 2 2 2 2" xfId="17456"/>
    <cellStyle name="Normální 17 4 2 2 3 2 2 2 2" xfId="17457"/>
    <cellStyle name="Normální 18 4 2 2 3 2 2 2 2" xfId="17458"/>
    <cellStyle name="Normální 21 4 2 2 3 2 2 2 2" xfId="17459"/>
    <cellStyle name="Měna 2 3 2 2 3 2 2 2 2" xfId="17460"/>
    <cellStyle name="Měna 2 2 2 2 2 3 2 2 2 2" xfId="17461"/>
    <cellStyle name="Měna 2 2 3 2 3 2 2 2 2" xfId="17462"/>
    <cellStyle name="normální 12 4 2 2 3 2 2 2 2" xfId="17463"/>
    <cellStyle name="Měna 2 6 2 3 2 2 2 2" xfId="17464"/>
    <cellStyle name="Normální 16 5 2 3 2 2 2 2" xfId="17465"/>
    <cellStyle name="Normální 17 5 2 3 2 2 2 2" xfId="17466"/>
    <cellStyle name="Normální 18 5 2 3 2 2 2 2" xfId="17467"/>
    <cellStyle name="Normální 21 5 2 3 2 2 2 2" xfId="17468"/>
    <cellStyle name="Normální 16 2 3 2 2 3 2 2 2 2" xfId="17469"/>
    <cellStyle name="Normální 17 2 3 2 2 3 2 2 2 2" xfId="17470"/>
    <cellStyle name="Normální 18 2 3 2 2 3 2 2 2 2" xfId="17471"/>
    <cellStyle name="Normální 21 2 3 2 2 3 2 2 2 2" xfId="17472"/>
    <cellStyle name="Měna 2 9 3 2 2 2 2" xfId="17473"/>
    <cellStyle name="Normální 16 8 3 2 2 2 2" xfId="17474"/>
    <cellStyle name="Normální 17 8 3 2 2 2 2" xfId="17475"/>
    <cellStyle name="Normální 18 8 3 2 2 2 2" xfId="17476"/>
    <cellStyle name="Normální 21 8 3 2 2 2 2" xfId="17477"/>
    <cellStyle name="normální 12 2 6 3 2 2 2 2" xfId="17478"/>
    <cellStyle name="Normální 18 2 2 4 3 2 2 2 2" xfId="17479"/>
    <cellStyle name="Normální 17 2 2 4 3 2 2 2 2" xfId="17480"/>
    <cellStyle name="Normální 16 2 2 4 3 2 2 2 2" xfId="17481"/>
    <cellStyle name="Měna 2 2 6 3 2 2 2 2" xfId="17482"/>
    <cellStyle name="Měna 2 3 5 3 2 2 2 2" xfId="17483"/>
    <cellStyle name="Normální 21 2 2 4 3 2 2 2 2" xfId="17484"/>
    <cellStyle name="Měna 2 4 4 3 2 2 2 2" xfId="17485"/>
    <cellStyle name="normální 12 3 4 3 2 2 2 2" xfId="17486"/>
    <cellStyle name="Normální 16 3 4 3 2 2 2 2" xfId="17487"/>
    <cellStyle name="Normální 17 3 4 3 2 2 2 2" xfId="17488"/>
    <cellStyle name="Normální 18 3 4 3 2 2 2 2" xfId="17489"/>
    <cellStyle name="Normální 21 3 4 3 2 2 2 2" xfId="17490"/>
    <cellStyle name="Měna 2 2 2 4 3 2 2 2 2" xfId="17491"/>
    <cellStyle name="normální 12 4 4 3 2 2 2 2" xfId="17492"/>
    <cellStyle name="Normální 16 2 3 4 3 2 2 2 2" xfId="17493"/>
    <cellStyle name="Normální 17 2 3 4 3 2 2 2 2" xfId="17494"/>
    <cellStyle name="Normální 18 2 3 4 3 2 2 2 2" xfId="17495"/>
    <cellStyle name="Normální 21 2 3 4 3 2 2 2 2" xfId="17496"/>
    <cellStyle name="Měna 2 7 3 3 2 2 2 2" xfId="17497"/>
    <cellStyle name="Normální 16 6 3 3 2 2 2 2" xfId="17498"/>
    <cellStyle name="Normální 17 6 3 3 2 2 2 2" xfId="17499"/>
    <cellStyle name="Normální 18 6 3 3 2 2 2 2" xfId="17500"/>
    <cellStyle name="Normální 21 6 3 3 2 2 2 2" xfId="17501"/>
    <cellStyle name="normální 12 2 4 3 3 2 2 2 2" xfId="17502"/>
    <cellStyle name="Normální 18 2 2 2 3 3 2 2 2 2" xfId="17503"/>
    <cellStyle name="Normální 17 2 2 2 3 3 2 2 2 2" xfId="17504"/>
    <cellStyle name="Normální 16 2 2 2 3 3 2 2 2 2" xfId="17505"/>
    <cellStyle name="Měna 2 2 4 3 3 2 2 2 2" xfId="17506"/>
    <cellStyle name="Měna 2 3 3 3 3 2 2 2 2" xfId="17507"/>
    <cellStyle name="Normální 21 2 2 2 3 3 2 2 2 2" xfId="17508"/>
    <cellStyle name="Měna 2 4 2 3 3 2 2 2 2" xfId="17509"/>
    <cellStyle name="normální 12 3 2 3 3 2 2 2 2" xfId="17510"/>
    <cellStyle name="Normální 16 3 2 3 3 2 2 2 2" xfId="17511"/>
    <cellStyle name="Normální 17 3 2 3 3 2 2 2 2" xfId="17512"/>
    <cellStyle name="Normální 18 3 2 3 3 2 2 2 2" xfId="17513"/>
    <cellStyle name="Normální 21 3 2 3 3 2 2 2 2" xfId="17514"/>
    <cellStyle name="Měna 2 5 3 3 2 2 2 2" xfId="17515"/>
    <cellStyle name="Normální 16 4 2 3 3 2 2 2 2" xfId="17516"/>
    <cellStyle name="Normální 17 4 2 3 3 2 2 2 2" xfId="17517"/>
    <cellStyle name="Normální 18 4 2 3 3 2 2 2 2" xfId="17518"/>
    <cellStyle name="Normální 21 4 2 3 3 2 2 2 2" xfId="17519"/>
    <cellStyle name="Měna 2 3 2 3 3 2 2 2 2" xfId="17520"/>
    <cellStyle name="Měna 2 2 2 2 3 3 2 2 2 2" xfId="17521"/>
    <cellStyle name="Měna 2 2 3 3 3 2 2 2 2" xfId="17522"/>
    <cellStyle name="normální 12 4 2 3 3 2 2 2 2" xfId="17523"/>
    <cellStyle name="Měna 2 6 3 3 2 2 2 2" xfId="17524"/>
    <cellStyle name="Normální 16 5 3 3 2 2 2 2" xfId="17525"/>
    <cellStyle name="Normální 17 5 3 3 2 2 2 2" xfId="17526"/>
    <cellStyle name="Normální 18 5 3 3 2 2 2 2" xfId="17527"/>
    <cellStyle name="Normální 21 5 3 3 2 2 2 2" xfId="17528"/>
    <cellStyle name="Normální 16 2 3 2 3 3 2 2 2 2" xfId="17529"/>
    <cellStyle name="Normální 17 2 3 2 3 3 2 2 2 2" xfId="17530"/>
    <cellStyle name="Normální 18 2 3 2 3 3 2 2 2 2" xfId="17531"/>
    <cellStyle name="Normální 21 2 3 2 3 3 2 2 2 2" xfId="17532"/>
    <cellStyle name="Normální 92 3 2 2 2 2" xfId="17533"/>
    <cellStyle name="Měna 2 10 3 2 2 2 2" xfId="17534"/>
    <cellStyle name="Měna 2 2 7 3 2 2 2 2" xfId="17535"/>
    <cellStyle name="Měna 2 2 2 5 3 2 2 2 2" xfId="17536"/>
    <cellStyle name="Měna 2 3 6 3 2 2 2 2" xfId="17537"/>
    <cellStyle name="normální 12 5 3 2 2 2 2" xfId="17538"/>
    <cellStyle name="Normální 16 2 4 3 2 2 2 2" xfId="17539"/>
    <cellStyle name="Normální 17 2 4 3 2 2 2 2" xfId="17540"/>
    <cellStyle name="Normální 18 2 4 3 2 2 2 2" xfId="17541"/>
    <cellStyle name="Normální 21 2 4 3 2 2 2 2" xfId="17542"/>
    <cellStyle name="Normální 93 3 2 2 2 2" xfId="17543"/>
    <cellStyle name="Měna 2 4 5 3 2 2 2 2" xfId="17544"/>
    <cellStyle name="Měna 2 2 3 4 3 2 2 2 2" xfId="17545"/>
    <cellStyle name="Normální 94 3 2 2 2 2" xfId="17546"/>
    <cellStyle name="Měna 2 11 2 2 2 2 2" xfId="17547"/>
    <cellStyle name="Normální 16 9 2 2 2 2 2" xfId="17548"/>
    <cellStyle name="Normální 17 9 2 2 2 2 2" xfId="17549"/>
    <cellStyle name="Normální 18 9 2 2 2 2 2" xfId="17550"/>
    <cellStyle name="Normální 21 9 2 2 2 2 2" xfId="17551"/>
    <cellStyle name="normální 12 2 7 2 2 2 2 2" xfId="17552"/>
    <cellStyle name="Normální 18 2 2 5 2 2 2 2 2" xfId="17553"/>
    <cellStyle name="Normální 17 2 2 5 2 2 2 2 2" xfId="17554"/>
    <cellStyle name="Normální 16 2 2 5 2 2 2 2 2" xfId="17555"/>
    <cellStyle name="Měna 2 2 8 2 2 2 2 2" xfId="17556"/>
    <cellStyle name="Měna 2 3 7 2 2 2 2 2" xfId="17557"/>
    <cellStyle name="Normální 21 2 2 5 2 2 2 2 2" xfId="17558"/>
    <cellStyle name="Měna 2 4 6 2 2 2 2 2" xfId="17559"/>
    <cellStyle name="normální 12 3 5 2 2 2 2 2" xfId="17560"/>
    <cellStyle name="Normální 16 3 5 2 2 2 2 2" xfId="17561"/>
    <cellStyle name="Normální 17 3 5 2 2 2 2 2" xfId="17562"/>
    <cellStyle name="Normální 18 3 5 2 2 2 2 2" xfId="17563"/>
    <cellStyle name="Normální 21 3 5 2 2 2 2 2" xfId="17564"/>
    <cellStyle name="Měna 2 2 2 6 2 2 2 2 2" xfId="17565"/>
    <cellStyle name="normální 12 4 5 2 2 2 2 2" xfId="17566"/>
    <cellStyle name="Normální 16 2 3 5 2 2 2 2 2" xfId="17567"/>
    <cellStyle name="Normální 17 2 3 5 2 2 2 2 2" xfId="17568"/>
    <cellStyle name="Normální 18 2 3 5 2 2 2 2 2" xfId="17569"/>
    <cellStyle name="Normální 21 2 3 5 2 2 2 2 2" xfId="17570"/>
    <cellStyle name="Měna 2 7 4 2 2 2 2 2" xfId="17571"/>
    <cellStyle name="Normální 16 6 4 2 2 2 2 2" xfId="17572"/>
    <cellStyle name="Normální 17 6 4 2 2 2 2 2" xfId="17573"/>
    <cellStyle name="Normální 18 6 4 2 2 2 2 2" xfId="17574"/>
    <cellStyle name="Normální 21 6 4 2 2 2 2 2" xfId="17575"/>
    <cellStyle name="normální 12 2 4 4 2 2 2 2 2" xfId="17576"/>
    <cellStyle name="Normální 18 2 2 2 4 2 2 2 2 2" xfId="17577"/>
    <cellStyle name="Normální 17 2 2 2 4 2 2 2 2 2" xfId="17578"/>
    <cellStyle name="Normální 16 2 2 2 4 2 2 2 2 2" xfId="17579"/>
    <cellStyle name="Měna 2 2 4 4 2 2 2 2 2" xfId="17580"/>
    <cellStyle name="Měna 2 3 3 4 2 2 2 2 2" xfId="17581"/>
    <cellStyle name="Normální 21 2 2 2 4 2 2 2 2 2" xfId="17582"/>
    <cellStyle name="Měna 2 4 2 4 2 2 2 2 2" xfId="17583"/>
    <cellStyle name="normální 12 3 2 4 2 2 2 2 2" xfId="17584"/>
    <cellStyle name="Normální 16 3 2 4 2 2 2 2 2" xfId="17585"/>
    <cellStyle name="Normální 17 3 2 4 2 2 2 2 2" xfId="17586"/>
    <cellStyle name="Normální 18 3 2 4 2 2 2 2 2" xfId="17587"/>
    <cellStyle name="Normální 21 3 2 4 2 2 2 2 2" xfId="17588"/>
    <cellStyle name="Měna 2 5 4 2 2 2 2 2" xfId="17589"/>
    <cellStyle name="Normální 16 4 2 4 2 2 2 2 2" xfId="17590"/>
    <cellStyle name="Normální 17 4 2 4 2 2 2 2 2" xfId="17591"/>
    <cellStyle name="Normální 18 4 2 4 2 2 2 2 2" xfId="17592"/>
    <cellStyle name="Normální 21 4 2 4 2 2 2 2 2" xfId="17593"/>
    <cellStyle name="Měna 2 3 2 4 2 2 2 2 2" xfId="17594"/>
    <cellStyle name="Měna 2 2 2 2 4 2 2 2 2 2" xfId="17595"/>
    <cellStyle name="Měna 2 2 3 5 2 2 2 2 2" xfId="17596"/>
    <cellStyle name="normální 12 4 2 4 2 2 2 2 2" xfId="17597"/>
    <cellStyle name="Měna 2 6 4 2 2 2 2 2" xfId="17598"/>
    <cellStyle name="Normální 16 5 4 2 2 2 2 2" xfId="17599"/>
    <cellStyle name="Normální 17 5 4 2 2 2 2 2" xfId="17600"/>
    <cellStyle name="Normální 18 5 4 2 2 2 2 2" xfId="17601"/>
    <cellStyle name="Normální 21 5 4 2 2 2 2 2" xfId="17602"/>
    <cellStyle name="Normální 16 2 3 2 4 2 2 2 2 2" xfId="17603"/>
    <cellStyle name="Normální 17 2 3 2 4 2 2 2 2 2" xfId="17604"/>
    <cellStyle name="Normální 18 2 3 2 4 2 2 2 2 2" xfId="17605"/>
    <cellStyle name="Normální 21 2 3 2 4 2 2 2 2 2" xfId="17606"/>
    <cellStyle name="Měna 2 8 2 2 2 2 2 2" xfId="17607"/>
    <cellStyle name="Normální 16 7 2 2 2 2 2 2" xfId="17608"/>
    <cellStyle name="Normální 17 7 2 2 2 2 2 2" xfId="17609"/>
    <cellStyle name="Normální 18 7 2 2 2 2 2 2" xfId="17610"/>
    <cellStyle name="Normální 21 7 2 2 2 2 2 2" xfId="17611"/>
    <cellStyle name="normální 12 2 5 2 2 2 2 2 2" xfId="17612"/>
    <cellStyle name="Normální 18 2 2 3 2 2 2 2 2 2" xfId="17613"/>
    <cellStyle name="Normální 17 2 2 3 2 2 2 2 2 2" xfId="17614"/>
    <cellStyle name="Normální 16 2 2 3 2 2 2 2 2 2" xfId="17615"/>
    <cellStyle name="Měna 2 2 5 2 2 2 2 2 2" xfId="17616"/>
    <cellStyle name="Měna 2 3 4 2 2 2 2 2 2" xfId="17617"/>
    <cellStyle name="Normální 21 2 2 3 2 2 2 2 2 2" xfId="17618"/>
    <cellStyle name="Měna 2 4 3 2 2 2 2 2 2" xfId="17619"/>
    <cellStyle name="normální 12 3 3 2 2 2 2 2 2" xfId="17620"/>
    <cellStyle name="Normální 16 3 3 2 2 2 2 2 2" xfId="17621"/>
    <cellStyle name="Normální 17 3 3 2 2 2 2 2 2" xfId="17622"/>
    <cellStyle name="Normální 18 3 3 2 2 2 2 2 2" xfId="17623"/>
    <cellStyle name="Normální 21 3 3 2 2 2 2 2 2" xfId="17624"/>
    <cellStyle name="Měna 2 2 2 3 2 2 2 2 2 2" xfId="17625"/>
    <cellStyle name="normální 12 4 3 2 2 2 2 2 2" xfId="17626"/>
    <cellStyle name="Normální 16 2 3 3 2 2 2 2 2 2" xfId="17627"/>
    <cellStyle name="Normální 17 2 3 3 2 2 2 2 2 2" xfId="17628"/>
    <cellStyle name="Normální 18 2 3 3 2 2 2 2 2 2" xfId="17629"/>
    <cellStyle name="Normální 21 2 3 3 2 2 2 2 2 2" xfId="17630"/>
    <cellStyle name="Měna 2 7 2 2 2 2 2 2 2" xfId="17631"/>
    <cellStyle name="Normální 16 6 2 2 2 2 2 2 2" xfId="17632"/>
    <cellStyle name="Normální 17 6 2 2 2 2 2 2 2" xfId="17633"/>
    <cellStyle name="Normální 18 6 2 2 2 2 2 2 2" xfId="17634"/>
    <cellStyle name="Normální 21 6 2 2 2 2 2 2 2" xfId="17635"/>
    <cellStyle name="normální 12 2 4 2 2 2 2 2 2 2" xfId="17636"/>
    <cellStyle name="Normální 18 2 2 2 2 2 2 2 2 2 2" xfId="17637"/>
    <cellStyle name="Normální 17 2 2 2 2 2 2 2 2 2 2" xfId="17638"/>
    <cellStyle name="Normální 16 2 2 2 2 2 2 2 2 2 2" xfId="17639"/>
    <cellStyle name="Měna 2 2 4 2 2 2 2 2 2 2" xfId="17640"/>
    <cellStyle name="Měna 2 3 3 2 2 2 2 2 2 2" xfId="17641"/>
    <cellStyle name="Normální 21 2 2 2 2 2 2 2 2 2 2" xfId="17642"/>
    <cellStyle name="Měna 2 4 2 2 2 2 2 2 2 2" xfId="17643"/>
    <cellStyle name="normální 12 3 2 2 2 2 2 2 2 2" xfId="17644"/>
    <cellStyle name="Normální 16 3 2 2 2 2 2 2 2 2" xfId="17645"/>
    <cellStyle name="Normální 17 3 2 2 2 2 2 2 2 2" xfId="17646"/>
    <cellStyle name="Normální 18 3 2 2 2 2 2 2 2 2" xfId="17647"/>
    <cellStyle name="Normální 21 3 2 2 2 2 2 2 2 2" xfId="17648"/>
    <cellStyle name="Měna 2 5 2 2 2 2 2 2 2" xfId="17649"/>
    <cellStyle name="Normální 16 4 2 2 2 2 2 2 2 2" xfId="17650"/>
    <cellStyle name="Normální 17 4 2 2 2 2 2 2 2 2" xfId="17651"/>
    <cellStyle name="Normální 18 4 2 2 2 2 2 2 2 2" xfId="17652"/>
    <cellStyle name="Normální 21 4 2 2 2 2 2 2 2 2" xfId="17653"/>
    <cellStyle name="Měna 2 3 2 2 2 2 2 2 2 2" xfId="17654"/>
    <cellStyle name="Měna 2 2 2 2 2 2 2 2 2 2 2" xfId="17655"/>
    <cellStyle name="Měna 2 2 3 2 2 2 2 2 2 2" xfId="17656"/>
    <cellStyle name="normální 12 4 2 2 2 2 2 2 2 2" xfId="17657"/>
    <cellStyle name="Měna 2 6 2 2 2 2 2 2 2" xfId="17658"/>
    <cellStyle name="Normální 16 5 2 2 2 2 2 2 2" xfId="17659"/>
    <cellStyle name="Normální 17 5 2 2 2 2 2 2 2" xfId="17660"/>
    <cellStyle name="Normální 18 5 2 2 2 2 2 2 2" xfId="17661"/>
    <cellStyle name="Normální 21 5 2 2 2 2 2 2 2" xfId="17662"/>
    <cellStyle name="Normální 16 2 3 2 2 2 2 2 2 2 2" xfId="17663"/>
    <cellStyle name="Normální 17 2 3 2 2 2 2 2 2 2 2" xfId="17664"/>
    <cellStyle name="Normální 18 2 3 2 2 2 2 2 2 2 2" xfId="17665"/>
    <cellStyle name="Normální 21 2 3 2 2 2 2 2 2 2 2" xfId="17666"/>
    <cellStyle name="Měna 2 9 2 2 2 2 2 2" xfId="17667"/>
    <cellStyle name="Normální 16 8 2 2 2 2 2 2" xfId="17668"/>
    <cellStyle name="Normální 17 8 2 2 2 2 2 2" xfId="17669"/>
    <cellStyle name="Normální 18 8 2 2 2 2 2 2" xfId="17670"/>
    <cellStyle name="Normální 21 8 2 2 2 2 2 2" xfId="17671"/>
    <cellStyle name="normální 12 2 6 2 2 2 2 2 2" xfId="17672"/>
    <cellStyle name="Normální 18 2 2 4 2 2 2 2 2 2" xfId="17673"/>
    <cellStyle name="Normální 17 2 2 4 2 2 2 2 2 2" xfId="17674"/>
    <cellStyle name="Normální 16 2 2 4 2 2 2 2 2 2" xfId="17675"/>
    <cellStyle name="Měna 2 2 6 2 2 2 2 2 2" xfId="17676"/>
    <cellStyle name="Měna 2 3 5 2 2 2 2 2 2" xfId="17677"/>
    <cellStyle name="Normální 21 2 2 4 2 2 2 2 2 2" xfId="17678"/>
    <cellStyle name="Měna 2 4 4 2 2 2 2 2 2" xfId="17679"/>
    <cellStyle name="normální 12 3 4 2 2 2 2 2 2" xfId="17680"/>
    <cellStyle name="Normální 16 3 4 2 2 2 2 2 2" xfId="17681"/>
    <cellStyle name="Normální 17 3 4 2 2 2 2 2 2" xfId="17682"/>
    <cellStyle name="Normální 18 3 4 2 2 2 2 2 2" xfId="17683"/>
    <cellStyle name="Normální 21 3 4 2 2 2 2 2 2" xfId="17684"/>
    <cellStyle name="Měna 2 2 2 4 2 2 2 2 2 2" xfId="17685"/>
    <cellStyle name="normální 12 4 4 2 2 2 2 2 2" xfId="17686"/>
    <cellStyle name="Normální 16 2 3 4 2 2 2 2 2 2" xfId="17687"/>
    <cellStyle name="Normální 17 2 3 4 2 2 2 2 2 2" xfId="17688"/>
    <cellStyle name="Normální 18 2 3 4 2 2 2 2 2 2" xfId="17689"/>
    <cellStyle name="Normální 21 2 3 4 2 2 2 2 2 2" xfId="17690"/>
    <cellStyle name="Měna 2 7 3 2 2 2 2 2 2" xfId="17691"/>
    <cellStyle name="Normální 16 6 3 2 2 2 2 2 2" xfId="17692"/>
    <cellStyle name="Normální 17 6 3 2 2 2 2 2 2" xfId="17693"/>
    <cellStyle name="Normální 18 6 3 2 2 2 2 2 2" xfId="17694"/>
    <cellStyle name="Normální 21 6 3 2 2 2 2 2 2" xfId="17695"/>
    <cellStyle name="normální 12 2 4 3 2 2 2 2 2 2" xfId="17696"/>
    <cellStyle name="Normální 18 2 2 2 3 2 2 2 2 2 2" xfId="17697"/>
    <cellStyle name="Normální 17 2 2 2 3 2 2 2 2 2 2" xfId="17698"/>
    <cellStyle name="Normální 16 2 2 2 3 2 2 2 2 2 2" xfId="17699"/>
    <cellStyle name="Měna 2 2 4 3 2 2 2 2 2 2" xfId="17700"/>
    <cellStyle name="Měna 2 3 3 3 2 2 2 2 2 2" xfId="17701"/>
    <cellStyle name="Normální 21 2 2 2 3 2 2 2 2 2 2" xfId="17702"/>
    <cellStyle name="Měna 2 4 2 3 2 2 2 2 2 2" xfId="17703"/>
    <cellStyle name="normální 12 3 2 3 2 2 2 2 2 2" xfId="17704"/>
    <cellStyle name="Normální 16 3 2 3 2 2 2 2 2 2" xfId="17705"/>
    <cellStyle name="Normální 17 3 2 3 2 2 2 2 2 2" xfId="17706"/>
    <cellStyle name="Normální 18 3 2 3 2 2 2 2 2 2" xfId="17707"/>
    <cellStyle name="Normální 21 3 2 3 2 2 2 2 2 2" xfId="17708"/>
    <cellStyle name="Měna 2 5 3 2 2 2 2 2 2" xfId="17709"/>
    <cellStyle name="Normální 16 4 2 3 2 2 2 2 2 2" xfId="17710"/>
    <cellStyle name="Normální 17 4 2 3 2 2 2 2 2 2" xfId="17711"/>
    <cellStyle name="Normální 18 4 2 3 2 2 2 2 2 2" xfId="17712"/>
    <cellStyle name="Normální 21 4 2 3 2 2 2 2 2 2" xfId="17713"/>
    <cellStyle name="Měna 2 3 2 3 2 2 2 2 2 2" xfId="17714"/>
    <cellStyle name="Měna 2 2 2 2 3 2 2 2 2 2 2" xfId="17715"/>
    <cellStyle name="Měna 2 2 3 3 2 2 2 2 2 2" xfId="17716"/>
    <cellStyle name="normální 12 4 2 3 2 2 2 2 2 2" xfId="17717"/>
    <cellStyle name="Měna 2 6 3 2 2 2 2 2 2" xfId="17718"/>
    <cellStyle name="Normální 16 5 3 2 2 2 2 2 2" xfId="17719"/>
    <cellStyle name="Normální 17 5 3 2 2 2 2 2 2" xfId="17720"/>
    <cellStyle name="Normální 18 5 3 2 2 2 2 2 2" xfId="17721"/>
    <cellStyle name="Normální 21 5 3 2 2 2 2 2 2" xfId="17722"/>
    <cellStyle name="Normální 16 2 3 2 3 2 2 2 2 2 2" xfId="17723"/>
    <cellStyle name="Normální 17 2 3 2 3 2 2 2 2 2 2" xfId="17724"/>
    <cellStyle name="Normální 18 2 3 2 3 2 2 2 2 2 2" xfId="17725"/>
    <cellStyle name="Normální 21 2 3 2 3 2 2 2 2 2 2" xfId="17726"/>
    <cellStyle name="Normální 92 2 2 2 2 2 2" xfId="17727"/>
    <cellStyle name="Měna 2 10 2 2 2 2 2 2" xfId="17728"/>
    <cellStyle name="Měna 2 2 7 2 2 2 2 2 2" xfId="17729"/>
    <cellStyle name="Měna 2 2 2 5 2 2 2 2 2 2" xfId="17730"/>
    <cellStyle name="Měna 2 3 6 2 2 2 2 2 2" xfId="17731"/>
    <cellStyle name="normální 12 5 2 2 2 2 2 2" xfId="17732"/>
    <cellStyle name="Normální 16 2 4 2 2 2 2 2 2" xfId="17733"/>
    <cellStyle name="Normální 17 2 4 2 2 2 2 2 2" xfId="17734"/>
    <cellStyle name="Normální 18 2 4 2 2 2 2 2 2" xfId="17735"/>
    <cellStyle name="Normální 21 2 4 2 2 2 2 2 2" xfId="17736"/>
    <cellStyle name="Normální 93 2 2 2 2 2 2" xfId="17737"/>
    <cellStyle name="Měna 2 4 5 2 2 2 2 2 2" xfId="17738"/>
    <cellStyle name="Měna 2 2 3 4 2 2 2 2 2 2" xfId="17739"/>
    <cellStyle name="Normální 94 2 2 2 2 2 2" xfId="177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workbookViewId="0" topLeftCell="A1">
      <selection activeCell="D19" sqref="D19"/>
    </sheetView>
  </sheetViews>
  <sheetFormatPr defaultColWidth="9.00390625" defaultRowHeight="12.75"/>
  <cols>
    <col min="1" max="1" width="20.2539062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s>
  <sheetData>
    <row r="1" spans="1:9" ht="13.5" thickTop="1">
      <c r="A1" s="197" t="s">
        <v>1</v>
      </c>
      <c r="B1" s="198"/>
      <c r="C1" s="2" t="s">
        <v>74</v>
      </c>
      <c r="D1" s="3"/>
      <c r="E1" s="4"/>
      <c r="F1" s="3"/>
      <c r="G1" s="33" t="s">
        <v>11</v>
      </c>
      <c r="H1" s="34" t="s">
        <v>77</v>
      </c>
      <c r="I1" s="35"/>
    </row>
    <row r="2" spans="1:9" ht="13.5" thickBot="1">
      <c r="A2" s="199" t="s">
        <v>2</v>
      </c>
      <c r="B2" s="200"/>
      <c r="C2" s="5" t="s">
        <v>489</v>
      </c>
      <c r="D2" s="6"/>
      <c r="E2" s="7"/>
      <c r="F2" s="6"/>
      <c r="G2" s="201" t="s">
        <v>78</v>
      </c>
      <c r="H2" s="202"/>
      <c r="I2" s="203"/>
    </row>
    <row r="3" spans="1:9" ht="13.5" thickTop="1">
      <c r="A3" s="1"/>
      <c r="B3" s="1"/>
      <c r="C3" s="1"/>
      <c r="D3" s="1"/>
      <c r="E3" s="1"/>
      <c r="F3" s="1"/>
      <c r="G3" s="1"/>
      <c r="H3" s="1"/>
      <c r="I3" s="1"/>
    </row>
    <row r="4" spans="1:9" ht="19.5" customHeight="1">
      <c r="A4" s="8" t="s">
        <v>3</v>
      </c>
      <c r="B4" s="9"/>
      <c r="C4" s="9"/>
      <c r="D4" s="9"/>
      <c r="E4" s="9"/>
      <c r="F4" s="9"/>
      <c r="G4" s="9"/>
      <c r="H4" s="9"/>
      <c r="I4" s="9"/>
    </row>
    <row r="5" spans="1:9" ht="13.5" thickBot="1">
      <c r="A5" s="1"/>
      <c r="B5" s="1"/>
      <c r="C5" s="1"/>
      <c r="D5" s="1"/>
      <c r="E5" s="1"/>
      <c r="F5" s="1"/>
      <c r="G5" s="1"/>
      <c r="H5" s="1"/>
      <c r="I5" s="1"/>
    </row>
    <row r="6" spans="1:9" ht="13.5" thickBot="1">
      <c r="A6" s="10"/>
      <c r="B6" s="11" t="s">
        <v>4</v>
      </c>
      <c r="C6" s="11"/>
      <c r="D6" s="12"/>
      <c r="E6" s="13" t="s">
        <v>5</v>
      </c>
      <c r="F6" s="14" t="s">
        <v>6</v>
      </c>
      <c r="G6" s="14" t="s">
        <v>7</v>
      </c>
      <c r="H6" s="14" t="s">
        <v>8</v>
      </c>
      <c r="I6" s="15" t="s">
        <v>0</v>
      </c>
    </row>
    <row r="7" spans="1:9" ht="12.75">
      <c r="A7" s="39" t="str">
        <f>Položky!B7</f>
        <v>722</v>
      </c>
      <c r="B7" s="16" t="str">
        <f>Položky!C7</f>
        <v>Vnitřní vodovod</v>
      </c>
      <c r="C7" s="1"/>
      <c r="D7" s="17"/>
      <c r="E7">
        <v>0</v>
      </c>
      <c r="F7" s="40">
        <f>Položky!G576</f>
        <v>14406746.55508605</v>
      </c>
      <c r="G7" s="41">
        <v>0</v>
      </c>
      <c r="H7" s="41">
        <v>0</v>
      </c>
      <c r="I7" s="41">
        <v>0</v>
      </c>
    </row>
    <row r="8" spans="1:9" ht="12.75">
      <c r="A8" s="39" t="s">
        <v>175</v>
      </c>
      <c r="B8" s="16" t="str">
        <f>Položky!C562</f>
        <v>Položka obsahuje pomocný, těsnící, spojovací materiál (vč. dodávky a montáže)</v>
      </c>
      <c r="C8" s="1"/>
      <c r="D8" s="17"/>
      <c r="E8">
        <v>0</v>
      </c>
      <c r="F8" s="40">
        <f>Položky!G986</f>
        <v>17336940.269500002</v>
      </c>
      <c r="G8" s="41">
        <v>0</v>
      </c>
      <c r="H8" s="41">
        <v>0</v>
      </c>
      <c r="I8" s="41">
        <v>0</v>
      </c>
    </row>
    <row r="9" spans="1:9" ht="16.5" customHeight="1">
      <c r="A9" s="39" t="s">
        <v>488</v>
      </c>
      <c r="B9" s="16" t="str">
        <f>Položky!C987</f>
        <v>Zařizovací předměty (BLIŽŠÍ SPECIFIKACE VIZ STAVEBNÍ DOKUMENTACE- STANDARDY ZAŘIZOVACÍCH PŘEDMĚTŮ A ARMATUR)</v>
      </c>
      <c r="C9" s="1"/>
      <c r="D9" s="17"/>
      <c r="E9">
        <v>0</v>
      </c>
      <c r="F9" s="40">
        <f>Položky!G1189</f>
        <v>5567270.935024</v>
      </c>
      <c r="G9" s="41">
        <v>0</v>
      </c>
      <c r="H9" s="41">
        <v>0</v>
      </c>
      <c r="I9" s="41">
        <v>0</v>
      </c>
    </row>
    <row r="10" spans="1:9" ht="13.5" thickBot="1">
      <c r="A10" s="39"/>
      <c r="B10" s="106" t="str">
        <f>Položky!C1203</f>
        <v>Dokumentace, certifikace</v>
      </c>
      <c r="C10" s="1"/>
      <c r="D10" s="17"/>
      <c r="E10">
        <v>0</v>
      </c>
      <c r="F10" s="40">
        <f>Položky!G1203</f>
        <v>831050</v>
      </c>
      <c r="G10" s="41"/>
      <c r="H10" s="41"/>
      <c r="I10" s="120"/>
    </row>
    <row r="11" spans="1:9" ht="13.5" thickBot="1">
      <c r="A11" s="18"/>
      <c r="B11" s="19" t="s">
        <v>9</v>
      </c>
      <c r="C11" s="19"/>
      <c r="D11" s="20"/>
      <c r="E11" s="22">
        <f>SUM(E7:E10)</f>
        <v>0</v>
      </c>
      <c r="F11" s="21">
        <f>SUM(F7:F10)</f>
        <v>38142007.75961005</v>
      </c>
      <c r="G11" s="22">
        <f>SUM(G7:G9)</f>
        <v>0</v>
      </c>
      <c r="H11" s="22">
        <f>SUM(H7:H9)</f>
        <v>0</v>
      </c>
      <c r="I11" s="23">
        <f>SUM(I7:I9)</f>
        <v>0</v>
      </c>
    </row>
    <row r="12" spans="1:9" ht="12.75">
      <c r="A12" s="1"/>
      <c r="B12" s="1"/>
      <c r="C12" s="1"/>
      <c r="D12" s="1"/>
      <c r="E12" s="1"/>
      <c r="F12" s="1"/>
      <c r="G12" s="1"/>
      <c r="H12" s="1"/>
      <c r="I12" s="1"/>
    </row>
    <row r="14" spans="2:9" ht="12.75">
      <c r="B14" s="24"/>
      <c r="F14" s="25"/>
      <c r="G14" s="26"/>
      <c r="H14" s="26"/>
      <c r="I14" s="27"/>
    </row>
    <row r="15" spans="6:9" ht="12.75">
      <c r="F15" s="25"/>
      <c r="G15" s="26"/>
      <c r="H15" s="26"/>
      <c r="I15" s="27"/>
    </row>
    <row r="16" spans="6:9" ht="12.75">
      <c r="F16" s="25"/>
      <c r="G16" s="26"/>
      <c r="H16" s="26"/>
      <c r="I16" s="27"/>
    </row>
    <row r="17" spans="6:9" ht="12.75">
      <c r="F17" s="25"/>
      <c r="G17" s="26"/>
      <c r="H17" s="26"/>
      <c r="I17" s="27"/>
    </row>
    <row r="18" spans="6:9" ht="12.75">
      <c r="F18" s="25"/>
      <c r="G18" s="26"/>
      <c r="H18" s="26"/>
      <c r="I18" s="27"/>
    </row>
    <row r="19" spans="6:9" ht="12.75">
      <c r="F19" s="25"/>
      <c r="G19" s="26"/>
      <c r="H19" s="26"/>
      <c r="I19" s="27"/>
    </row>
    <row r="20" spans="6:9" ht="12.75">
      <c r="F20" s="25"/>
      <c r="G20" s="26"/>
      <c r="H20" s="26"/>
      <c r="I20" s="27"/>
    </row>
    <row r="21" spans="6:9" ht="12.75">
      <c r="F21" s="25"/>
      <c r="G21" s="26"/>
      <c r="H21" s="26"/>
      <c r="I21" s="27"/>
    </row>
    <row r="22" spans="6:9" ht="12.75">
      <c r="F22" s="25"/>
      <c r="G22" s="26"/>
      <c r="H22" s="26"/>
      <c r="I22" s="27"/>
    </row>
    <row r="23" spans="6:9" ht="12.75">
      <c r="F23" s="25"/>
      <c r="G23" s="26"/>
      <c r="H23" s="26"/>
      <c r="I23" s="27"/>
    </row>
    <row r="24" spans="6:9" ht="12.75">
      <c r="F24" s="25"/>
      <c r="G24" s="26"/>
      <c r="H24" s="26"/>
      <c r="I24" s="27"/>
    </row>
    <row r="25" spans="6:9" ht="12.75">
      <c r="F25" s="25"/>
      <c r="G25" s="26"/>
      <c r="H25" s="26"/>
      <c r="I25" s="27"/>
    </row>
    <row r="26" spans="6:9" ht="12.75">
      <c r="F26" s="25"/>
      <c r="G26" s="26"/>
      <c r="H26" s="26"/>
      <c r="I26" s="27"/>
    </row>
    <row r="27" spans="6:9" ht="12.75">
      <c r="F27" s="25"/>
      <c r="G27" s="26"/>
      <c r="H27" s="26"/>
      <c r="I27" s="27"/>
    </row>
    <row r="28" spans="6:9" ht="12.75">
      <c r="F28" s="25"/>
      <c r="G28" s="26"/>
      <c r="H28" s="26"/>
      <c r="I28" s="27"/>
    </row>
    <row r="29" spans="6:9" ht="12.75">
      <c r="F29" s="25"/>
      <c r="G29" s="26"/>
      <c r="H29" s="26"/>
      <c r="I29" s="27"/>
    </row>
    <row r="30" spans="6:9" ht="12.75">
      <c r="F30" s="25"/>
      <c r="G30" s="26"/>
      <c r="H30" s="26"/>
      <c r="I30" s="27"/>
    </row>
    <row r="31" spans="6:9" ht="12.75">
      <c r="F31" s="25"/>
      <c r="G31" s="26"/>
      <c r="H31" s="26"/>
      <c r="I31" s="27"/>
    </row>
    <row r="32" spans="6:9" ht="12.75">
      <c r="F32" s="25"/>
      <c r="G32" s="26"/>
      <c r="H32" s="26"/>
      <c r="I32" s="27"/>
    </row>
    <row r="33" spans="6:10" ht="12.75">
      <c r="F33" s="25"/>
      <c r="G33" s="26"/>
      <c r="H33" s="26"/>
      <c r="I33" s="27"/>
      <c r="J33" s="24"/>
    </row>
    <row r="34" spans="1:10" s="24" customFormat="1" ht="12.75">
      <c r="A34"/>
      <c r="B34"/>
      <c r="C34" s="28"/>
      <c r="D34" s="28"/>
      <c r="E34" s="28"/>
      <c r="F34" s="28"/>
      <c r="G34" s="28"/>
      <c r="H34" s="26"/>
      <c r="I34" s="27"/>
      <c r="J34"/>
    </row>
    <row r="35" spans="3:9" ht="12.75">
      <c r="C35" s="53"/>
      <c r="D35" s="53"/>
      <c r="E35" s="53"/>
      <c r="F35" s="53"/>
      <c r="G35" s="53"/>
      <c r="H35" s="26"/>
      <c r="I35" s="27"/>
    </row>
    <row r="36" spans="6:9" ht="12.75">
      <c r="F36" s="25"/>
      <c r="G36" s="26"/>
      <c r="H36" s="26"/>
      <c r="I36" s="27"/>
    </row>
    <row r="37" spans="6:9" ht="12.75">
      <c r="F37" s="25"/>
      <c r="G37" s="26"/>
      <c r="H37" s="26"/>
      <c r="I37" s="27"/>
    </row>
    <row r="38" spans="6:9" ht="12.75">
      <c r="F38" s="25"/>
      <c r="G38" s="26"/>
      <c r="H38" s="26"/>
      <c r="I38" s="27"/>
    </row>
    <row r="39" spans="6:9" ht="12.75">
      <c r="F39" s="25"/>
      <c r="G39" s="26"/>
      <c r="H39" s="26"/>
      <c r="I39" s="27"/>
    </row>
    <row r="40" spans="6:9" ht="12.75">
      <c r="F40" s="25"/>
      <c r="G40" s="26"/>
      <c r="H40" s="26"/>
      <c r="I40" s="27"/>
    </row>
    <row r="41" spans="6:9" ht="12.75">
      <c r="F41" s="25"/>
      <c r="G41" s="26"/>
      <c r="H41" s="26"/>
      <c r="I41" s="27"/>
    </row>
    <row r="42" spans="6:9" ht="12.75">
      <c r="F42" s="25"/>
      <c r="G42" s="26"/>
      <c r="H42" s="26"/>
      <c r="I42" s="27"/>
    </row>
    <row r="43" spans="6:9" ht="12.75">
      <c r="F43" s="25"/>
      <c r="G43" s="26"/>
      <c r="H43" s="26"/>
      <c r="I43" s="27"/>
    </row>
    <row r="44" spans="6:9" ht="12.75">
      <c r="F44" s="25"/>
      <c r="G44" s="26"/>
      <c r="H44" s="26"/>
      <c r="I44" s="27"/>
    </row>
    <row r="45" spans="6:9" ht="12.75">
      <c r="F45" s="25"/>
      <c r="G45" s="26"/>
      <c r="H45" s="26"/>
      <c r="I45" s="27"/>
    </row>
    <row r="46" spans="6:9" ht="12.75">
      <c r="F46" s="25"/>
      <c r="G46" s="26"/>
      <c r="H46" s="26"/>
      <c r="I46" s="27"/>
    </row>
    <row r="47" spans="6:9" ht="12.75">
      <c r="F47" s="25"/>
      <c r="G47" s="26"/>
      <c r="H47" s="26"/>
      <c r="I47" s="27"/>
    </row>
    <row r="48" spans="6:9" ht="12.75">
      <c r="F48" s="25"/>
      <c r="G48" s="26"/>
      <c r="H48" s="26"/>
      <c r="I48" s="27"/>
    </row>
    <row r="49" spans="6:9" ht="12.75">
      <c r="F49" s="25"/>
      <c r="G49" s="26"/>
      <c r="H49" s="26"/>
      <c r="I49" s="27"/>
    </row>
    <row r="50" spans="6:9" ht="12.75">
      <c r="F50" s="25"/>
      <c r="G50" s="26"/>
      <c r="H50" s="26"/>
      <c r="I50" s="27"/>
    </row>
    <row r="51" spans="6:9" ht="12.75">
      <c r="F51" s="25"/>
      <c r="G51" s="26"/>
      <c r="H51" s="26"/>
      <c r="I51" s="27"/>
    </row>
    <row r="52" spans="6:9" ht="12.75">
      <c r="F52" s="25"/>
      <c r="G52" s="26"/>
      <c r="H52" s="26"/>
      <c r="I52" s="27"/>
    </row>
    <row r="53" spans="6:9" ht="12.75">
      <c r="F53" s="25"/>
      <c r="G53" s="26"/>
      <c r="H53" s="26"/>
      <c r="I53" s="27"/>
    </row>
    <row r="54" spans="6:9" ht="12.75">
      <c r="F54" s="25"/>
      <c r="G54" s="26"/>
      <c r="H54" s="26"/>
      <c r="I54" s="27"/>
    </row>
    <row r="55" spans="6:9" ht="12.75">
      <c r="F55" s="25"/>
      <c r="G55" s="26"/>
      <c r="H55" s="26"/>
      <c r="I55" s="27"/>
    </row>
    <row r="56" spans="6:9" ht="12.75">
      <c r="F56" s="25"/>
      <c r="G56" s="26"/>
      <c r="H56" s="26"/>
      <c r="I56" s="27"/>
    </row>
    <row r="57" spans="6:9" ht="12.75">
      <c r="F57" s="25"/>
      <c r="G57" s="26"/>
      <c r="H57" s="26"/>
      <c r="I57" s="27"/>
    </row>
    <row r="58" spans="6:9" ht="12.75">
      <c r="F58" s="25"/>
      <c r="G58" s="26"/>
      <c r="H58" s="26"/>
      <c r="I58" s="27"/>
    </row>
    <row r="59" spans="6:9" ht="12.75">
      <c r="F59" s="25"/>
      <c r="G59" s="26"/>
      <c r="H59" s="26"/>
      <c r="I59" s="27"/>
    </row>
    <row r="60" spans="6:9" ht="12.75">
      <c r="F60" s="25"/>
      <c r="G60" s="26"/>
      <c r="H60" s="26"/>
      <c r="I60" s="27"/>
    </row>
    <row r="61" spans="6:9" ht="12.75">
      <c r="F61" s="25"/>
      <c r="G61" s="26"/>
      <c r="H61" s="26"/>
      <c r="I61" s="27"/>
    </row>
    <row r="62" spans="6:9" ht="12.75">
      <c r="F62" s="25"/>
      <c r="G62" s="26"/>
      <c r="H62" s="26"/>
      <c r="I62" s="27"/>
    </row>
    <row r="63" spans="6:9" ht="12.75">
      <c r="F63" s="25"/>
      <c r="G63" s="26"/>
      <c r="H63" s="26"/>
      <c r="I63" s="27"/>
    </row>
  </sheetData>
  <mergeCells count="3">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U1425"/>
  <sheetViews>
    <sheetView showGridLines="0" showZeros="0" tabSelected="1" zoomScale="70" zoomScaleNormal="70" workbookViewId="0" topLeftCell="A1">
      <selection activeCell="A4" sqref="A4:B4"/>
    </sheetView>
  </sheetViews>
  <sheetFormatPr defaultColWidth="9.125" defaultRowHeight="12.75"/>
  <cols>
    <col min="1" max="1" width="5.375" style="28" customWidth="1"/>
    <col min="2" max="2" width="11.25390625" style="28" customWidth="1"/>
    <col min="3" max="3" width="57.875" style="28" customWidth="1"/>
    <col min="4" max="4" width="17.75390625" style="28" customWidth="1"/>
    <col min="5" max="5" width="10.00390625" style="38" customWidth="1"/>
    <col min="6" max="6" width="14.25390625" style="28" customWidth="1"/>
    <col min="7" max="7" width="20.75390625" style="28" customWidth="1"/>
    <col min="8" max="11" width="9.125" style="28" customWidth="1"/>
    <col min="12" max="12" width="8.25390625" style="28" customWidth="1"/>
    <col min="13" max="13" width="7.25390625" style="28" customWidth="1"/>
    <col min="14" max="16384" width="9.125" style="28" customWidth="1"/>
  </cols>
  <sheetData>
    <row r="1" spans="1:7" ht="15.75">
      <c r="A1" s="224" t="s">
        <v>10</v>
      </c>
      <c r="B1" s="224"/>
      <c r="C1" s="224"/>
      <c r="D1" s="224"/>
      <c r="E1" s="224"/>
      <c r="F1" s="224"/>
      <c r="G1" s="224"/>
    </row>
    <row r="2" spans="1:7" ht="14.25" customHeight="1" thickBot="1">
      <c r="A2" s="29"/>
      <c r="B2" s="30"/>
      <c r="C2" s="31"/>
      <c r="D2" s="31"/>
      <c r="E2" s="32"/>
      <c r="F2" s="31"/>
      <c r="G2" s="31"/>
    </row>
    <row r="3" spans="1:7" ht="15.75" thickTop="1">
      <c r="A3" s="225" t="s">
        <v>1</v>
      </c>
      <c r="B3" s="226"/>
      <c r="C3" s="50" t="s">
        <v>76</v>
      </c>
      <c r="D3" s="46"/>
      <c r="E3" s="44" t="s">
        <v>11</v>
      </c>
      <c r="F3" s="43" t="s">
        <v>77</v>
      </c>
      <c r="G3" s="42"/>
    </row>
    <row r="4" spans="1:7" ht="15.75" thickBot="1">
      <c r="A4" s="227" t="s">
        <v>2</v>
      </c>
      <c r="B4" s="228"/>
      <c r="C4" s="48" t="s">
        <v>77</v>
      </c>
      <c r="D4" s="49"/>
      <c r="E4" s="229" t="s">
        <v>78</v>
      </c>
      <c r="F4" s="230"/>
      <c r="G4" s="231"/>
    </row>
    <row r="5" spans="1:7" ht="15" thickTop="1">
      <c r="A5" s="45"/>
      <c r="B5" s="45"/>
      <c r="C5" s="45"/>
      <c r="D5" s="45"/>
      <c r="E5" s="47"/>
      <c r="F5" s="45"/>
      <c r="G5" s="45"/>
    </row>
    <row r="6" spans="1:7" ht="14.25">
      <c r="A6" s="163" t="s">
        <v>12</v>
      </c>
      <c r="B6" s="162" t="s">
        <v>13</v>
      </c>
      <c r="C6" s="162" t="s">
        <v>14</v>
      </c>
      <c r="D6" s="162" t="s">
        <v>15</v>
      </c>
      <c r="E6" s="162" t="s">
        <v>16</v>
      </c>
      <c r="F6" s="162" t="s">
        <v>17</v>
      </c>
      <c r="G6" s="164" t="s">
        <v>18</v>
      </c>
    </row>
    <row r="7" spans="1:7" ht="15">
      <c r="A7" s="161" t="s">
        <v>19</v>
      </c>
      <c r="B7" s="160" t="s">
        <v>487</v>
      </c>
      <c r="C7" s="159" t="s">
        <v>75</v>
      </c>
      <c r="D7" s="158"/>
      <c r="E7" s="173"/>
      <c r="F7" s="173"/>
      <c r="G7" s="92"/>
    </row>
    <row r="8" spans="1:7" ht="60" customHeight="1">
      <c r="A8" s="167">
        <v>1</v>
      </c>
      <c r="B8" s="176" t="s">
        <v>272</v>
      </c>
      <c r="C8" s="58" t="s">
        <v>838</v>
      </c>
      <c r="D8" s="59" t="s">
        <v>21</v>
      </c>
      <c r="E8" s="145">
        <f>5.2+48.2+68.6+65+55.2+56.8+6</f>
        <v>305</v>
      </c>
      <c r="F8" s="177">
        <v>400</v>
      </c>
      <c r="G8" s="181">
        <f>E8*F8</f>
        <v>122000</v>
      </c>
    </row>
    <row r="9" spans="1:7" ht="93.75" customHeight="1">
      <c r="A9" s="169"/>
      <c r="B9" s="127"/>
      <c r="C9" s="216" t="s">
        <v>839</v>
      </c>
      <c r="D9" s="217"/>
      <c r="E9" s="95"/>
      <c r="F9" s="135"/>
      <c r="G9" s="86">
        <f aca="true" t="shared" si="0" ref="G9:G10">E9*F9</f>
        <v>0</v>
      </c>
    </row>
    <row r="10" spans="1:7" ht="60" customHeight="1">
      <c r="A10" s="184"/>
      <c r="B10" s="170"/>
      <c r="C10" s="210" t="s">
        <v>550</v>
      </c>
      <c r="D10" s="207"/>
      <c r="E10" s="105"/>
      <c r="F10" s="135"/>
      <c r="G10" s="86">
        <f t="shared" si="0"/>
        <v>0</v>
      </c>
    </row>
    <row r="11" spans="1:97" ht="60" customHeight="1">
      <c r="A11" s="180">
        <v>2</v>
      </c>
      <c r="B11" s="174" t="s">
        <v>273</v>
      </c>
      <c r="C11" s="100" t="s">
        <v>840</v>
      </c>
      <c r="D11" s="150" t="s">
        <v>21</v>
      </c>
      <c r="E11" s="187">
        <f>76+5.2+36.6+35.6+31.4+25.2+16.8+7.2</f>
        <v>234</v>
      </c>
      <c r="F11" s="187">
        <v>480</v>
      </c>
      <c r="G11" s="55">
        <f>E11*F11</f>
        <v>112320</v>
      </c>
      <c r="BT11" s="36">
        <v>1</v>
      </c>
      <c r="BU11" s="36">
        <v>1</v>
      </c>
      <c r="CS11" s="28">
        <v>0</v>
      </c>
    </row>
    <row r="12" spans="1:7" ht="100.5" customHeight="1">
      <c r="A12" s="169"/>
      <c r="B12" s="127"/>
      <c r="C12" s="216" t="s">
        <v>511</v>
      </c>
      <c r="D12" s="217"/>
      <c r="E12" s="95"/>
      <c r="F12" s="135"/>
      <c r="G12" s="86">
        <f aca="true" t="shared" si="1" ref="G12:G13">E12*F12</f>
        <v>0</v>
      </c>
    </row>
    <row r="13" spans="1:7" ht="60" customHeight="1">
      <c r="A13" s="182"/>
      <c r="B13" s="172"/>
      <c r="C13" s="210" t="s">
        <v>551</v>
      </c>
      <c r="D13" s="211"/>
      <c r="E13" s="68"/>
      <c r="F13" s="135"/>
      <c r="G13" s="86">
        <f t="shared" si="1"/>
        <v>0</v>
      </c>
    </row>
    <row r="14" spans="1:97" ht="60" customHeight="1">
      <c r="A14" s="180">
        <v>3</v>
      </c>
      <c r="B14" s="176" t="s">
        <v>274</v>
      </c>
      <c r="C14" s="61" t="s">
        <v>841</v>
      </c>
      <c r="D14" s="67" t="s">
        <v>21</v>
      </c>
      <c r="E14" s="187">
        <f>102+20.5+36+4.8+37.9+19.8+27+12</f>
        <v>260</v>
      </c>
      <c r="F14" s="187">
        <v>590</v>
      </c>
      <c r="G14" s="55">
        <f>E14*F14</f>
        <v>153400</v>
      </c>
      <c r="BT14" s="36">
        <v>1</v>
      </c>
      <c r="BU14" s="36">
        <v>1</v>
      </c>
      <c r="CS14" s="28">
        <v>0</v>
      </c>
    </row>
    <row r="15" spans="1:7" ht="87.75" customHeight="1">
      <c r="A15" s="169"/>
      <c r="B15" s="127"/>
      <c r="C15" s="216" t="s">
        <v>511</v>
      </c>
      <c r="D15" s="217"/>
      <c r="E15" s="95"/>
      <c r="F15" s="135"/>
      <c r="G15" s="86">
        <f aca="true" t="shared" si="2" ref="G15:G16">E15*F15</f>
        <v>0</v>
      </c>
    </row>
    <row r="16" spans="1:7" ht="60" customHeight="1">
      <c r="A16" s="182"/>
      <c r="B16" s="170"/>
      <c r="C16" s="210" t="s">
        <v>540</v>
      </c>
      <c r="D16" s="211"/>
      <c r="E16" s="68"/>
      <c r="F16" s="135"/>
      <c r="G16" s="86">
        <f t="shared" si="2"/>
        <v>0</v>
      </c>
    </row>
    <row r="17" spans="1:7" ht="60" customHeight="1">
      <c r="A17" s="167">
        <v>4</v>
      </c>
      <c r="B17" s="174" t="s">
        <v>275</v>
      </c>
      <c r="C17" s="136" t="s">
        <v>842</v>
      </c>
      <c r="D17" s="67" t="s">
        <v>21</v>
      </c>
      <c r="E17" s="187">
        <f>31.6+16.8+21.6+21.6+14.4</f>
        <v>106</v>
      </c>
      <c r="F17" s="187">
        <v>824</v>
      </c>
      <c r="G17" s="55">
        <f>E17*F17</f>
        <v>87344</v>
      </c>
    </row>
    <row r="18" spans="1:7" ht="87" customHeight="1">
      <c r="A18" s="169"/>
      <c r="B18" s="127"/>
      <c r="C18" s="216" t="s">
        <v>511</v>
      </c>
      <c r="D18" s="217"/>
      <c r="E18" s="95"/>
      <c r="F18" s="135"/>
      <c r="G18" s="86"/>
    </row>
    <row r="19" spans="1:97" ht="60" customHeight="1">
      <c r="A19" s="184"/>
      <c r="B19" s="172"/>
      <c r="C19" s="210" t="s">
        <v>539</v>
      </c>
      <c r="D19" s="211"/>
      <c r="E19" s="68"/>
      <c r="F19" s="69"/>
      <c r="G19" s="70"/>
      <c r="BT19" s="36">
        <v>1</v>
      </c>
      <c r="BU19" s="36">
        <v>1</v>
      </c>
      <c r="CS19" s="28">
        <v>0</v>
      </c>
    </row>
    <row r="20" spans="1:7" ht="60" customHeight="1">
      <c r="A20" s="180">
        <v>5</v>
      </c>
      <c r="B20" s="176" t="s">
        <v>276</v>
      </c>
      <c r="C20" s="58" t="s">
        <v>843</v>
      </c>
      <c r="D20" s="59" t="s">
        <v>21</v>
      </c>
      <c r="E20" s="187">
        <f>8.4+24+15.6</f>
        <v>48</v>
      </c>
      <c r="F20" s="187">
        <v>1100</v>
      </c>
      <c r="G20" s="55">
        <f>E20*F20</f>
        <v>52800</v>
      </c>
    </row>
    <row r="21" spans="1:97" ht="60" customHeight="1">
      <c r="A21" s="169"/>
      <c r="B21" s="127"/>
      <c r="C21" s="216" t="s">
        <v>511</v>
      </c>
      <c r="D21" s="217"/>
      <c r="E21" s="95"/>
      <c r="F21" s="135"/>
      <c r="G21" s="86">
        <f aca="true" t="shared" si="3" ref="G21:G22">E21*F21</f>
        <v>0</v>
      </c>
      <c r="BT21" s="28">
        <v>1</v>
      </c>
      <c r="BU21" s="28">
        <v>1</v>
      </c>
      <c r="CS21" s="28">
        <v>0</v>
      </c>
    </row>
    <row r="22" spans="1:7" ht="60" customHeight="1">
      <c r="A22" s="182"/>
      <c r="B22" s="170"/>
      <c r="C22" s="210" t="s">
        <v>538</v>
      </c>
      <c r="D22" s="211"/>
      <c r="E22" s="68"/>
      <c r="F22" s="135"/>
      <c r="G22" s="86">
        <f t="shared" si="3"/>
        <v>0</v>
      </c>
    </row>
    <row r="23" spans="1:7" ht="60" customHeight="1">
      <c r="A23" s="180">
        <v>6</v>
      </c>
      <c r="B23" s="174" t="s">
        <v>277</v>
      </c>
      <c r="C23" s="58" t="s">
        <v>844</v>
      </c>
      <c r="D23" s="59" t="s">
        <v>21</v>
      </c>
      <c r="E23" s="187">
        <f>74.4+7.2+9.6+10.8</f>
        <v>102</v>
      </c>
      <c r="F23" s="187">
        <v>1450</v>
      </c>
      <c r="G23" s="55">
        <f>E23*F23</f>
        <v>147900</v>
      </c>
    </row>
    <row r="24" spans="1:97" ht="93" customHeight="1">
      <c r="A24" s="169"/>
      <c r="B24" s="127"/>
      <c r="C24" s="216" t="s">
        <v>511</v>
      </c>
      <c r="D24" s="217"/>
      <c r="E24" s="95"/>
      <c r="F24" s="135"/>
      <c r="G24" s="86"/>
      <c r="BT24" s="28">
        <v>1</v>
      </c>
      <c r="BU24" s="28">
        <v>1</v>
      </c>
      <c r="CS24" s="28">
        <v>0</v>
      </c>
    </row>
    <row r="25" spans="1:7" ht="60" customHeight="1">
      <c r="A25" s="182"/>
      <c r="B25" s="172"/>
      <c r="C25" s="210" t="s">
        <v>537</v>
      </c>
      <c r="D25" s="211"/>
      <c r="E25" s="68"/>
      <c r="F25" s="69"/>
      <c r="G25" s="70"/>
    </row>
    <row r="26" spans="1:7" ht="60" customHeight="1">
      <c r="A26" s="167">
        <v>7</v>
      </c>
      <c r="B26" s="176" t="s">
        <v>278</v>
      </c>
      <c r="C26" s="58" t="s">
        <v>845</v>
      </c>
      <c r="D26" s="59" t="s">
        <v>21</v>
      </c>
      <c r="E26" s="187">
        <f>90.6+18+12.6+4.8+18.6+8.4</f>
        <v>153</v>
      </c>
      <c r="F26" s="187">
        <v>1870</v>
      </c>
      <c r="G26" s="55">
        <f>E26*F26</f>
        <v>286110</v>
      </c>
    </row>
    <row r="27" spans="1:7" ht="83.25" customHeight="1">
      <c r="A27" s="169"/>
      <c r="B27" s="127"/>
      <c r="C27" s="216" t="s">
        <v>511</v>
      </c>
      <c r="D27" s="217"/>
      <c r="E27" s="95"/>
      <c r="F27" s="135"/>
      <c r="G27" s="86"/>
    </row>
    <row r="28" spans="1:7" ht="60" customHeight="1">
      <c r="A28" s="184"/>
      <c r="B28" s="170"/>
      <c r="C28" s="210" t="s">
        <v>536</v>
      </c>
      <c r="D28" s="211"/>
      <c r="E28" s="68"/>
      <c r="F28" s="69"/>
      <c r="G28" s="70"/>
    </row>
    <row r="29" spans="1:7" ht="60" customHeight="1">
      <c r="A29" s="180">
        <v>8</v>
      </c>
      <c r="B29" s="174" t="s">
        <v>279</v>
      </c>
      <c r="C29" s="58" t="s">
        <v>846</v>
      </c>
      <c r="D29" s="59" t="s">
        <v>21</v>
      </c>
      <c r="E29" s="187">
        <f>44</f>
        <v>44</v>
      </c>
      <c r="F29" s="187">
        <v>2180</v>
      </c>
      <c r="G29" s="55">
        <f>E29*F29</f>
        <v>95920</v>
      </c>
    </row>
    <row r="30" spans="1:7" ht="99" customHeight="1">
      <c r="A30" s="169"/>
      <c r="B30" s="127"/>
      <c r="C30" s="216" t="s">
        <v>511</v>
      </c>
      <c r="D30" s="217"/>
      <c r="E30" s="95"/>
      <c r="F30" s="135"/>
      <c r="G30" s="86"/>
    </row>
    <row r="31" spans="1:7" ht="60" customHeight="1">
      <c r="A31" s="182"/>
      <c r="B31" s="172"/>
      <c r="C31" s="210" t="s">
        <v>535</v>
      </c>
      <c r="D31" s="211"/>
      <c r="E31" s="68"/>
      <c r="F31" s="69"/>
      <c r="G31" s="70"/>
    </row>
    <row r="32" spans="1:7" ht="60" customHeight="1">
      <c r="A32" s="180">
        <v>9</v>
      </c>
      <c r="B32" s="176" t="s">
        <v>280</v>
      </c>
      <c r="C32" s="58" t="s">
        <v>847</v>
      </c>
      <c r="D32" s="59" t="s">
        <v>21</v>
      </c>
      <c r="E32" s="177">
        <f>9+24</f>
        <v>33</v>
      </c>
      <c r="F32" s="177">
        <v>2515</v>
      </c>
      <c r="G32" s="181">
        <f>E32*F32</f>
        <v>82995</v>
      </c>
    </row>
    <row r="33" spans="1:7" ht="90.75" customHeight="1">
      <c r="A33" s="169"/>
      <c r="B33" s="127"/>
      <c r="C33" s="216" t="s">
        <v>511</v>
      </c>
      <c r="D33" s="217"/>
      <c r="E33" s="95"/>
      <c r="F33" s="135"/>
      <c r="G33" s="86"/>
    </row>
    <row r="34" spans="1:7" ht="60" customHeight="1">
      <c r="A34" s="182"/>
      <c r="B34" s="170"/>
      <c r="C34" s="210" t="s">
        <v>534</v>
      </c>
      <c r="D34" s="207"/>
      <c r="E34" s="178"/>
      <c r="F34" s="135"/>
      <c r="G34" s="57"/>
    </row>
    <row r="35" spans="1:7" ht="18" customHeight="1">
      <c r="A35" s="221"/>
      <c r="B35" s="222"/>
      <c r="C35" s="222"/>
      <c r="D35" s="222"/>
      <c r="E35" s="222"/>
      <c r="F35" s="222"/>
      <c r="G35" s="223"/>
    </row>
    <row r="36" spans="1:7" ht="60" customHeight="1">
      <c r="A36" s="167">
        <v>10</v>
      </c>
      <c r="B36" s="176" t="s">
        <v>494</v>
      </c>
      <c r="C36" s="58" t="s">
        <v>848</v>
      </c>
      <c r="D36" s="59" t="s">
        <v>21</v>
      </c>
      <c r="E36" s="145">
        <v>205</v>
      </c>
      <c r="F36" s="177">
        <v>400</v>
      </c>
      <c r="G36" s="181">
        <f>E36*F36</f>
        <v>82000</v>
      </c>
    </row>
    <row r="37" spans="1:7" ht="84" customHeight="1">
      <c r="A37" s="169"/>
      <c r="B37" s="127"/>
      <c r="C37" s="216" t="s">
        <v>511</v>
      </c>
      <c r="D37" s="217"/>
      <c r="E37" s="95"/>
      <c r="F37" s="135"/>
      <c r="G37" s="86">
        <f aca="true" t="shared" si="4" ref="G37:G38">E37*F37</f>
        <v>0</v>
      </c>
    </row>
    <row r="38" spans="1:7" ht="60" customHeight="1">
      <c r="A38" s="182"/>
      <c r="B38" s="172"/>
      <c r="C38" s="210" t="s">
        <v>1277</v>
      </c>
      <c r="D38" s="211"/>
      <c r="E38" s="68"/>
      <c r="F38" s="69"/>
      <c r="G38" s="70">
        <f t="shared" si="4"/>
        <v>0</v>
      </c>
    </row>
    <row r="39" spans="1:7" ht="60" customHeight="1">
      <c r="A39" s="167">
        <v>11</v>
      </c>
      <c r="B39" s="176" t="s">
        <v>281</v>
      </c>
      <c r="C39" s="83" t="s">
        <v>79</v>
      </c>
      <c r="D39" s="140" t="s">
        <v>21</v>
      </c>
      <c r="E39" s="177">
        <f>73.9+3.6+108.8+108.4+89.9+93.7+12.7</f>
        <v>491</v>
      </c>
      <c r="F39" s="177">
        <v>480</v>
      </c>
      <c r="G39" s="181">
        <f>E39*F39</f>
        <v>235680</v>
      </c>
    </row>
    <row r="40" spans="1:7" ht="75.75" customHeight="1">
      <c r="A40" s="169"/>
      <c r="B40" s="127"/>
      <c r="C40" s="216" t="s">
        <v>511</v>
      </c>
      <c r="D40" s="217"/>
      <c r="E40" s="95"/>
      <c r="F40" s="135"/>
      <c r="G40" s="86"/>
    </row>
    <row r="41" spans="1:7" ht="60" customHeight="1">
      <c r="A41" s="184"/>
      <c r="B41" s="170"/>
      <c r="C41" s="210" t="s">
        <v>552</v>
      </c>
      <c r="D41" s="207"/>
      <c r="E41" s="178"/>
      <c r="F41" s="135"/>
      <c r="G41" s="57"/>
    </row>
    <row r="42" spans="1:7" ht="60" customHeight="1">
      <c r="A42" s="167">
        <v>12</v>
      </c>
      <c r="B42" s="176" t="s">
        <v>282</v>
      </c>
      <c r="C42" s="58" t="s">
        <v>80</v>
      </c>
      <c r="D42" s="59" t="s">
        <v>21</v>
      </c>
      <c r="E42" s="177">
        <f>10</f>
        <v>10</v>
      </c>
      <c r="F42" s="177">
        <v>590</v>
      </c>
      <c r="G42" s="181">
        <f>E42*F42</f>
        <v>5900</v>
      </c>
    </row>
    <row r="43" spans="1:53" ht="82.5" customHeight="1">
      <c r="A43" s="169"/>
      <c r="B43" s="127"/>
      <c r="C43" s="216" t="s">
        <v>511</v>
      </c>
      <c r="D43" s="217"/>
      <c r="E43" s="95"/>
      <c r="F43" s="135"/>
      <c r="G43" s="86"/>
      <c r="AB43" s="28">
        <v>1</v>
      </c>
      <c r="AC43" s="28">
        <v>1</v>
      </c>
      <c r="BA43" s="28">
        <v>0</v>
      </c>
    </row>
    <row r="44" spans="1:7" ht="60" customHeight="1">
      <c r="A44" s="182"/>
      <c r="B44" s="172"/>
      <c r="C44" s="210" t="s">
        <v>541</v>
      </c>
      <c r="D44" s="207"/>
      <c r="E44" s="178"/>
      <c r="F44" s="135"/>
      <c r="G44" s="57"/>
    </row>
    <row r="45" spans="1:53" ht="15" customHeight="1">
      <c r="A45" s="221"/>
      <c r="B45" s="222"/>
      <c r="C45" s="222"/>
      <c r="D45" s="222"/>
      <c r="E45" s="222"/>
      <c r="F45" s="222"/>
      <c r="G45" s="222"/>
      <c r="AB45" s="36">
        <v>1</v>
      </c>
      <c r="AC45" s="36">
        <v>1</v>
      </c>
      <c r="BA45" s="28">
        <v>0</v>
      </c>
    </row>
    <row r="46" spans="1:29" ht="60" customHeight="1">
      <c r="A46" s="167">
        <v>13</v>
      </c>
      <c r="B46" s="176" t="s">
        <v>283</v>
      </c>
      <c r="C46" s="90" t="s">
        <v>849</v>
      </c>
      <c r="D46" s="59" t="s">
        <v>21</v>
      </c>
      <c r="E46" s="177">
        <f>6+51.2+7.5+54.3+1</f>
        <v>120</v>
      </c>
      <c r="F46" s="177">
        <v>720</v>
      </c>
      <c r="G46" s="181">
        <f>E46*F46</f>
        <v>86400</v>
      </c>
      <c r="H46" s="104"/>
      <c r="AB46" s="36"/>
      <c r="AC46" s="36"/>
    </row>
    <row r="47" spans="1:29" ht="118.9" customHeight="1">
      <c r="A47" s="184"/>
      <c r="B47" s="183"/>
      <c r="C47" s="216" t="s">
        <v>508</v>
      </c>
      <c r="D47" s="217"/>
      <c r="E47" s="178"/>
      <c r="F47" s="135"/>
      <c r="G47" s="57"/>
      <c r="H47" s="71"/>
      <c r="AB47" s="36"/>
      <c r="AC47" s="36"/>
    </row>
    <row r="48" spans="1:29" ht="60" customHeight="1">
      <c r="A48" s="165"/>
      <c r="B48" s="144"/>
      <c r="C48" s="210" t="s">
        <v>542</v>
      </c>
      <c r="D48" s="207"/>
      <c r="E48" s="60"/>
      <c r="F48" s="179"/>
      <c r="G48" s="56"/>
      <c r="H48" s="71"/>
      <c r="AB48" s="36"/>
      <c r="AC48" s="36"/>
    </row>
    <row r="49" spans="1:7" ht="60" customHeight="1">
      <c r="A49" s="167">
        <v>14</v>
      </c>
      <c r="B49" s="176" t="s">
        <v>284</v>
      </c>
      <c r="C49" s="58" t="s">
        <v>850</v>
      </c>
      <c r="D49" s="59" t="s">
        <v>21</v>
      </c>
      <c r="E49" s="177">
        <f>3.6+36+3+28.8+3+9.6+16.2+25.8</f>
        <v>126</v>
      </c>
      <c r="F49" s="177">
        <v>870</v>
      </c>
      <c r="G49" s="181">
        <f>E49*F49</f>
        <v>109620</v>
      </c>
    </row>
    <row r="50" spans="1:7" ht="143.25" customHeight="1">
      <c r="A50" s="184"/>
      <c r="B50" s="183"/>
      <c r="C50" s="216" t="s">
        <v>508</v>
      </c>
      <c r="D50" s="217"/>
      <c r="E50" s="95"/>
      <c r="F50" s="135"/>
      <c r="G50" s="86"/>
    </row>
    <row r="51" spans="1:7" ht="60" customHeight="1">
      <c r="A51" s="184"/>
      <c r="B51" s="170"/>
      <c r="C51" s="210" t="s">
        <v>531</v>
      </c>
      <c r="D51" s="207"/>
      <c r="E51" s="178"/>
      <c r="F51" s="135"/>
      <c r="G51" s="57"/>
    </row>
    <row r="52" spans="1:7" ht="60" customHeight="1">
      <c r="A52" s="167">
        <v>15</v>
      </c>
      <c r="B52" s="176" t="s">
        <v>285</v>
      </c>
      <c r="C52" s="58" t="s">
        <v>851</v>
      </c>
      <c r="D52" s="59" t="s">
        <v>21</v>
      </c>
      <c r="E52" s="177">
        <f>13.8+90+56+2.4+50.4+18+6+20.4</f>
        <v>257</v>
      </c>
      <c r="F52" s="177">
        <v>940</v>
      </c>
      <c r="G52" s="181">
        <f>E52*F52</f>
        <v>241580</v>
      </c>
    </row>
    <row r="53" spans="1:7" ht="142.5" customHeight="1">
      <c r="A53" s="184"/>
      <c r="B53" s="183"/>
      <c r="C53" s="216" t="s">
        <v>508</v>
      </c>
      <c r="D53" s="217"/>
      <c r="E53" s="95"/>
      <c r="F53" s="135"/>
      <c r="G53" s="86"/>
    </row>
    <row r="54" spans="1:7" ht="60" customHeight="1">
      <c r="A54" s="165"/>
      <c r="B54" s="144"/>
      <c r="C54" s="210" t="s">
        <v>532</v>
      </c>
      <c r="D54" s="207"/>
      <c r="E54" s="178"/>
      <c r="F54" s="135"/>
      <c r="G54" s="57"/>
    </row>
    <row r="55" spans="1:7" ht="60" customHeight="1">
      <c r="A55" s="167">
        <v>16</v>
      </c>
      <c r="B55" s="176" t="s">
        <v>286</v>
      </c>
      <c r="C55" s="58" t="s">
        <v>852</v>
      </c>
      <c r="D55" s="59" t="s">
        <v>21</v>
      </c>
      <c r="E55" s="177">
        <f>26.5+11.5+28.4+7.5+40+31.5+10+17.5+22.8+25.8+8.5</f>
        <v>230.00000000000003</v>
      </c>
      <c r="F55" s="177">
        <v>1290</v>
      </c>
      <c r="G55" s="181">
        <f>E55*F55</f>
        <v>296700.00000000006</v>
      </c>
    </row>
    <row r="56" spans="1:53" ht="142.5" customHeight="1">
      <c r="A56" s="184"/>
      <c r="B56" s="183"/>
      <c r="C56" s="216" t="s">
        <v>508</v>
      </c>
      <c r="D56" s="217"/>
      <c r="E56" s="178"/>
      <c r="F56" s="135"/>
      <c r="G56" s="57"/>
      <c r="AB56" s="36">
        <v>1</v>
      </c>
      <c r="AC56" s="36">
        <v>1</v>
      </c>
      <c r="BA56" s="28">
        <v>2.525</v>
      </c>
    </row>
    <row r="57" spans="1:7" ht="60" customHeight="1">
      <c r="A57" s="184"/>
      <c r="B57" s="170"/>
      <c r="C57" s="210" t="s">
        <v>533</v>
      </c>
      <c r="D57" s="207"/>
      <c r="E57" s="178"/>
      <c r="F57" s="135"/>
      <c r="G57" s="57"/>
    </row>
    <row r="58" spans="1:7" ht="60" customHeight="1">
      <c r="A58" s="167">
        <v>17</v>
      </c>
      <c r="B58" s="176" t="s">
        <v>287</v>
      </c>
      <c r="C58" s="58" t="s">
        <v>853</v>
      </c>
      <c r="D58" s="59" t="s">
        <v>21</v>
      </c>
      <c r="E58" s="177">
        <f>15.6+7.8+100.8+30+36.6+2.4+45+37.4+22.8+27.6</f>
        <v>326</v>
      </c>
      <c r="F58" s="177">
        <v>1700</v>
      </c>
      <c r="G58" s="181">
        <f>E58*F58</f>
        <v>554200</v>
      </c>
    </row>
    <row r="59" spans="1:53" ht="127.5" customHeight="1">
      <c r="A59" s="184"/>
      <c r="B59" s="183"/>
      <c r="C59" s="216" t="s">
        <v>508</v>
      </c>
      <c r="D59" s="217"/>
      <c r="E59" s="95"/>
      <c r="F59" s="135"/>
      <c r="G59" s="86"/>
      <c r="AB59" s="28">
        <v>1</v>
      </c>
      <c r="AC59" s="28">
        <v>1</v>
      </c>
      <c r="BA59" s="28">
        <v>0.0392</v>
      </c>
    </row>
    <row r="60" spans="1:7" ht="60" customHeight="1">
      <c r="A60" s="165"/>
      <c r="B60" s="144"/>
      <c r="C60" s="210" t="s">
        <v>544</v>
      </c>
      <c r="D60" s="207"/>
      <c r="E60" s="178"/>
      <c r="F60" s="135"/>
      <c r="G60" s="57"/>
    </row>
    <row r="61" spans="1:7" ht="60" customHeight="1">
      <c r="A61" s="167">
        <v>18</v>
      </c>
      <c r="B61" s="176" t="s">
        <v>288</v>
      </c>
      <c r="C61" s="58" t="s">
        <v>854</v>
      </c>
      <c r="D61" s="59" t="s">
        <v>21</v>
      </c>
      <c r="E61" s="177">
        <f>4.8+19.2+162.4+28.8+39.6+7.2+22.8+8.4+10.8</f>
        <v>304</v>
      </c>
      <c r="F61" s="177">
        <v>2100</v>
      </c>
      <c r="G61" s="181">
        <f>E61*F61</f>
        <v>638400</v>
      </c>
    </row>
    <row r="62" spans="1:53" ht="129" customHeight="1">
      <c r="A62" s="184"/>
      <c r="B62" s="183"/>
      <c r="C62" s="216" t="s">
        <v>508</v>
      </c>
      <c r="D62" s="217"/>
      <c r="E62" s="95"/>
      <c r="F62" s="135"/>
      <c r="G62" s="86"/>
      <c r="AB62" s="28">
        <v>1</v>
      </c>
      <c r="AC62" s="28">
        <v>1</v>
      </c>
      <c r="BA62" s="28">
        <v>0</v>
      </c>
    </row>
    <row r="63" spans="1:53" ht="60" customHeight="1">
      <c r="A63" s="184"/>
      <c r="B63" s="170"/>
      <c r="C63" s="210" t="s">
        <v>543</v>
      </c>
      <c r="D63" s="207"/>
      <c r="E63" s="178"/>
      <c r="F63" s="135"/>
      <c r="G63" s="57"/>
      <c r="AB63" s="36">
        <v>1</v>
      </c>
      <c r="AC63" s="36">
        <v>1</v>
      </c>
      <c r="BA63" s="28">
        <v>1.05702</v>
      </c>
    </row>
    <row r="64" spans="1:29" ht="60" customHeight="1">
      <c r="A64" s="167">
        <v>19</v>
      </c>
      <c r="B64" s="176" t="s">
        <v>289</v>
      </c>
      <c r="C64" s="58" t="s">
        <v>855</v>
      </c>
      <c r="D64" s="59" t="s">
        <v>21</v>
      </c>
      <c r="E64" s="177">
        <f>40+70+7.5+5+2.5+15</f>
        <v>140</v>
      </c>
      <c r="F64" s="177">
        <v>5210</v>
      </c>
      <c r="G64" s="181">
        <f>E64*F64</f>
        <v>729400</v>
      </c>
      <c r="AB64" s="36"/>
      <c r="AC64" s="36"/>
    </row>
    <row r="65" spans="1:7" ht="117.6" customHeight="1">
      <c r="A65" s="184"/>
      <c r="B65" s="183"/>
      <c r="C65" s="216" t="s">
        <v>508</v>
      </c>
      <c r="D65" s="217"/>
      <c r="E65" s="95"/>
      <c r="F65" s="135"/>
      <c r="G65" s="86"/>
    </row>
    <row r="66" spans="1:29" ht="60" customHeight="1">
      <c r="A66" s="165"/>
      <c r="B66" s="144"/>
      <c r="C66" s="210" t="s">
        <v>549</v>
      </c>
      <c r="D66" s="207"/>
      <c r="E66" s="178"/>
      <c r="F66" s="135"/>
      <c r="G66" s="57"/>
      <c r="AB66" s="36"/>
      <c r="AC66" s="36"/>
    </row>
    <row r="67" spans="1:7" ht="60" customHeight="1">
      <c r="A67" s="167">
        <v>20</v>
      </c>
      <c r="B67" s="176" t="s">
        <v>290</v>
      </c>
      <c r="C67" s="58" t="s">
        <v>856</v>
      </c>
      <c r="D67" s="59" t="s">
        <v>21</v>
      </c>
      <c r="E67" s="177">
        <f>7.5+4+18.5</f>
        <v>30</v>
      </c>
      <c r="F67" s="177">
        <v>5500</v>
      </c>
      <c r="G67" s="181">
        <f>E67*F67</f>
        <v>165000</v>
      </c>
    </row>
    <row r="68" spans="1:7" ht="118.5" customHeight="1">
      <c r="A68" s="184"/>
      <c r="B68" s="183"/>
      <c r="C68" s="216" t="s">
        <v>508</v>
      </c>
      <c r="D68" s="217"/>
      <c r="E68" s="95"/>
      <c r="F68" s="135"/>
      <c r="G68" s="86"/>
    </row>
    <row r="69" spans="1:53" ht="60" customHeight="1">
      <c r="A69" s="184"/>
      <c r="B69" s="170"/>
      <c r="C69" s="210" t="s">
        <v>548</v>
      </c>
      <c r="D69" s="207"/>
      <c r="E69" s="178"/>
      <c r="F69" s="135"/>
      <c r="G69" s="57"/>
      <c r="AB69" s="36">
        <v>1</v>
      </c>
      <c r="AC69" s="36">
        <v>1</v>
      </c>
      <c r="BA69" s="28">
        <v>1.175</v>
      </c>
    </row>
    <row r="70" spans="1:7" ht="60" customHeight="1">
      <c r="A70" s="167">
        <v>21</v>
      </c>
      <c r="B70" s="176" t="s">
        <v>291</v>
      </c>
      <c r="C70" s="58" t="s">
        <v>857</v>
      </c>
      <c r="D70" s="59" t="s">
        <v>21</v>
      </c>
      <c r="E70" s="177">
        <f>39</f>
        <v>39</v>
      </c>
      <c r="F70" s="177">
        <v>6400</v>
      </c>
      <c r="G70" s="181">
        <f>E70*F70</f>
        <v>249600</v>
      </c>
    </row>
    <row r="71" spans="1:7" ht="120.75" customHeight="1">
      <c r="A71" s="184"/>
      <c r="B71" s="183"/>
      <c r="C71" s="216" t="s">
        <v>508</v>
      </c>
      <c r="D71" s="217"/>
      <c r="E71" s="95"/>
      <c r="F71" s="135"/>
      <c r="G71" s="86"/>
    </row>
    <row r="72" spans="1:7" ht="60" customHeight="1">
      <c r="A72" s="165"/>
      <c r="B72" s="144"/>
      <c r="C72" s="210" t="s">
        <v>547</v>
      </c>
      <c r="D72" s="207"/>
      <c r="E72" s="178"/>
      <c r="F72" s="135"/>
      <c r="G72" s="57"/>
    </row>
    <row r="73" spans="1:7" ht="60" customHeight="1">
      <c r="A73" s="167">
        <v>22</v>
      </c>
      <c r="B73" s="176" t="s">
        <v>292</v>
      </c>
      <c r="C73" s="58" t="s">
        <v>858</v>
      </c>
      <c r="D73" s="59" t="s">
        <v>21</v>
      </c>
      <c r="E73" s="177">
        <f>85</f>
        <v>85</v>
      </c>
      <c r="F73" s="177">
        <v>8700</v>
      </c>
      <c r="G73" s="181">
        <f>E73*F73</f>
        <v>739500</v>
      </c>
    </row>
    <row r="74" spans="1:7" ht="134.25" customHeight="1">
      <c r="A74" s="184"/>
      <c r="B74" s="183"/>
      <c r="C74" s="216" t="s">
        <v>508</v>
      </c>
      <c r="D74" s="217"/>
      <c r="E74" s="95"/>
      <c r="F74" s="135"/>
      <c r="G74" s="86"/>
    </row>
    <row r="75" spans="1:7" ht="60" customHeight="1">
      <c r="A75" s="184"/>
      <c r="B75" s="170"/>
      <c r="C75" s="210" t="s">
        <v>546</v>
      </c>
      <c r="D75" s="207"/>
      <c r="E75" s="178"/>
      <c r="F75" s="135"/>
      <c r="G75" s="57"/>
    </row>
    <row r="76" spans="1:7" ht="60" customHeight="1">
      <c r="A76" s="167">
        <v>23</v>
      </c>
      <c r="B76" s="176" t="s">
        <v>293</v>
      </c>
      <c r="C76" s="58" t="s">
        <v>859</v>
      </c>
      <c r="D76" s="59" t="s">
        <v>21</v>
      </c>
      <c r="E76" s="177">
        <f>70</f>
        <v>70</v>
      </c>
      <c r="F76" s="177">
        <v>10000</v>
      </c>
      <c r="G76" s="181">
        <f>E76*F76</f>
        <v>700000</v>
      </c>
    </row>
    <row r="77" spans="1:53" ht="147" customHeight="1">
      <c r="A77" s="184"/>
      <c r="B77" s="183"/>
      <c r="C77" s="216" t="s">
        <v>508</v>
      </c>
      <c r="D77" s="217"/>
      <c r="E77" s="95"/>
      <c r="F77" s="135"/>
      <c r="G77" s="86"/>
      <c r="AB77" s="28">
        <v>1</v>
      </c>
      <c r="AC77" s="28">
        <v>1</v>
      </c>
      <c r="BA77" s="28">
        <v>2.525</v>
      </c>
    </row>
    <row r="78" spans="1:7" ht="60" customHeight="1">
      <c r="A78" s="165"/>
      <c r="B78" s="144"/>
      <c r="C78" s="232" t="s">
        <v>545</v>
      </c>
      <c r="D78" s="233"/>
      <c r="E78" s="178"/>
      <c r="F78" s="135"/>
      <c r="G78" s="57"/>
    </row>
    <row r="79" spans="1:7" ht="18" customHeight="1">
      <c r="A79" s="221"/>
      <c r="B79" s="222"/>
      <c r="C79" s="222"/>
      <c r="D79" s="222"/>
      <c r="E79" s="222"/>
      <c r="F79" s="222"/>
      <c r="G79" s="223"/>
    </row>
    <row r="80" spans="1:7" ht="60" customHeight="1">
      <c r="A80" s="167">
        <v>24</v>
      </c>
      <c r="B80" s="176" t="s">
        <v>294</v>
      </c>
      <c r="C80" s="83" t="s">
        <v>492</v>
      </c>
      <c r="D80" s="140" t="s">
        <v>21</v>
      </c>
      <c r="E80" s="186">
        <v>312</v>
      </c>
      <c r="F80" s="80">
        <v>400</v>
      </c>
      <c r="G80" s="86">
        <f aca="true" t="shared" si="5" ref="G80:G82">E80*F80</f>
        <v>124800</v>
      </c>
    </row>
    <row r="81" spans="1:7" ht="117" customHeight="1">
      <c r="A81" s="169"/>
      <c r="B81" s="127"/>
      <c r="C81" s="216" t="s">
        <v>511</v>
      </c>
      <c r="D81" s="217"/>
      <c r="E81" s="95"/>
      <c r="F81" s="135"/>
      <c r="G81" s="86">
        <f t="shared" si="5"/>
        <v>0</v>
      </c>
    </row>
    <row r="82" spans="1:7" ht="60" customHeight="1">
      <c r="A82" s="184"/>
      <c r="B82" s="170"/>
      <c r="C82" s="218" t="s">
        <v>1278</v>
      </c>
      <c r="D82" s="219"/>
      <c r="E82" s="105"/>
      <c r="F82" s="135"/>
      <c r="G82" s="86">
        <f t="shared" si="5"/>
        <v>0</v>
      </c>
    </row>
    <row r="83" spans="1:7" ht="60" customHeight="1">
      <c r="A83" s="167">
        <v>25</v>
      </c>
      <c r="B83" s="176" t="s">
        <v>295</v>
      </c>
      <c r="C83" s="83" t="s">
        <v>83</v>
      </c>
      <c r="D83" s="140" t="s">
        <v>21</v>
      </c>
      <c r="E83" s="177">
        <f>96.4+14.7+129.8+115.9+89.7+82+23.5</f>
        <v>552</v>
      </c>
      <c r="F83" s="177">
        <v>480</v>
      </c>
      <c r="G83" s="181">
        <f>E83*F83</f>
        <v>264960</v>
      </c>
    </row>
    <row r="84" spans="1:53" ht="114.75" customHeight="1">
      <c r="A84" s="184"/>
      <c r="B84" s="183"/>
      <c r="C84" s="216" t="s">
        <v>507</v>
      </c>
      <c r="D84" s="217"/>
      <c r="E84" s="95"/>
      <c r="F84" s="135"/>
      <c r="G84" s="86"/>
      <c r="AB84" s="28">
        <v>1</v>
      </c>
      <c r="AC84" s="28">
        <v>1</v>
      </c>
      <c r="BA84" s="28">
        <v>3E-05</v>
      </c>
    </row>
    <row r="85" spans="1:7" ht="60" customHeight="1">
      <c r="A85" s="184"/>
      <c r="B85" s="170"/>
      <c r="C85" s="210" t="s">
        <v>553</v>
      </c>
      <c r="D85" s="207"/>
      <c r="E85" s="178"/>
      <c r="F85" s="135"/>
      <c r="G85" s="57"/>
    </row>
    <row r="86" spans="1:7" ht="60" customHeight="1">
      <c r="A86" s="167">
        <v>26</v>
      </c>
      <c r="B86" s="176" t="s">
        <v>296</v>
      </c>
      <c r="C86" s="58" t="s">
        <v>82</v>
      </c>
      <c r="D86" s="140" t="s">
        <v>21</v>
      </c>
      <c r="E86" s="177">
        <f>2.5+1.2+12.6+8.9+11.2+1+1.6</f>
        <v>39.00000000000001</v>
      </c>
      <c r="F86" s="177">
        <v>590</v>
      </c>
      <c r="G86" s="181">
        <f>E86*F86</f>
        <v>23010.000000000004</v>
      </c>
    </row>
    <row r="87" spans="1:7" ht="103.5" customHeight="1">
      <c r="A87" s="169"/>
      <c r="B87" s="127"/>
      <c r="C87" s="216" t="s">
        <v>511</v>
      </c>
      <c r="D87" s="217"/>
      <c r="E87" s="95"/>
      <c r="F87" s="135"/>
      <c r="G87" s="86"/>
    </row>
    <row r="88" spans="1:7" ht="60" customHeight="1">
      <c r="A88" s="184"/>
      <c r="B88" s="170"/>
      <c r="C88" s="210" t="s">
        <v>554</v>
      </c>
      <c r="D88" s="207"/>
      <c r="E88" s="178"/>
      <c r="F88" s="135"/>
      <c r="G88" s="57"/>
    </row>
    <row r="89" spans="1:7" ht="60" customHeight="1">
      <c r="A89" s="167">
        <v>27</v>
      </c>
      <c r="B89" s="176" t="s">
        <v>297</v>
      </c>
      <c r="C89" s="58" t="s">
        <v>81</v>
      </c>
      <c r="D89" s="140" t="s">
        <v>21</v>
      </c>
      <c r="E89" s="177">
        <f>3.9+9.4+11.7</f>
        <v>25</v>
      </c>
      <c r="F89" s="177">
        <v>824</v>
      </c>
      <c r="G89" s="181">
        <f>E89*F89</f>
        <v>20600</v>
      </c>
    </row>
    <row r="90" spans="1:7" ht="109.5" customHeight="1">
      <c r="A90" s="184"/>
      <c r="B90" s="183"/>
      <c r="C90" s="216" t="s">
        <v>511</v>
      </c>
      <c r="D90" s="217"/>
      <c r="E90" s="95"/>
      <c r="F90" s="135"/>
      <c r="G90" s="86"/>
    </row>
    <row r="91" spans="1:7" ht="60" customHeight="1">
      <c r="A91" s="184"/>
      <c r="B91" s="170"/>
      <c r="C91" s="210" t="s">
        <v>555</v>
      </c>
      <c r="D91" s="207"/>
      <c r="E91" s="178"/>
      <c r="F91" s="135"/>
      <c r="G91" s="57"/>
    </row>
    <row r="92" spans="1:7" ht="60" customHeight="1">
      <c r="A92" s="167">
        <v>28</v>
      </c>
      <c r="B92" s="176" t="s">
        <v>1094</v>
      </c>
      <c r="C92" s="61" t="s">
        <v>493</v>
      </c>
      <c r="D92" s="67" t="s">
        <v>21</v>
      </c>
      <c r="E92" s="187">
        <v>836</v>
      </c>
      <c r="F92" s="187">
        <v>180</v>
      </c>
      <c r="G92" s="55">
        <f>E92*F92</f>
        <v>150480</v>
      </c>
    </row>
    <row r="93" spans="1:7" ht="99" customHeight="1">
      <c r="A93" s="169"/>
      <c r="B93" s="127"/>
      <c r="C93" s="216" t="s">
        <v>512</v>
      </c>
      <c r="D93" s="217"/>
      <c r="E93" s="68"/>
      <c r="F93" s="69"/>
      <c r="G93" s="70">
        <f aca="true" t="shared" si="6" ref="G93:G94">E93*F93</f>
        <v>0</v>
      </c>
    </row>
    <row r="94" spans="1:7" ht="60" customHeight="1">
      <c r="A94" s="184"/>
      <c r="B94" s="170"/>
      <c r="C94" s="210" t="s">
        <v>1279</v>
      </c>
      <c r="D94" s="211"/>
      <c r="E94" s="105"/>
      <c r="F94" s="135"/>
      <c r="G94" s="86">
        <f t="shared" si="6"/>
        <v>0</v>
      </c>
    </row>
    <row r="95" spans="1:7" ht="60" customHeight="1">
      <c r="A95" s="167">
        <v>29</v>
      </c>
      <c r="B95" s="176" t="s">
        <v>298</v>
      </c>
      <c r="C95" s="61" t="s">
        <v>103</v>
      </c>
      <c r="D95" s="67" t="s">
        <v>21</v>
      </c>
      <c r="E95" s="187">
        <f>E11+E39+E83</f>
        <v>1277</v>
      </c>
      <c r="F95" s="187">
        <v>197</v>
      </c>
      <c r="G95" s="55">
        <f>E95*F95</f>
        <v>251569</v>
      </c>
    </row>
    <row r="96" spans="1:7" ht="89.25" customHeight="1">
      <c r="A96" s="184"/>
      <c r="B96" s="183"/>
      <c r="C96" s="216" t="s">
        <v>512</v>
      </c>
      <c r="D96" s="217"/>
      <c r="E96" s="68"/>
      <c r="F96" s="69"/>
      <c r="G96" s="70"/>
    </row>
    <row r="97" spans="1:7" ht="60" customHeight="1">
      <c r="A97" s="184"/>
      <c r="B97" s="170"/>
      <c r="C97" s="210" t="s">
        <v>556</v>
      </c>
      <c r="D97" s="211"/>
      <c r="E97" s="68"/>
      <c r="F97" s="69"/>
      <c r="G97" s="70"/>
    </row>
    <row r="98" spans="1:7" ht="60" customHeight="1">
      <c r="A98" s="167">
        <v>30</v>
      </c>
      <c r="B98" s="176" t="s">
        <v>299</v>
      </c>
      <c r="C98" s="61" t="s">
        <v>104</v>
      </c>
      <c r="D98" s="67" t="s">
        <v>21</v>
      </c>
      <c r="E98" s="187">
        <f>E14+E42+E86</f>
        <v>309</v>
      </c>
      <c r="F98" s="187">
        <v>231</v>
      </c>
      <c r="G98" s="55">
        <f>E98*F98</f>
        <v>71379</v>
      </c>
    </row>
    <row r="99" spans="1:7" ht="96" customHeight="1">
      <c r="A99" s="169"/>
      <c r="B99" s="127"/>
      <c r="C99" s="216" t="s">
        <v>512</v>
      </c>
      <c r="D99" s="217"/>
      <c r="E99" s="68"/>
      <c r="F99" s="69"/>
      <c r="G99" s="70"/>
    </row>
    <row r="100" spans="1:7" ht="60" customHeight="1">
      <c r="A100" s="184"/>
      <c r="B100" s="170"/>
      <c r="C100" s="210" t="s">
        <v>557</v>
      </c>
      <c r="D100" s="211"/>
      <c r="E100" s="68"/>
      <c r="F100" s="69"/>
      <c r="G100" s="70"/>
    </row>
    <row r="101" spans="1:7" ht="60" customHeight="1">
      <c r="A101" s="167">
        <v>31</v>
      </c>
      <c r="B101" s="176" t="s">
        <v>300</v>
      </c>
      <c r="C101" s="61" t="s">
        <v>105</v>
      </c>
      <c r="D101" s="67" t="s">
        <v>21</v>
      </c>
      <c r="E101" s="187">
        <f>E17+E89</f>
        <v>131</v>
      </c>
      <c r="F101" s="187">
        <v>263</v>
      </c>
      <c r="G101" s="55">
        <f>E101*F101</f>
        <v>34453</v>
      </c>
    </row>
    <row r="102" spans="1:7" ht="95.25" customHeight="1">
      <c r="A102" s="184"/>
      <c r="B102" s="183"/>
      <c r="C102" s="216" t="s">
        <v>512</v>
      </c>
      <c r="D102" s="217"/>
      <c r="E102" s="68"/>
      <c r="F102" s="69"/>
      <c r="G102" s="70"/>
    </row>
    <row r="103" spans="1:7" ht="60" customHeight="1">
      <c r="A103" s="184"/>
      <c r="B103" s="170"/>
      <c r="C103" s="210" t="s">
        <v>558</v>
      </c>
      <c r="D103" s="211"/>
      <c r="E103" s="68"/>
      <c r="F103" s="69"/>
      <c r="G103" s="70"/>
    </row>
    <row r="104" spans="1:7" ht="60" customHeight="1">
      <c r="A104" s="167">
        <v>32</v>
      </c>
      <c r="B104" s="176" t="s">
        <v>301</v>
      </c>
      <c r="C104" s="61" t="s">
        <v>106</v>
      </c>
      <c r="D104" s="67" t="s">
        <v>21</v>
      </c>
      <c r="E104" s="187">
        <f>E20</f>
        <v>48</v>
      </c>
      <c r="F104" s="187">
        <v>285</v>
      </c>
      <c r="G104" s="55">
        <f>E104*F104</f>
        <v>13680</v>
      </c>
    </row>
    <row r="105" spans="1:7" ht="91.5" customHeight="1">
      <c r="A105" s="169"/>
      <c r="B105" s="127"/>
      <c r="C105" s="216" t="s">
        <v>512</v>
      </c>
      <c r="D105" s="217"/>
      <c r="E105" s="68"/>
      <c r="F105" s="69"/>
      <c r="G105" s="70"/>
    </row>
    <row r="106" spans="1:7" ht="60" customHeight="1">
      <c r="A106" s="184"/>
      <c r="B106" s="170"/>
      <c r="C106" s="210" t="s">
        <v>538</v>
      </c>
      <c r="D106" s="211"/>
      <c r="E106" s="68"/>
      <c r="F106" s="69"/>
      <c r="G106" s="70"/>
    </row>
    <row r="107" spans="1:7" s="51" customFormat="1" ht="60" customHeight="1">
      <c r="A107" s="167">
        <v>33</v>
      </c>
      <c r="B107" s="176" t="s">
        <v>302</v>
      </c>
      <c r="C107" s="61" t="s">
        <v>108</v>
      </c>
      <c r="D107" s="78" t="s">
        <v>21</v>
      </c>
      <c r="E107" s="124">
        <f>E23</f>
        <v>102</v>
      </c>
      <c r="F107" s="124">
        <v>298</v>
      </c>
      <c r="G107" s="116">
        <f>E107*F107</f>
        <v>30396</v>
      </c>
    </row>
    <row r="108" spans="1:7" ht="82.5" customHeight="1">
      <c r="A108" s="184"/>
      <c r="B108" s="183"/>
      <c r="C108" s="216" t="s">
        <v>512</v>
      </c>
      <c r="D108" s="217"/>
      <c r="E108" s="68"/>
      <c r="F108" s="69"/>
      <c r="G108" s="70"/>
    </row>
    <row r="109" spans="1:7" ht="60" customHeight="1">
      <c r="A109" s="184"/>
      <c r="B109" s="170"/>
      <c r="C109" s="210" t="s">
        <v>537</v>
      </c>
      <c r="D109" s="211"/>
      <c r="E109" s="68"/>
      <c r="F109" s="69"/>
      <c r="G109" s="70"/>
    </row>
    <row r="110" spans="1:7" ht="60" customHeight="1">
      <c r="A110" s="167">
        <v>34</v>
      </c>
      <c r="B110" s="176" t="s">
        <v>303</v>
      </c>
      <c r="C110" s="61" t="s">
        <v>107</v>
      </c>
      <c r="D110" s="67" t="s">
        <v>21</v>
      </c>
      <c r="E110" s="187">
        <f>E32</f>
        <v>33</v>
      </c>
      <c r="F110" s="187">
        <v>325</v>
      </c>
      <c r="G110" s="55">
        <f>E110*F110</f>
        <v>10725</v>
      </c>
    </row>
    <row r="111" spans="1:7" ht="96.75" customHeight="1">
      <c r="A111" s="169"/>
      <c r="B111" s="127"/>
      <c r="C111" s="216" t="s">
        <v>512</v>
      </c>
      <c r="D111" s="217"/>
      <c r="E111" s="68"/>
      <c r="F111" s="69"/>
      <c r="G111" s="70"/>
    </row>
    <row r="112" spans="1:7" ht="60" customHeight="1">
      <c r="A112" s="184"/>
      <c r="B112" s="170"/>
      <c r="C112" s="210" t="s">
        <v>534</v>
      </c>
      <c r="D112" s="207"/>
      <c r="E112" s="68"/>
      <c r="F112" s="69"/>
      <c r="G112" s="70"/>
    </row>
    <row r="113" spans="1:7" ht="17.25" customHeight="1">
      <c r="A113" s="221"/>
      <c r="B113" s="222"/>
      <c r="C113" s="222"/>
      <c r="D113" s="222"/>
      <c r="E113" s="222"/>
      <c r="F113" s="222"/>
      <c r="G113" s="223"/>
    </row>
    <row r="114" spans="1:7" ht="60" customHeight="1">
      <c r="A114" s="167">
        <v>35</v>
      </c>
      <c r="B114" s="176" t="s">
        <v>304</v>
      </c>
      <c r="C114" s="58" t="s">
        <v>491</v>
      </c>
      <c r="D114" s="140" t="s">
        <v>21</v>
      </c>
      <c r="E114" s="177">
        <f>13</f>
        <v>13</v>
      </c>
      <c r="F114" s="177">
        <v>610</v>
      </c>
      <c r="G114" s="181">
        <f>E114*F114</f>
        <v>7930</v>
      </c>
    </row>
    <row r="115" spans="1:7" ht="124.5" customHeight="1">
      <c r="A115" s="184"/>
      <c r="B115" s="183"/>
      <c r="C115" s="204" t="s">
        <v>101</v>
      </c>
      <c r="D115" s="205"/>
      <c r="E115" s="178"/>
      <c r="F115" s="135"/>
      <c r="G115" s="57"/>
    </row>
    <row r="116" spans="1:7" ht="60" customHeight="1">
      <c r="A116" s="165"/>
      <c r="B116" s="170"/>
      <c r="C116" s="210" t="s">
        <v>559</v>
      </c>
      <c r="D116" s="207"/>
      <c r="E116" s="178"/>
      <c r="F116" s="135"/>
      <c r="G116" s="57"/>
    </row>
    <row r="117" spans="1:7" ht="60" customHeight="1">
      <c r="A117" s="169">
        <v>36</v>
      </c>
      <c r="B117" s="176" t="s">
        <v>305</v>
      </c>
      <c r="C117" s="58" t="s">
        <v>490</v>
      </c>
      <c r="D117" s="140" t="s">
        <v>21</v>
      </c>
      <c r="E117" s="177">
        <f>3</f>
        <v>3</v>
      </c>
      <c r="F117" s="177">
        <v>790</v>
      </c>
      <c r="G117" s="181">
        <f>E117*F117</f>
        <v>2370</v>
      </c>
    </row>
    <row r="118" spans="1:7" ht="146.25" customHeight="1">
      <c r="A118" s="184"/>
      <c r="B118" s="183"/>
      <c r="C118" s="204" t="s">
        <v>101</v>
      </c>
      <c r="D118" s="205"/>
      <c r="E118" s="178"/>
      <c r="F118" s="135"/>
      <c r="G118" s="57"/>
    </row>
    <row r="119" spans="1:7" ht="60" customHeight="1">
      <c r="A119" s="184"/>
      <c r="B119" s="170"/>
      <c r="C119" s="210" t="s">
        <v>560</v>
      </c>
      <c r="D119" s="207"/>
      <c r="E119" s="178"/>
      <c r="F119" s="135"/>
      <c r="G119" s="57"/>
    </row>
    <row r="120" spans="1:53" ht="18" customHeight="1">
      <c r="A120" s="221"/>
      <c r="B120" s="222"/>
      <c r="C120" s="222"/>
      <c r="D120" s="222"/>
      <c r="E120" s="222"/>
      <c r="F120" s="222"/>
      <c r="G120" s="223"/>
      <c r="AB120" s="36">
        <v>3</v>
      </c>
      <c r="AC120" s="36">
        <v>1</v>
      </c>
      <c r="BA120" s="28">
        <v>0.0003</v>
      </c>
    </row>
    <row r="121" spans="1:29" ht="60" customHeight="1">
      <c r="A121" s="167">
        <v>37</v>
      </c>
      <c r="B121" s="176" t="s">
        <v>1095</v>
      </c>
      <c r="C121" s="58" t="s">
        <v>495</v>
      </c>
      <c r="D121" s="140" t="s">
        <v>21</v>
      </c>
      <c r="E121" s="145">
        <v>319</v>
      </c>
      <c r="F121" s="177">
        <v>136</v>
      </c>
      <c r="G121" s="181">
        <f aca="true" t="shared" si="7" ref="G121:G123">E121*F121</f>
        <v>43384</v>
      </c>
      <c r="AB121" s="36"/>
      <c r="AC121" s="36"/>
    </row>
    <row r="122" spans="1:29" ht="75" customHeight="1">
      <c r="A122" s="169"/>
      <c r="B122" s="127"/>
      <c r="C122" s="204" t="s">
        <v>102</v>
      </c>
      <c r="D122" s="205"/>
      <c r="E122" s="95"/>
      <c r="F122" s="135"/>
      <c r="G122" s="86">
        <f t="shared" si="7"/>
        <v>0</v>
      </c>
      <c r="AB122" s="36"/>
      <c r="AC122" s="36"/>
    </row>
    <row r="123" spans="1:29" ht="60" customHeight="1">
      <c r="A123" s="184"/>
      <c r="B123" s="170"/>
      <c r="C123" s="218" t="s">
        <v>1278</v>
      </c>
      <c r="D123" s="219"/>
      <c r="E123" s="105"/>
      <c r="F123" s="135"/>
      <c r="G123" s="86">
        <f t="shared" si="7"/>
        <v>0</v>
      </c>
      <c r="AB123" s="36"/>
      <c r="AC123" s="36"/>
    </row>
    <row r="124" spans="1:60" ht="60" customHeight="1">
      <c r="A124" s="167">
        <v>38</v>
      </c>
      <c r="B124" s="176" t="s">
        <v>306</v>
      </c>
      <c r="C124" s="58" t="s">
        <v>270</v>
      </c>
      <c r="D124" s="140" t="s">
        <v>21</v>
      </c>
      <c r="E124" s="177">
        <f>E83</f>
        <v>552</v>
      </c>
      <c r="F124" s="177">
        <v>125</v>
      </c>
      <c r="G124" s="181">
        <f>E124*F124</f>
        <v>69000</v>
      </c>
      <c r="AI124" s="36">
        <v>1</v>
      </c>
      <c r="AJ124" s="36">
        <v>1</v>
      </c>
      <c r="BH124" s="28">
        <v>0.3412</v>
      </c>
    </row>
    <row r="125" spans="1:7" ht="86.25" customHeight="1">
      <c r="A125" s="184"/>
      <c r="B125" s="183"/>
      <c r="C125" s="204" t="s">
        <v>102</v>
      </c>
      <c r="D125" s="205"/>
      <c r="E125" s="178"/>
      <c r="F125" s="135"/>
      <c r="G125" s="57"/>
    </row>
    <row r="126" spans="1:7" ht="60" customHeight="1">
      <c r="A126" s="184"/>
      <c r="B126" s="170"/>
      <c r="C126" s="210" t="s">
        <v>553</v>
      </c>
      <c r="D126" s="207"/>
      <c r="E126" s="178"/>
      <c r="F126" s="135"/>
      <c r="G126" s="57"/>
    </row>
    <row r="127" spans="1:60" ht="60" customHeight="1">
      <c r="A127" s="167">
        <v>39</v>
      </c>
      <c r="B127" s="176" t="s">
        <v>1096</v>
      </c>
      <c r="C127" s="58" t="s">
        <v>84</v>
      </c>
      <c r="D127" s="140" t="s">
        <v>21</v>
      </c>
      <c r="E127" s="177">
        <f>E86</f>
        <v>39.00000000000001</v>
      </c>
      <c r="F127" s="177">
        <v>163</v>
      </c>
      <c r="G127" s="181">
        <f>E127*F127</f>
        <v>6357.000000000001</v>
      </c>
      <c r="AI127" s="36">
        <v>1</v>
      </c>
      <c r="AJ127" s="36">
        <v>1</v>
      </c>
      <c r="BH127" s="28">
        <v>0.33477</v>
      </c>
    </row>
    <row r="128" spans="1:7" ht="79.5" customHeight="1">
      <c r="A128" s="169"/>
      <c r="B128" s="127"/>
      <c r="C128" s="204" t="s">
        <v>102</v>
      </c>
      <c r="D128" s="205"/>
      <c r="E128" s="178"/>
      <c r="F128" s="135"/>
      <c r="G128" s="57"/>
    </row>
    <row r="129" spans="1:7" ht="60" customHeight="1">
      <c r="A129" s="184"/>
      <c r="B129" s="170"/>
      <c r="C129" s="210" t="s">
        <v>554</v>
      </c>
      <c r="D129" s="207"/>
      <c r="E129" s="178"/>
      <c r="F129" s="135"/>
      <c r="G129" s="57"/>
    </row>
    <row r="130" spans="1:7" ht="60" customHeight="1">
      <c r="A130" s="167">
        <v>40</v>
      </c>
      <c r="B130" s="176" t="s">
        <v>307</v>
      </c>
      <c r="C130" s="58" t="s">
        <v>98</v>
      </c>
      <c r="D130" s="140" t="s">
        <v>21</v>
      </c>
      <c r="E130" s="177">
        <f>E89</f>
        <v>25</v>
      </c>
      <c r="F130" s="177">
        <v>163</v>
      </c>
      <c r="G130" s="181">
        <f>E130*F130</f>
        <v>4075</v>
      </c>
    </row>
    <row r="131" spans="1:7" ht="69.75" customHeight="1">
      <c r="A131" s="184"/>
      <c r="B131" s="183"/>
      <c r="C131" s="204" t="s">
        <v>102</v>
      </c>
      <c r="D131" s="205"/>
      <c r="E131" s="178"/>
      <c r="F131" s="135"/>
      <c r="G131" s="57"/>
    </row>
    <row r="132" spans="1:7" ht="42.75" customHeight="1">
      <c r="A132" s="184"/>
      <c r="B132" s="170"/>
      <c r="C132" s="210" t="s">
        <v>555</v>
      </c>
      <c r="D132" s="207"/>
      <c r="E132" s="178"/>
      <c r="F132" s="135"/>
      <c r="G132" s="57"/>
    </row>
    <row r="133" spans="1:7" ht="60" customHeight="1">
      <c r="A133" s="167">
        <v>41</v>
      </c>
      <c r="B133" s="176" t="s">
        <v>1097</v>
      </c>
      <c r="C133" s="58" t="s">
        <v>100</v>
      </c>
      <c r="D133" s="140" t="s">
        <v>21</v>
      </c>
      <c r="E133" s="177">
        <f>E49</f>
        <v>126</v>
      </c>
      <c r="F133" s="177">
        <v>136</v>
      </c>
      <c r="G133" s="181">
        <f>E133*F133</f>
        <v>17136</v>
      </c>
    </row>
    <row r="134" spans="1:7" ht="23.25" customHeight="1">
      <c r="A134" s="169"/>
      <c r="B134" s="127"/>
      <c r="C134" s="204" t="s">
        <v>860</v>
      </c>
      <c r="D134" s="205"/>
      <c r="E134" s="178"/>
      <c r="F134" s="135"/>
      <c r="G134" s="57"/>
    </row>
    <row r="135" spans="1:7" ht="60" customHeight="1">
      <c r="A135" s="184"/>
      <c r="B135" s="170"/>
      <c r="C135" s="210" t="s">
        <v>531</v>
      </c>
      <c r="D135" s="207"/>
      <c r="E135" s="178"/>
      <c r="F135" s="135"/>
      <c r="G135" s="57"/>
    </row>
    <row r="136" spans="1:7" ht="60" customHeight="1">
      <c r="A136" s="167">
        <v>42</v>
      </c>
      <c r="B136" s="176" t="s">
        <v>308</v>
      </c>
      <c r="C136" s="58" t="s">
        <v>99</v>
      </c>
      <c r="D136" s="140" t="s">
        <v>21</v>
      </c>
      <c r="E136" s="177">
        <f>E52</f>
        <v>257</v>
      </c>
      <c r="F136" s="177">
        <v>139</v>
      </c>
      <c r="G136" s="181">
        <f>E136*F136</f>
        <v>35723</v>
      </c>
    </row>
    <row r="137" spans="1:7" ht="60" customHeight="1">
      <c r="A137" s="184"/>
      <c r="B137" s="183"/>
      <c r="C137" s="204" t="s">
        <v>860</v>
      </c>
      <c r="D137" s="205"/>
      <c r="E137" s="178"/>
      <c r="F137" s="135"/>
      <c r="G137" s="57"/>
    </row>
    <row r="138" spans="1:7" ht="60" customHeight="1">
      <c r="A138" s="184"/>
      <c r="B138" s="170"/>
      <c r="C138" s="210" t="s">
        <v>532</v>
      </c>
      <c r="D138" s="207"/>
      <c r="E138" s="178"/>
      <c r="F138" s="135"/>
      <c r="G138" s="57"/>
    </row>
    <row r="139" spans="1:7" ht="60" customHeight="1">
      <c r="A139" s="167">
        <v>43</v>
      </c>
      <c r="B139" s="176" t="s">
        <v>1098</v>
      </c>
      <c r="C139" s="58" t="s">
        <v>85</v>
      </c>
      <c r="D139" s="140" t="s">
        <v>21</v>
      </c>
      <c r="E139" s="177">
        <f>E55</f>
        <v>230.00000000000003</v>
      </c>
      <c r="F139" s="177">
        <v>147</v>
      </c>
      <c r="G139" s="181">
        <f>E139*F139</f>
        <v>33810.00000000001</v>
      </c>
    </row>
    <row r="140" spans="1:7" ht="60" customHeight="1">
      <c r="A140" s="169"/>
      <c r="B140" s="127"/>
      <c r="C140" s="204" t="s">
        <v>860</v>
      </c>
      <c r="D140" s="205"/>
      <c r="E140" s="178"/>
      <c r="F140" s="135"/>
      <c r="G140" s="57"/>
    </row>
    <row r="141" spans="1:7" ht="60" customHeight="1">
      <c r="A141" s="184"/>
      <c r="B141" s="170"/>
      <c r="C141" s="210" t="s">
        <v>533</v>
      </c>
      <c r="D141" s="207"/>
      <c r="E141" s="178"/>
      <c r="F141" s="135"/>
      <c r="G141" s="57"/>
    </row>
    <row r="142" spans="1:7" ht="60" customHeight="1">
      <c r="A142" s="167">
        <v>44</v>
      </c>
      <c r="B142" s="176" t="s">
        <v>309</v>
      </c>
      <c r="C142" s="58" t="s">
        <v>86</v>
      </c>
      <c r="D142" s="140" t="s">
        <v>21</v>
      </c>
      <c r="E142" s="177">
        <f>E58</f>
        <v>326</v>
      </c>
      <c r="F142" s="177">
        <v>152</v>
      </c>
      <c r="G142" s="181">
        <f>E142*F142</f>
        <v>49552</v>
      </c>
    </row>
    <row r="143" spans="1:7" ht="60" customHeight="1">
      <c r="A143" s="184"/>
      <c r="B143" s="183"/>
      <c r="C143" s="204" t="s">
        <v>860</v>
      </c>
      <c r="D143" s="205"/>
      <c r="E143" s="178"/>
      <c r="F143" s="135"/>
      <c r="G143" s="57"/>
    </row>
    <row r="144" spans="1:7" ht="60" customHeight="1">
      <c r="A144" s="184"/>
      <c r="B144" s="170"/>
      <c r="C144" s="210" t="s">
        <v>544</v>
      </c>
      <c r="D144" s="207"/>
      <c r="E144" s="178"/>
      <c r="F144" s="135"/>
      <c r="G144" s="57"/>
    </row>
    <row r="145" spans="1:60" ht="60" customHeight="1">
      <c r="A145" s="167">
        <v>45</v>
      </c>
      <c r="B145" s="176" t="s">
        <v>1099</v>
      </c>
      <c r="C145" s="58" t="s">
        <v>87</v>
      </c>
      <c r="D145" s="140" t="s">
        <v>21</v>
      </c>
      <c r="E145" s="177">
        <f>E61</f>
        <v>304</v>
      </c>
      <c r="F145" s="177">
        <v>170</v>
      </c>
      <c r="G145" s="181">
        <f>E145*F145</f>
        <v>51680</v>
      </c>
      <c r="AI145" s="36">
        <v>1</v>
      </c>
      <c r="AJ145" s="36">
        <v>1</v>
      </c>
      <c r="BH145" s="28">
        <v>2.53999</v>
      </c>
    </row>
    <row r="146" spans="1:7" ht="60" customHeight="1">
      <c r="A146" s="169"/>
      <c r="B146" s="127"/>
      <c r="C146" s="204" t="s">
        <v>860</v>
      </c>
      <c r="D146" s="205"/>
      <c r="E146" s="178"/>
      <c r="F146" s="135"/>
      <c r="G146" s="57"/>
    </row>
    <row r="147" spans="1:7" ht="60" customHeight="1">
      <c r="A147" s="184"/>
      <c r="B147" s="170"/>
      <c r="C147" s="210" t="s">
        <v>543</v>
      </c>
      <c r="D147" s="207"/>
      <c r="E147" s="178"/>
      <c r="F147" s="135"/>
      <c r="G147" s="57"/>
    </row>
    <row r="148" spans="1:60" ht="60" customHeight="1">
      <c r="A148" s="167">
        <v>46</v>
      </c>
      <c r="B148" s="176" t="s">
        <v>310</v>
      </c>
      <c r="C148" s="58" t="s">
        <v>88</v>
      </c>
      <c r="D148" s="140" t="s">
        <v>21</v>
      </c>
      <c r="E148" s="177">
        <f>E64</f>
        <v>140</v>
      </c>
      <c r="F148" s="177">
        <v>449</v>
      </c>
      <c r="G148" s="181">
        <f>E148*F148</f>
        <v>62860</v>
      </c>
      <c r="AI148" s="36">
        <v>1</v>
      </c>
      <c r="AJ148" s="36">
        <v>1</v>
      </c>
      <c r="BH148" s="28">
        <v>0</v>
      </c>
    </row>
    <row r="149" spans="1:60" ht="60" customHeight="1">
      <c r="A149" s="184"/>
      <c r="B149" s="183"/>
      <c r="C149" s="204" t="s">
        <v>860</v>
      </c>
      <c r="D149" s="205"/>
      <c r="E149" s="178"/>
      <c r="F149" s="135"/>
      <c r="G149" s="57"/>
      <c r="AI149" s="36">
        <v>1</v>
      </c>
      <c r="AJ149" s="36">
        <v>1</v>
      </c>
      <c r="BH149" s="28">
        <v>1.02396</v>
      </c>
    </row>
    <row r="150" spans="1:7" ht="60" customHeight="1">
      <c r="A150" s="184"/>
      <c r="B150" s="170"/>
      <c r="C150" s="210" t="s">
        <v>549</v>
      </c>
      <c r="D150" s="207"/>
      <c r="E150" s="178"/>
      <c r="F150" s="135"/>
      <c r="G150" s="57"/>
    </row>
    <row r="151" spans="1:7" ht="60" customHeight="1">
      <c r="A151" s="167">
        <v>47</v>
      </c>
      <c r="B151" s="176" t="s">
        <v>1100</v>
      </c>
      <c r="C151" s="58" t="s">
        <v>89</v>
      </c>
      <c r="D151" s="140" t="s">
        <v>21</v>
      </c>
      <c r="E151" s="177">
        <f>E67</f>
        <v>30</v>
      </c>
      <c r="F151" s="177">
        <v>483</v>
      </c>
      <c r="G151" s="181">
        <f>E151*F151</f>
        <v>14490</v>
      </c>
    </row>
    <row r="152" spans="1:60" ht="60" customHeight="1">
      <c r="A152" s="169"/>
      <c r="B152" s="127"/>
      <c r="C152" s="204" t="s">
        <v>860</v>
      </c>
      <c r="D152" s="205"/>
      <c r="E152" s="178"/>
      <c r="F152" s="135"/>
      <c r="G152" s="57"/>
      <c r="AI152" s="36">
        <v>1</v>
      </c>
      <c r="AJ152" s="36">
        <v>1</v>
      </c>
      <c r="BH152" s="28">
        <v>0.11666</v>
      </c>
    </row>
    <row r="153" spans="1:7" ht="60" customHeight="1">
      <c r="A153" s="184"/>
      <c r="B153" s="170"/>
      <c r="C153" s="210" t="s">
        <v>548</v>
      </c>
      <c r="D153" s="207"/>
      <c r="E153" s="178"/>
      <c r="F153" s="135"/>
      <c r="G153" s="57"/>
    </row>
    <row r="154" spans="1:7" ht="60" customHeight="1">
      <c r="A154" s="167">
        <v>48</v>
      </c>
      <c r="B154" s="176" t="s">
        <v>311</v>
      </c>
      <c r="C154" s="58" t="s">
        <v>90</v>
      </c>
      <c r="D154" s="140" t="s">
        <v>21</v>
      </c>
      <c r="E154" s="177">
        <f>E70</f>
        <v>39</v>
      </c>
      <c r="F154" s="177">
        <v>550</v>
      </c>
      <c r="G154" s="181">
        <f>E154*F154</f>
        <v>21450</v>
      </c>
    </row>
    <row r="155" spans="1:7" ht="60" customHeight="1">
      <c r="A155" s="184"/>
      <c r="B155" s="183"/>
      <c r="C155" s="204" t="s">
        <v>860</v>
      </c>
      <c r="D155" s="205"/>
      <c r="E155" s="178"/>
      <c r="F155" s="135"/>
      <c r="G155" s="57"/>
    </row>
    <row r="156" spans="1:7" ht="60" customHeight="1">
      <c r="A156" s="184"/>
      <c r="B156" s="170"/>
      <c r="C156" s="210" t="s">
        <v>547</v>
      </c>
      <c r="D156" s="207"/>
      <c r="E156" s="178"/>
      <c r="F156" s="135"/>
      <c r="G156" s="57"/>
    </row>
    <row r="157" spans="1:7" ht="60" customHeight="1">
      <c r="A157" s="167">
        <v>49</v>
      </c>
      <c r="B157" s="176" t="s">
        <v>1101</v>
      </c>
      <c r="C157" s="58" t="s">
        <v>91</v>
      </c>
      <c r="D157" s="140" t="s">
        <v>21</v>
      </c>
      <c r="E157" s="177">
        <f>E73</f>
        <v>85</v>
      </c>
      <c r="F157" s="177">
        <v>616</v>
      </c>
      <c r="G157" s="181">
        <f>E157*F157</f>
        <v>52360</v>
      </c>
    </row>
    <row r="158" spans="1:7" ht="60" customHeight="1">
      <c r="A158" s="169"/>
      <c r="B158" s="127"/>
      <c r="C158" s="204" t="s">
        <v>860</v>
      </c>
      <c r="D158" s="205"/>
      <c r="E158" s="178"/>
      <c r="F158" s="135"/>
      <c r="G158" s="57"/>
    </row>
    <row r="159" spans="1:60" ht="60" customHeight="1">
      <c r="A159" s="184"/>
      <c r="B159" s="170"/>
      <c r="C159" s="210" t="s">
        <v>546</v>
      </c>
      <c r="D159" s="207"/>
      <c r="E159" s="178"/>
      <c r="F159" s="135"/>
      <c r="G159" s="57"/>
      <c r="AI159" s="36">
        <v>1</v>
      </c>
      <c r="AJ159" s="36">
        <v>1</v>
      </c>
      <c r="BH159" s="28">
        <v>0.13437</v>
      </c>
    </row>
    <row r="160" spans="1:7" ht="60" customHeight="1">
      <c r="A160" s="167">
        <v>50</v>
      </c>
      <c r="B160" s="176" t="s">
        <v>312</v>
      </c>
      <c r="C160" s="58" t="s">
        <v>92</v>
      </c>
      <c r="D160" s="140" t="s">
        <v>21</v>
      </c>
      <c r="E160" s="177">
        <f>E76</f>
        <v>70</v>
      </c>
      <c r="F160" s="177">
        <v>1040</v>
      </c>
      <c r="G160" s="181">
        <f>E160*F160</f>
        <v>72800</v>
      </c>
    </row>
    <row r="161" spans="1:13" ht="60" customHeight="1">
      <c r="A161" s="184"/>
      <c r="B161" s="183"/>
      <c r="C161" s="204" t="s">
        <v>860</v>
      </c>
      <c r="D161" s="205"/>
      <c r="E161" s="178"/>
      <c r="G161" s="57"/>
      <c r="J161" s="37"/>
      <c r="K161" s="37"/>
      <c r="L161" s="37"/>
      <c r="M161" s="37"/>
    </row>
    <row r="162" spans="1:7" ht="60" customHeight="1">
      <c r="A162" s="184"/>
      <c r="B162" s="170"/>
      <c r="C162" s="232" t="s">
        <v>545</v>
      </c>
      <c r="D162" s="233"/>
      <c r="E162" s="178"/>
      <c r="F162" s="135"/>
      <c r="G162" s="57"/>
    </row>
    <row r="163" spans="1:60" ht="26.25" customHeight="1">
      <c r="A163" s="221"/>
      <c r="B163" s="222"/>
      <c r="C163" s="222"/>
      <c r="D163" s="222"/>
      <c r="E163" s="222"/>
      <c r="F163" s="222"/>
      <c r="G163" s="223"/>
      <c r="AI163" s="36">
        <v>1</v>
      </c>
      <c r="AJ163" s="36">
        <v>1</v>
      </c>
      <c r="BH163" s="28">
        <v>0.01852</v>
      </c>
    </row>
    <row r="164" spans="1:36" ht="60" customHeight="1">
      <c r="A164" s="167">
        <v>51</v>
      </c>
      <c r="B164" s="176" t="s">
        <v>313</v>
      </c>
      <c r="C164" s="58" t="s">
        <v>496</v>
      </c>
      <c r="D164" s="140" t="s">
        <v>21</v>
      </c>
      <c r="E164" s="177">
        <f>E36</f>
        <v>205</v>
      </c>
      <c r="F164" s="177">
        <v>160</v>
      </c>
      <c r="G164" s="181">
        <f>E164*F164</f>
        <v>32800</v>
      </c>
      <c r="AI164" s="36"/>
      <c r="AJ164" s="36"/>
    </row>
    <row r="165" spans="1:7" ht="69" customHeight="1">
      <c r="A165" s="184"/>
      <c r="B165" s="183"/>
      <c r="C165" s="204" t="s">
        <v>102</v>
      </c>
      <c r="D165" s="205"/>
      <c r="E165" s="178"/>
      <c r="F165" s="135"/>
      <c r="G165" s="57"/>
    </row>
    <row r="166" spans="1:36" ht="60" customHeight="1">
      <c r="A166" s="184"/>
      <c r="B166" s="170"/>
      <c r="C166" s="210" t="s">
        <v>1277</v>
      </c>
      <c r="D166" s="211"/>
      <c r="E166" s="178"/>
      <c r="F166" s="135"/>
      <c r="G166" s="57"/>
      <c r="AI166" s="36"/>
      <c r="AJ166" s="36"/>
    </row>
    <row r="167" spans="1:7" ht="60" customHeight="1">
      <c r="A167" s="167">
        <v>52</v>
      </c>
      <c r="B167" s="176" t="s">
        <v>314</v>
      </c>
      <c r="C167" s="58" t="s">
        <v>497</v>
      </c>
      <c r="D167" s="140" t="s">
        <v>21</v>
      </c>
      <c r="E167" s="177">
        <f>E39</f>
        <v>491</v>
      </c>
      <c r="F167" s="177">
        <v>190</v>
      </c>
      <c r="G167" s="181">
        <f>E167*F167</f>
        <v>93290</v>
      </c>
    </row>
    <row r="168" spans="1:7" ht="68.25" customHeight="1">
      <c r="A168" s="184"/>
      <c r="B168" s="183"/>
      <c r="C168" s="204" t="s">
        <v>102</v>
      </c>
      <c r="D168" s="205"/>
      <c r="E168" s="178"/>
      <c r="F168" s="135"/>
      <c r="G168" s="57"/>
    </row>
    <row r="169" spans="1:60" ht="60" customHeight="1">
      <c r="A169" s="184"/>
      <c r="B169" s="170"/>
      <c r="C169" s="210" t="s">
        <v>552</v>
      </c>
      <c r="D169" s="207"/>
      <c r="E169" s="178"/>
      <c r="F169" s="135"/>
      <c r="G169" s="57"/>
      <c r="AI169" s="36">
        <v>1</v>
      </c>
      <c r="AJ169" s="36">
        <v>1</v>
      </c>
      <c r="BH169" s="28">
        <v>0</v>
      </c>
    </row>
    <row r="170" spans="1:7" ht="60" customHeight="1">
      <c r="A170" s="167">
        <v>53</v>
      </c>
      <c r="B170" s="176" t="s">
        <v>315</v>
      </c>
      <c r="C170" s="58" t="s">
        <v>498</v>
      </c>
      <c r="D170" s="140" t="s">
        <v>21</v>
      </c>
      <c r="E170" s="177">
        <f>E42</f>
        <v>10</v>
      </c>
      <c r="F170" s="177">
        <v>230</v>
      </c>
      <c r="G170" s="181">
        <f>E170*F170</f>
        <v>2300</v>
      </c>
    </row>
    <row r="171" spans="1:60" ht="75.75" customHeight="1">
      <c r="A171" s="184"/>
      <c r="B171" s="183"/>
      <c r="C171" s="204" t="s">
        <v>102</v>
      </c>
      <c r="D171" s="205"/>
      <c r="E171" s="178"/>
      <c r="F171" s="135"/>
      <c r="G171" s="57"/>
      <c r="AI171" s="36">
        <v>1</v>
      </c>
      <c r="AJ171" s="36">
        <v>1</v>
      </c>
      <c r="BH171" s="28">
        <v>0.01815</v>
      </c>
    </row>
    <row r="172" spans="1:7" ht="60" customHeight="1">
      <c r="A172" s="184"/>
      <c r="B172" s="170"/>
      <c r="C172" s="210" t="s">
        <v>541</v>
      </c>
      <c r="D172" s="207"/>
      <c r="E172" s="178"/>
      <c r="F172" s="135"/>
      <c r="G172" s="57"/>
    </row>
    <row r="173" spans="1:7" ht="60" customHeight="1">
      <c r="A173" s="167">
        <v>54</v>
      </c>
      <c r="B173" s="176" t="s">
        <v>316</v>
      </c>
      <c r="C173" s="58" t="s">
        <v>500</v>
      </c>
      <c r="D173" s="140" t="s">
        <v>21</v>
      </c>
      <c r="E173" s="177">
        <f>E8</f>
        <v>305</v>
      </c>
      <c r="F173" s="177">
        <v>180</v>
      </c>
      <c r="G173" s="181">
        <f>E173*F173</f>
        <v>54900</v>
      </c>
    </row>
    <row r="174" spans="1:7" ht="60" customHeight="1">
      <c r="A174" s="184"/>
      <c r="B174" s="183"/>
      <c r="C174" s="204" t="s">
        <v>861</v>
      </c>
      <c r="D174" s="205"/>
      <c r="E174" s="178"/>
      <c r="F174" s="135"/>
      <c r="G174" s="57"/>
    </row>
    <row r="175" spans="1:7" ht="60" customHeight="1">
      <c r="A175" s="184"/>
      <c r="B175" s="170"/>
      <c r="C175" s="210" t="s">
        <v>550</v>
      </c>
      <c r="D175" s="207"/>
      <c r="E175" s="178"/>
      <c r="F175" s="135"/>
      <c r="G175" s="57"/>
    </row>
    <row r="176" spans="1:7" ht="60" customHeight="1">
      <c r="A176" s="167">
        <v>55</v>
      </c>
      <c r="B176" s="176" t="s">
        <v>317</v>
      </c>
      <c r="C176" s="58" t="s">
        <v>499</v>
      </c>
      <c r="D176" s="140" t="s">
        <v>21</v>
      </c>
      <c r="E176" s="177">
        <f>E11</f>
        <v>234</v>
      </c>
      <c r="F176" s="177">
        <v>210</v>
      </c>
      <c r="G176" s="181">
        <f>E176*F176</f>
        <v>49140</v>
      </c>
    </row>
    <row r="177" spans="1:7" ht="60" customHeight="1">
      <c r="A177" s="184"/>
      <c r="B177" s="183"/>
      <c r="C177" s="204" t="s">
        <v>862</v>
      </c>
      <c r="D177" s="205"/>
      <c r="E177" s="178"/>
      <c r="F177" s="135"/>
      <c r="G177" s="57"/>
    </row>
    <row r="178" spans="1:7" ht="60" customHeight="1">
      <c r="A178" s="184"/>
      <c r="B178" s="170"/>
      <c r="C178" s="210" t="s">
        <v>551</v>
      </c>
      <c r="D178" s="211"/>
      <c r="E178" s="178"/>
      <c r="F178" s="135"/>
      <c r="G178" s="57"/>
    </row>
    <row r="179" spans="1:7" ht="60" customHeight="1">
      <c r="A179" s="167">
        <v>56</v>
      </c>
      <c r="B179" s="176" t="s">
        <v>318</v>
      </c>
      <c r="C179" s="58" t="s">
        <v>97</v>
      </c>
      <c r="D179" s="140" t="s">
        <v>21</v>
      </c>
      <c r="E179" s="177">
        <f>E14</f>
        <v>260</v>
      </c>
      <c r="F179" s="177">
        <v>250</v>
      </c>
      <c r="G179" s="181">
        <f>E179*F179</f>
        <v>65000</v>
      </c>
    </row>
    <row r="180" spans="1:60" ht="60" customHeight="1">
      <c r="A180" s="184"/>
      <c r="B180" s="183"/>
      <c r="C180" s="204" t="s">
        <v>861</v>
      </c>
      <c r="D180" s="205"/>
      <c r="E180" s="178"/>
      <c r="F180" s="135"/>
      <c r="G180" s="57"/>
      <c r="AI180" s="36">
        <v>1</v>
      </c>
      <c r="AJ180" s="36">
        <v>1</v>
      </c>
      <c r="BH180" s="28">
        <v>0.01156</v>
      </c>
    </row>
    <row r="181" spans="1:7" ht="60" customHeight="1">
      <c r="A181" s="184"/>
      <c r="B181" s="170"/>
      <c r="C181" s="210" t="s">
        <v>540</v>
      </c>
      <c r="D181" s="211"/>
      <c r="E181" s="178"/>
      <c r="F181" s="135"/>
      <c r="G181" s="57"/>
    </row>
    <row r="182" spans="1:13" ht="60" customHeight="1">
      <c r="A182" s="167">
        <v>57</v>
      </c>
      <c r="B182" s="176" t="s">
        <v>319</v>
      </c>
      <c r="C182" s="58" t="s">
        <v>93</v>
      </c>
      <c r="D182" s="140" t="s">
        <v>21</v>
      </c>
      <c r="E182" s="177">
        <f>E17</f>
        <v>106</v>
      </c>
      <c r="F182" s="177">
        <v>285</v>
      </c>
      <c r="G182" s="181">
        <f>E182*F182</f>
        <v>30210</v>
      </c>
      <c r="J182" s="37"/>
      <c r="K182" s="37"/>
      <c r="L182" s="37"/>
      <c r="M182" s="37"/>
    </row>
    <row r="183" spans="1:7" ht="60" customHeight="1">
      <c r="A183" s="184"/>
      <c r="B183" s="183"/>
      <c r="C183" s="204" t="s">
        <v>861</v>
      </c>
      <c r="D183" s="205"/>
      <c r="E183" s="178"/>
      <c r="F183" s="135"/>
      <c r="G183" s="57"/>
    </row>
    <row r="184" spans="1:60" ht="60" customHeight="1">
      <c r="A184" s="184"/>
      <c r="B184" s="170"/>
      <c r="C184" s="210" t="s">
        <v>539</v>
      </c>
      <c r="D184" s="211"/>
      <c r="E184" s="178"/>
      <c r="F184" s="135"/>
      <c r="G184" s="57"/>
      <c r="AI184" s="36">
        <v>12</v>
      </c>
      <c r="AJ184" s="36">
        <v>0</v>
      </c>
      <c r="BH184" s="28">
        <v>0.12852</v>
      </c>
    </row>
    <row r="185" spans="1:7" ht="60" customHeight="1">
      <c r="A185" s="167">
        <v>58</v>
      </c>
      <c r="B185" s="176" t="s">
        <v>320</v>
      </c>
      <c r="C185" s="58" t="s">
        <v>94</v>
      </c>
      <c r="D185" s="140" t="s">
        <v>21</v>
      </c>
      <c r="E185" s="177">
        <f>E20</f>
        <v>48</v>
      </c>
      <c r="F185" s="177">
        <v>410</v>
      </c>
      <c r="G185" s="181">
        <f>E185*F185</f>
        <v>19680</v>
      </c>
    </row>
    <row r="186" spans="1:13" ht="60" customHeight="1">
      <c r="A186" s="184"/>
      <c r="B186" s="183"/>
      <c r="C186" s="204" t="s">
        <v>861</v>
      </c>
      <c r="D186" s="205"/>
      <c r="E186" s="178"/>
      <c r="F186" s="135"/>
      <c r="G186" s="57"/>
      <c r="J186" s="37"/>
      <c r="K186" s="37"/>
      <c r="L186" s="37"/>
      <c r="M186" s="37"/>
    </row>
    <row r="187" spans="1:7" ht="60" customHeight="1">
      <c r="A187" s="184"/>
      <c r="B187" s="170"/>
      <c r="C187" s="210" t="s">
        <v>538</v>
      </c>
      <c r="D187" s="211"/>
      <c r="E187" s="178"/>
      <c r="F187" s="135"/>
      <c r="G187" s="57"/>
    </row>
    <row r="188" spans="1:60" ht="60" customHeight="1">
      <c r="A188" s="167">
        <v>59</v>
      </c>
      <c r="B188" s="176" t="s">
        <v>321</v>
      </c>
      <c r="C188" s="58" t="s">
        <v>95</v>
      </c>
      <c r="D188" s="140" t="s">
        <v>21</v>
      </c>
      <c r="E188" s="177">
        <f>E23</f>
        <v>102</v>
      </c>
      <c r="F188" s="177">
        <v>812</v>
      </c>
      <c r="G188" s="181">
        <f>E188*F188</f>
        <v>82824</v>
      </c>
      <c r="AI188" s="36">
        <v>1</v>
      </c>
      <c r="AJ188" s="36">
        <v>1</v>
      </c>
      <c r="BH188" s="28">
        <v>2.52507</v>
      </c>
    </row>
    <row r="189" spans="1:7" ht="60" customHeight="1">
      <c r="A189" s="184"/>
      <c r="B189" s="183"/>
      <c r="C189" s="204" t="s">
        <v>861</v>
      </c>
      <c r="D189" s="205"/>
      <c r="E189" s="178"/>
      <c r="F189" s="135"/>
      <c r="G189" s="57"/>
    </row>
    <row r="190" spans="1:7" ht="60" customHeight="1">
      <c r="A190" s="184"/>
      <c r="B190" s="170"/>
      <c r="C190" s="210" t="s">
        <v>537</v>
      </c>
      <c r="D190" s="211"/>
      <c r="E190" s="178"/>
      <c r="F190" s="135"/>
      <c r="G190" s="57"/>
    </row>
    <row r="191" spans="1:60" ht="60" customHeight="1">
      <c r="A191" s="167">
        <v>60</v>
      </c>
      <c r="B191" s="176" t="s">
        <v>322</v>
      </c>
      <c r="C191" s="58" t="s">
        <v>96</v>
      </c>
      <c r="D191" s="140" t="s">
        <v>21</v>
      </c>
      <c r="E191" s="177">
        <f>E32</f>
        <v>33</v>
      </c>
      <c r="F191" s="177">
        <v>1663</v>
      </c>
      <c r="G191" s="181">
        <f>E191*F191</f>
        <v>54879</v>
      </c>
      <c r="AI191" s="36">
        <v>1</v>
      </c>
      <c r="AJ191" s="36">
        <v>1</v>
      </c>
      <c r="BH191" s="28">
        <v>0.0086</v>
      </c>
    </row>
    <row r="192" spans="1:7" ht="60" customHeight="1">
      <c r="A192" s="184"/>
      <c r="B192" s="183"/>
      <c r="C192" s="204" t="s">
        <v>861</v>
      </c>
      <c r="D192" s="205"/>
      <c r="E192" s="178"/>
      <c r="F192" s="135"/>
      <c r="G192" s="57"/>
    </row>
    <row r="193" spans="1:7" ht="60" customHeight="1">
      <c r="A193" s="184"/>
      <c r="B193" s="170"/>
      <c r="C193" s="210" t="s">
        <v>561</v>
      </c>
      <c r="D193" s="207"/>
      <c r="E193" s="178"/>
      <c r="F193" s="135"/>
      <c r="G193" s="57"/>
    </row>
    <row r="194" spans="1:7" ht="60" customHeight="1">
      <c r="A194" s="167">
        <v>61</v>
      </c>
      <c r="B194" s="176" t="s">
        <v>323</v>
      </c>
      <c r="C194" s="58" t="s">
        <v>149</v>
      </c>
      <c r="D194" s="140" t="s">
        <v>21</v>
      </c>
      <c r="E194" s="177">
        <f>E121+E124+E127+E130++E133+E136+E139+E142+E145+E148+E151+E154+E157+E160+E164+E167+E170+E173+E176+E179+E182+E185+E188+E191</f>
        <v>4336</v>
      </c>
      <c r="F194" s="177">
        <v>130</v>
      </c>
      <c r="G194" s="181">
        <f>E194*F194</f>
        <v>563680</v>
      </c>
    </row>
    <row r="195" spans="1:60" ht="60" customHeight="1">
      <c r="A195" s="184"/>
      <c r="B195" s="183"/>
      <c r="C195" s="204" t="s">
        <v>526</v>
      </c>
      <c r="D195" s="205"/>
      <c r="E195" s="178"/>
      <c r="F195" s="135"/>
      <c r="G195" s="57"/>
      <c r="AI195" s="36">
        <v>1</v>
      </c>
      <c r="AJ195" s="36">
        <v>1</v>
      </c>
      <c r="BH195" s="28">
        <v>2.52511</v>
      </c>
    </row>
    <row r="196" spans="1:7" ht="60" customHeight="1">
      <c r="A196" s="184"/>
      <c r="B196" s="170"/>
      <c r="C196" s="210" t="s">
        <v>562</v>
      </c>
      <c r="D196" s="207"/>
      <c r="E196" s="178"/>
      <c r="F196" s="135"/>
      <c r="G196" s="57"/>
    </row>
    <row r="197" spans="1:7" ht="24" customHeight="1">
      <c r="A197" s="221"/>
      <c r="B197" s="222"/>
      <c r="C197" s="222"/>
      <c r="D197" s="222"/>
      <c r="E197" s="222"/>
      <c r="F197" s="222"/>
      <c r="G197" s="223"/>
    </row>
    <row r="198" spans="1:7" ht="60" customHeight="1">
      <c r="A198" s="167">
        <v>61</v>
      </c>
      <c r="B198" s="176" t="s">
        <v>324</v>
      </c>
      <c r="C198" s="58" t="s">
        <v>501</v>
      </c>
      <c r="D198" s="59" t="s">
        <v>122</v>
      </c>
      <c r="E198" s="145">
        <f>5+1+4+3</f>
        <v>13</v>
      </c>
      <c r="F198" s="177">
        <v>594</v>
      </c>
      <c r="G198" s="181">
        <f>E198*F198</f>
        <v>7722</v>
      </c>
    </row>
    <row r="199" spans="1:7" ht="60" customHeight="1">
      <c r="A199" s="169"/>
      <c r="B199" s="183"/>
      <c r="C199" s="204" t="s">
        <v>109</v>
      </c>
      <c r="D199" s="205"/>
      <c r="E199" s="178"/>
      <c r="F199" s="135"/>
      <c r="G199" s="86">
        <f aca="true" t="shared" si="8" ref="G199:G200">E199*F199</f>
        <v>0</v>
      </c>
    </row>
    <row r="200" spans="1:7" ht="60" customHeight="1">
      <c r="A200" s="66"/>
      <c r="B200" s="170"/>
      <c r="C200" s="210" t="s">
        <v>599</v>
      </c>
      <c r="D200" s="207"/>
      <c r="E200" s="178"/>
      <c r="F200" s="135"/>
      <c r="G200" s="86">
        <f t="shared" si="8"/>
        <v>0</v>
      </c>
    </row>
    <row r="201" spans="1:7" ht="60" customHeight="1">
      <c r="A201" s="167">
        <v>62</v>
      </c>
      <c r="B201" s="176" t="s">
        <v>325</v>
      </c>
      <c r="C201" s="58" t="s">
        <v>113</v>
      </c>
      <c r="D201" s="59" t="s">
        <v>122</v>
      </c>
      <c r="E201" s="185">
        <f>2+2</f>
        <v>4</v>
      </c>
      <c r="F201" s="177">
        <v>603</v>
      </c>
      <c r="G201" s="181">
        <f>E201*F201</f>
        <v>2412</v>
      </c>
    </row>
    <row r="202" spans="1:7" ht="60" customHeight="1">
      <c r="A202" s="169"/>
      <c r="B202" s="183"/>
      <c r="C202" s="204" t="s">
        <v>582</v>
      </c>
      <c r="D202" s="205"/>
      <c r="E202" s="178"/>
      <c r="F202" s="135"/>
      <c r="G202" s="86">
        <f aca="true" t="shared" si="9" ref="G202:G203">E202*F202</f>
        <v>0</v>
      </c>
    </row>
    <row r="203" spans="1:7" ht="60" customHeight="1">
      <c r="A203" s="168"/>
      <c r="B203" s="170"/>
      <c r="C203" s="210" t="s">
        <v>598</v>
      </c>
      <c r="D203" s="207"/>
      <c r="E203" s="60"/>
      <c r="F203" s="135"/>
      <c r="G203" s="86">
        <f t="shared" si="9"/>
        <v>0</v>
      </c>
    </row>
    <row r="204" spans="1:60" ht="60" customHeight="1">
      <c r="A204" s="167">
        <v>63</v>
      </c>
      <c r="B204" s="176" t="s">
        <v>326</v>
      </c>
      <c r="C204" s="58" t="s">
        <v>110</v>
      </c>
      <c r="D204" s="59" t="s">
        <v>122</v>
      </c>
      <c r="E204" s="186">
        <f>3+38+1+55+36+19+37+4</f>
        <v>193</v>
      </c>
      <c r="F204" s="177">
        <v>639</v>
      </c>
      <c r="G204" s="181">
        <f>E204*F204</f>
        <v>123327</v>
      </c>
      <c r="AI204" s="36">
        <v>1</v>
      </c>
      <c r="AJ204" s="36">
        <v>1</v>
      </c>
      <c r="BH204" s="28">
        <v>0.00782</v>
      </c>
    </row>
    <row r="205" spans="1:7" ht="60" customHeight="1">
      <c r="A205" s="169"/>
      <c r="B205" s="183"/>
      <c r="C205" s="204" t="s">
        <v>109</v>
      </c>
      <c r="D205" s="205"/>
      <c r="E205" s="178"/>
      <c r="F205" s="135"/>
      <c r="G205" s="86">
        <f aca="true" t="shared" si="10" ref="G205:G206">E205*F205</f>
        <v>0</v>
      </c>
    </row>
    <row r="206" spans="1:9" ht="60" customHeight="1">
      <c r="A206" s="66"/>
      <c r="B206" s="170"/>
      <c r="C206" s="210" t="s">
        <v>601</v>
      </c>
      <c r="D206" s="207"/>
      <c r="E206" s="178"/>
      <c r="F206" s="135"/>
      <c r="G206" s="86">
        <f t="shared" si="10"/>
        <v>0</v>
      </c>
      <c r="I206" s="37"/>
    </row>
    <row r="207" spans="1:7" ht="60" customHeight="1">
      <c r="A207" s="167">
        <v>64</v>
      </c>
      <c r="B207" s="176" t="s">
        <v>327</v>
      </c>
      <c r="C207" s="58" t="s">
        <v>111</v>
      </c>
      <c r="D207" s="59" t="s">
        <v>122</v>
      </c>
      <c r="E207" s="185">
        <f>5+1+7+4+10+3</f>
        <v>30</v>
      </c>
      <c r="F207" s="177">
        <v>814.73</v>
      </c>
      <c r="G207" s="181">
        <f>E207*F207</f>
        <v>24441.9</v>
      </c>
    </row>
    <row r="208" spans="1:7" ht="60" customHeight="1">
      <c r="A208" s="169"/>
      <c r="B208" s="183"/>
      <c r="C208" s="204" t="s">
        <v>109</v>
      </c>
      <c r="D208" s="205"/>
      <c r="E208" s="178"/>
      <c r="F208" s="135"/>
      <c r="G208" s="86">
        <f aca="true" t="shared" si="11" ref="G208:G209">E208*F208</f>
        <v>0</v>
      </c>
    </row>
    <row r="209" spans="1:60" ht="60" customHeight="1">
      <c r="A209" s="168"/>
      <c r="B209" s="170"/>
      <c r="C209" s="210" t="s">
        <v>603</v>
      </c>
      <c r="D209" s="207"/>
      <c r="E209" s="60"/>
      <c r="F209" s="135"/>
      <c r="G209" s="86">
        <f t="shared" si="11"/>
        <v>0</v>
      </c>
      <c r="AI209" s="36">
        <v>1</v>
      </c>
      <c r="AJ209" s="36">
        <v>1</v>
      </c>
      <c r="BH209" s="28">
        <v>0</v>
      </c>
    </row>
    <row r="210" spans="1:36" ht="60" customHeight="1">
      <c r="A210" s="167">
        <v>65</v>
      </c>
      <c r="B210" s="176" t="s">
        <v>328</v>
      </c>
      <c r="C210" s="58" t="s">
        <v>114</v>
      </c>
      <c r="D210" s="59" t="s">
        <v>122</v>
      </c>
      <c r="E210" s="186">
        <f>3+3+1</f>
        <v>7</v>
      </c>
      <c r="F210" s="177">
        <v>883.8</v>
      </c>
      <c r="G210" s="181">
        <f>E210*F210</f>
        <v>6186.599999999999</v>
      </c>
      <c r="AI210" s="36"/>
      <c r="AJ210" s="36"/>
    </row>
    <row r="211" spans="1:36" ht="60" customHeight="1">
      <c r="A211" s="169"/>
      <c r="B211" s="183"/>
      <c r="C211" s="204" t="s">
        <v>582</v>
      </c>
      <c r="D211" s="205"/>
      <c r="E211" s="178"/>
      <c r="F211" s="135"/>
      <c r="G211" s="86">
        <f aca="true" t="shared" si="12" ref="G211:G212">E211*F211</f>
        <v>0</v>
      </c>
      <c r="AI211" s="36"/>
      <c r="AJ211" s="36"/>
    </row>
    <row r="212" spans="1:36" ht="60" customHeight="1">
      <c r="A212" s="66"/>
      <c r="B212" s="170"/>
      <c r="C212" s="210" t="s">
        <v>602</v>
      </c>
      <c r="D212" s="207"/>
      <c r="E212" s="178"/>
      <c r="F212" s="135"/>
      <c r="G212" s="86">
        <f t="shared" si="12"/>
        <v>0</v>
      </c>
      <c r="AI212" s="36"/>
      <c r="AJ212" s="36"/>
    </row>
    <row r="213" spans="1:60" ht="60" customHeight="1">
      <c r="A213" s="167">
        <v>66</v>
      </c>
      <c r="B213" s="176" t="s">
        <v>329</v>
      </c>
      <c r="C213" s="58" t="s">
        <v>112</v>
      </c>
      <c r="D213" s="59" t="s">
        <v>122</v>
      </c>
      <c r="E213" s="185">
        <f>4+2+3+3+1+1</f>
        <v>14</v>
      </c>
      <c r="F213" s="177">
        <v>1222.2</v>
      </c>
      <c r="G213" s="181">
        <f>E213*F213</f>
        <v>17110.8</v>
      </c>
      <c r="I213" s="37"/>
      <c r="AI213" s="36">
        <v>1</v>
      </c>
      <c r="AJ213" s="36">
        <v>1</v>
      </c>
      <c r="BH213" s="28">
        <v>1.01665</v>
      </c>
    </row>
    <row r="214" spans="1:7" ht="60" customHeight="1">
      <c r="A214" s="169"/>
      <c r="B214" s="183"/>
      <c r="C214" s="204" t="s">
        <v>109</v>
      </c>
      <c r="D214" s="205"/>
      <c r="E214" s="178"/>
      <c r="F214" s="135"/>
      <c r="G214" s="86">
        <f aca="true" t="shared" si="13" ref="G214:G215">E214*F214</f>
        <v>0</v>
      </c>
    </row>
    <row r="215" spans="1:7" ht="60" customHeight="1">
      <c r="A215" s="168"/>
      <c r="B215" s="170"/>
      <c r="C215" s="210" t="s">
        <v>565</v>
      </c>
      <c r="D215" s="207"/>
      <c r="E215" s="60"/>
      <c r="F215" s="135"/>
      <c r="G215" s="86">
        <f t="shared" si="13"/>
        <v>0</v>
      </c>
    </row>
    <row r="216" spans="1:13" ht="60" customHeight="1">
      <c r="A216" s="167">
        <v>67</v>
      </c>
      <c r="B216" s="176" t="s">
        <v>330</v>
      </c>
      <c r="C216" s="58" t="s">
        <v>115</v>
      </c>
      <c r="D216" s="59" t="s">
        <v>122</v>
      </c>
      <c r="E216" s="186">
        <f>8+2</f>
        <v>10</v>
      </c>
      <c r="F216" s="177">
        <v>1287.9</v>
      </c>
      <c r="G216" s="181">
        <f>E216*F216</f>
        <v>12879</v>
      </c>
      <c r="J216" s="37"/>
      <c r="K216" s="37"/>
      <c r="L216" s="37"/>
      <c r="M216" s="37"/>
    </row>
    <row r="217" spans="1:7" ht="60" customHeight="1">
      <c r="A217" s="169"/>
      <c r="B217" s="183"/>
      <c r="C217" s="204" t="s">
        <v>582</v>
      </c>
      <c r="D217" s="205"/>
      <c r="E217" s="178"/>
      <c r="F217" s="135"/>
      <c r="G217" s="86">
        <f aca="true" t="shared" si="14" ref="G217:G218">E217*F217</f>
        <v>0</v>
      </c>
    </row>
    <row r="218" spans="1:60" ht="60" customHeight="1">
      <c r="A218" s="66"/>
      <c r="B218" s="170"/>
      <c r="C218" s="210" t="s">
        <v>564</v>
      </c>
      <c r="D218" s="207"/>
      <c r="E218" s="178"/>
      <c r="F218" s="135"/>
      <c r="G218" s="86">
        <f t="shared" si="14"/>
        <v>0</v>
      </c>
      <c r="AI218" s="36">
        <v>1</v>
      </c>
      <c r="AJ218" s="36">
        <v>1</v>
      </c>
      <c r="BH218" s="28">
        <v>1.78164</v>
      </c>
    </row>
    <row r="219" spans="1:36" ht="60" customHeight="1">
      <c r="A219" s="167">
        <v>68</v>
      </c>
      <c r="B219" s="176" t="s">
        <v>331</v>
      </c>
      <c r="C219" s="58" t="s">
        <v>522</v>
      </c>
      <c r="D219" s="59" t="s">
        <v>122</v>
      </c>
      <c r="E219" s="185">
        <f>1+1</f>
        <v>2</v>
      </c>
      <c r="F219" s="177">
        <v>1485</v>
      </c>
      <c r="G219" s="181">
        <f>E219*F219</f>
        <v>2970</v>
      </c>
      <c r="AI219" s="36"/>
      <c r="AJ219" s="36"/>
    </row>
    <row r="220" spans="1:36" ht="60" customHeight="1">
      <c r="A220" s="169"/>
      <c r="B220" s="183"/>
      <c r="C220" s="204" t="s">
        <v>109</v>
      </c>
      <c r="D220" s="205"/>
      <c r="E220" s="178"/>
      <c r="F220" s="135"/>
      <c r="G220" s="86">
        <f aca="true" t="shared" si="15" ref="G220:G221">E220*F220</f>
        <v>0</v>
      </c>
      <c r="AI220" s="36"/>
      <c r="AJ220" s="36"/>
    </row>
    <row r="221" spans="1:36" ht="60" customHeight="1">
      <c r="A221" s="168"/>
      <c r="B221" s="170"/>
      <c r="C221" s="210" t="s">
        <v>563</v>
      </c>
      <c r="D221" s="207"/>
      <c r="E221" s="60"/>
      <c r="F221" s="135"/>
      <c r="G221" s="86">
        <f t="shared" si="15"/>
        <v>0</v>
      </c>
      <c r="AI221" s="36"/>
      <c r="AJ221" s="36"/>
    </row>
    <row r="222" spans="1:7" ht="60" customHeight="1">
      <c r="A222" s="167">
        <v>69</v>
      </c>
      <c r="B222" s="176" t="s">
        <v>332</v>
      </c>
      <c r="C222" s="58" t="s">
        <v>116</v>
      </c>
      <c r="D222" s="59" t="s">
        <v>122</v>
      </c>
      <c r="E222" s="185">
        <f>1+1</f>
        <v>2</v>
      </c>
      <c r="F222" s="177">
        <v>1629.9</v>
      </c>
      <c r="G222" s="181">
        <f>E222*F222</f>
        <v>3259.8</v>
      </c>
    </row>
    <row r="223" spans="1:60" ht="60" customHeight="1">
      <c r="A223" s="169"/>
      <c r="B223" s="183"/>
      <c r="C223" s="204" t="s">
        <v>582</v>
      </c>
      <c r="D223" s="205"/>
      <c r="E223" s="178"/>
      <c r="F223" s="135"/>
      <c r="G223" s="86">
        <f aca="true" t="shared" si="16" ref="G223:G224">E223*F223</f>
        <v>0</v>
      </c>
      <c r="AI223" s="36">
        <v>1</v>
      </c>
      <c r="AJ223" s="36">
        <v>1</v>
      </c>
      <c r="BH223" s="28">
        <v>3E-05</v>
      </c>
    </row>
    <row r="224" spans="1:7" ht="60" customHeight="1">
      <c r="A224" s="66"/>
      <c r="B224" s="170"/>
      <c r="C224" s="210" t="s">
        <v>575</v>
      </c>
      <c r="D224" s="207"/>
      <c r="E224" s="60"/>
      <c r="F224" s="135"/>
      <c r="G224" s="86">
        <f t="shared" si="16"/>
        <v>0</v>
      </c>
    </row>
    <row r="225" spans="1:7" ht="60" customHeight="1">
      <c r="A225" s="167">
        <v>70</v>
      </c>
      <c r="B225" s="176" t="s">
        <v>333</v>
      </c>
      <c r="C225" s="58" t="s">
        <v>504</v>
      </c>
      <c r="D225" s="59" t="s">
        <v>122</v>
      </c>
      <c r="E225" s="186">
        <f>5</f>
        <v>5</v>
      </c>
      <c r="F225" s="177">
        <v>1980</v>
      </c>
      <c r="G225" s="181">
        <f>E225*F225</f>
        <v>9900</v>
      </c>
    </row>
    <row r="226" spans="1:7" ht="60" customHeight="1">
      <c r="A226" s="169"/>
      <c r="B226" s="183"/>
      <c r="C226" s="204" t="s">
        <v>109</v>
      </c>
      <c r="D226" s="205"/>
      <c r="E226" s="178"/>
      <c r="F226" s="135"/>
      <c r="G226" s="86">
        <f aca="true" t="shared" si="17" ref="G226:G227">E226*F226</f>
        <v>0</v>
      </c>
    </row>
    <row r="227" spans="1:7" ht="60" customHeight="1">
      <c r="A227" s="168"/>
      <c r="B227" s="170"/>
      <c r="C227" s="210" t="s">
        <v>574</v>
      </c>
      <c r="D227" s="207"/>
      <c r="E227" s="178"/>
      <c r="F227" s="135"/>
      <c r="G227" s="86">
        <f t="shared" si="17"/>
        <v>0</v>
      </c>
    </row>
    <row r="228" spans="1:60" ht="60" customHeight="1">
      <c r="A228" s="167">
        <v>71</v>
      </c>
      <c r="B228" s="176" t="s">
        <v>334</v>
      </c>
      <c r="C228" s="58" t="s">
        <v>117</v>
      </c>
      <c r="D228" s="59" t="s">
        <v>122</v>
      </c>
      <c r="E228" s="186">
        <f>5</f>
        <v>5</v>
      </c>
      <c r="F228" s="177">
        <v>2155.5</v>
      </c>
      <c r="G228" s="181">
        <f>E228*F228</f>
        <v>10777.5</v>
      </c>
      <c r="AI228" s="36">
        <v>1</v>
      </c>
      <c r="AJ228" s="36">
        <v>1</v>
      </c>
      <c r="BH228" s="28">
        <v>0.16</v>
      </c>
    </row>
    <row r="229" spans="1:7" ht="60" customHeight="1">
      <c r="A229" s="169"/>
      <c r="B229" s="183"/>
      <c r="C229" s="204" t="s">
        <v>582</v>
      </c>
      <c r="D229" s="205"/>
      <c r="E229" s="178"/>
      <c r="F229" s="135"/>
      <c r="G229" s="86">
        <f aca="true" t="shared" si="18" ref="G229:G230">E229*F229</f>
        <v>0</v>
      </c>
    </row>
    <row r="230" spans="1:60" ht="60" customHeight="1">
      <c r="A230" s="66"/>
      <c r="B230" s="170"/>
      <c r="C230" s="210" t="s">
        <v>606</v>
      </c>
      <c r="D230" s="207"/>
      <c r="E230" s="178"/>
      <c r="F230" s="135"/>
      <c r="G230" s="86">
        <f t="shared" si="18"/>
        <v>0</v>
      </c>
      <c r="AI230" s="36">
        <v>1</v>
      </c>
      <c r="AJ230" s="36">
        <v>1</v>
      </c>
      <c r="BH230" s="28">
        <v>0.1025</v>
      </c>
    </row>
    <row r="231" spans="1:7" ht="60" customHeight="1">
      <c r="A231" s="167">
        <v>72</v>
      </c>
      <c r="B231" s="176" t="s">
        <v>335</v>
      </c>
      <c r="C231" s="58" t="s">
        <v>118</v>
      </c>
      <c r="D231" s="59" t="s">
        <v>122</v>
      </c>
      <c r="E231" s="185">
        <f>4</f>
        <v>4</v>
      </c>
      <c r="F231" s="177">
        <v>5940</v>
      </c>
      <c r="G231" s="181">
        <f>E231*F231</f>
        <v>23760</v>
      </c>
    </row>
    <row r="232" spans="1:60" ht="60" customHeight="1">
      <c r="A232" s="169"/>
      <c r="B232" s="183"/>
      <c r="C232" s="204" t="s">
        <v>582</v>
      </c>
      <c r="D232" s="205"/>
      <c r="E232" s="178"/>
      <c r="F232" s="135"/>
      <c r="G232" s="86">
        <f aca="true" t="shared" si="19" ref="G232:G233">E232*F232</f>
        <v>0</v>
      </c>
      <c r="AI232" s="36">
        <v>3</v>
      </c>
      <c r="AJ232" s="36">
        <v>1</v>
      </c>
      <c r="BH232" s="28">
        <v>0.022</v>
      </c>
    </row>
    <row r="233" spans="1:7" ht="60" customHeight="1">
      <c r="A233" s="168"/>
      <c r="B233" s="170"/>
      <c r="C233" s="210" t="s">
        <v>605</v>
      </c>
      <c r="D233" s="207"/>
      <c r="E233" s="60"/>
      <c r="F233" s="135"/>
      <c r="G233" s="86">
        <f t="shared" si="19"/>
        <v>0</v>
      </c>
    </row>
    <row r="234" spans="1:7" ht="60" customHeight="1">
      <c r="A234" s="167">
        <v>73</v>
      </c>
      <c r="B234" s="176" t="s">
        <v>336</v>
      </c>
      <c r="C234" s="58" t="s">
        <v>524</v>
      </c>
      <c r="D234" s="59" t="s">
        <v>122</v>
      </c>
      <c r="E234" s="185">
        <f>4</f>
        <v>4</v>
      </c>
      <c r="F234" s="177">
        <v>12145</v>
      </c>
      <c r="G234" s="181">
        <f>E234*F234</f>
        <v>48580</v>
      </c>
    </row>
    <row r="235" spans="1:36" ht="60" customHeight="1">
      <c r="A235" s="169"/>
      <c r="B235" s="183"/>
      <c r="C235" s="204" t="s">
        <v>109</v>
      </c>
      <c r="D235" s="205"/>
      <c r="E235" s="178"/>
      <c r="F235" s="135"/>
      <c r="G235" s="86">
        <f aca="true" t="shared" si="20" ref="G235:G236">E235*F235</f>
        <v>0</v>
      </c>
      <c r="AI235" s="36"/>
      <c r="AJ235" s="36"/>
    </row>
    <row r="236" spans="1:7" ht="60" customHeight="1">
      <c r="A236" s="66"/>
      <c r="B236" s="170"/>
      <c r="C236" s="210" t="s">
        <v>604</v>
      </c>
      <c r="D236" s="207"/>
      <c r="E236" s="60"/>
      <c r="F236" s="135"/>
      <c r="G236" s="86">
        <f t="shared" si="20"/>
        <v>0</v>
      </c>
    </row>
    <row r="237" spans="1:7" ht="60" customHeight="1">
      <c r="A237" s="167">
        <v>74</v>
      </c>
      <c r="B237" s="176" t="s">
        <v>337</v>
      </c>
      <c r="C237" s="58" t="s">
        <v>121</v>
      </c>
      <c r="D237" s="59" t="s">
        <v>122</v>
      </c>
      <c r="E237" s="186">
        <f>1+1</f>
        <v>2</v>
      </c>
      <c r="F237" s="177">
        <v>801</v>
      </c>
      <c r="G237" s="181">
        <f>E237*F237</f>
        <v>1602</v>
      </c>
    </row>
    <row r="238" spans="1:7" ht="126.75" customHeight="1">
      <c r="A238" s="169"/>
      <c r="B238" s="183"/>
      <c r="C238" s="204" t="s">
        <v>119</v>
      </c>
      <c r="D238" s="205"/>
      <c r="E238" s="178"/>
      <c r="F238" s="135"/>
      <c r="G238" s="86">
        <f aca="true" t="shared" si="21" ref="G238:G239">E238*F238</f>
        <v>0</v>
      </c>
    </row>
    <row r="239" spans="1:7" ht="60" customHeight="1">
      <c r="A239" s="168"/>
      <c r="B239" s="170"/>
      <c r="C239" s="210" t="s">
        <v>566</v>
      </c>
      <c r="D239" s="207"/>
      <c r="E239" s="178"/>
      <c r="F239" s="135"/>
      <c r="G239" s="86">
        <f t="shared" si="21"/>
        <v>0</v>
      </c>
    </row>
    <row r="240" spans="1:60" ht="60" customHeight="1">
      <c r="A240" s="167">
        <v>75</v>
      </c>
      <c r="B240" s="176" t="s">
        <v>338</v>
      </c>
      <c r="C240" s="58" t="s">
        <v>120</v>
      </c>
      <c r="D240" s="59" t="s">
        <v>122</v>
      </c>
      <c r="E240" s="185">
        <f>3+5+3</f>
        <v>11</v>
      </c>
      <c r="F240" s="177">
        <v>1080</v>
      </c>
      <c r="G240" s="181">
        <f>E240*F240</f>
        <v>11880</v>
      </c>
      <c r="AI240" s="36">
        <v>3</v>
      </c>
      <c r="AJ240" s="36">
        <v>1</v>
      </c>
      <c r="BH240" s="28">
        <v>0.0003</v>
      </c>
    </row>
    <row r="241" spans="1:7" ht="111" customHeight="1">
      <c r="A241" s="169"/>
      <c r="B241" s="183"/>
      <c r="C241" s="204" t="s">
        <v>119</v>
      </c>
      <c r="D241" s="205"/>
      <c r="E241" s="178"/>
      <c r="F241" s="135"/>
      <c r="G241" s="86">
        <f aca="true" t="shared" si="22" ref="G241:G242">E241*F241</f>
        <v>0</v>
      </c>
    </row>
    <row r="242" spans="1:13" ht="60" customHeight="1">
      <c r="A242" s="66"/>
      <c r="B242" s="170"/>
      <c r="C242" s="210" t="s">
        <v>567</v>
      </c>
      <c r="D242" s="207"/>
      <c r="E242" s="60"/>
      <c r="F242" s="135"/>
      <c r="G242" s="86">
        <f t="shared" si="22"/>
        <v>0</v>
      </c>
      <c r="J242" s="37"/>
      <c r="K242" s="37"/>
      <c r="L242" s="37"/>
      <c r="M242" s="37"/>
    </row>
    <row r="243" spans="1:7" ht="60" customHeight="1">
      <c r="A243" s="167">
        <v>76</v>
      </c>
      <c r="B243" s="176" t="s">
        <v>339</v>
      </c>
      <c r="C243" s="58" t="s">
        <v>592</v>
      </c>
      <c r="D243" s="59" t="s">
        <v>21</v>
      </c>
      <c r="E243" s="186">
        <f>1+3+1+1+1</f>
        <v>7</v>
      </c>
      <c r="F243" s="177">
        <v>1307.7</v>
      </c>
      <c r="G243" s="181">
        <f>E243*F243</f>
        <v>9153.9</v>
      </c>
    </row>
    <row r="244" spans="1:60" ht="111.75" customHeight="1">
      <c r="A244" s="169"/>
      <c r="B244" s="183"/>
      <c r="C244" s="204" t="s">
        <v>119</v>
      </c>
      <c r="D244" s="205"/>
      <c r="E244" s="178"/>
      <c r="F244" s="135"/>
      <c r="G244" s="86">
        <f aca="true" t="shared" si="23" ref="G244:G245">E244*F244</f>
        <v>0</v>
      </c>
      <c r="AI244" s="36">
        <v>1</v>
      </c>
      <c r="AJ244" s="36">
        <v>1</v>
      </c>
      <c r="BH244" s="28">
        <v>0.01314</v>
      </c>
    </row>
    <row r="245" spans="1:7" ht="60" customHeight="1">
      <c r="A245" s="168"/>
      <c r="B245" s="170"/>
      <c r="C245" s="210" t="s">
        <v>568</v>
      </c>
      <c r="D245" s="207"/>
      <c r="E245" s="178"/>
      <c r="F245" s="135"/>
      <c r="G245" s="86">
        <f t="shared" si="23"/>
        <v>0</v>
      </c>
    </row>
    <row r="246" spans="1:7" ht="60" customHeight="1">
      <c r="A246" s="167">
        <v>77</v>
      </c>
      <c r="B246" s="176" t="s">
        <v>340</v>
      </c>
      <c r="C246" s="58" t="s">
        <v>591</v>
      </c>
      <c r="D246" s="59" t="s">
        <v>122</v>
      </c>
      <c r="E246" s="185">
        <f>2</f>
        <v>2</v>
      </c>
      <c r="F246" s="177">
        <v>1565.1</v>
      </c>
      <c r="G246" s="181">
        <f>E246*F246</f>
        <v>3130.2</v>
      </c>
    </row>
    <row r="247" spans="1:7" ht="124.5" customHeight="1">
      <c r="A247" s="169"/>
      <c r="B247" s="183"/>
      <c r="C247" s="204" t="s">
        <v>119</v>
      </c>
      <c r="D247" s="205"/>
      <c r="E247" s="178"/>
      <c r="F247" s="135"/>
      <c r="G247" s="86">
        <f aca="true" t="shared" si="24" ref="G247:G248">E247*F247</f>
        <v>0</v>
      </c>
    </row>
    <row r="248" spans="1:8" ht="60" customHeight="1">
      <c r="A248" s="66"/>
      <c r="B248" s="170"/>
      <c r="C248" s="210" t="s">
        <v>569</v>
      </c>
      <c r="D248" s="207"/>
      <c r="E248" s="60"/>
      <c r="F248" s="135"/>
      <c r="G248" s="86">
        <f t="shared" si="24"/>
        <v>0</v>
      </c>
      <c r="H248" s="89"/>
    </row>
    <row r="249" spans="1:7" ht="60" customHeight="1">
      <c r="A249" s="167">
        <v>78</v>
      </c>
      <c r="B249" s="176" t="s">
        <v>341</v>
      </c>
      <c r="C249" s="147" t="s">
        <v>593</v>
      </c>
      <c r="D249" s="59" t="s">
        <v>122</v>
      </c>
      <c r="E249" s="186">
        <f>1</f>
        <v>1</v>
      </c>
      <c r="F249" s="177">
        <v>22989</v>
      </c>
      <c r="G249" s="181">
        <f>E249*F249</f>
        <v>22989</v>
      </c>
    </row>
    <row r="250" spans="1:7" ht="60" customHeight="1">
      <c r="A250" s="169"/>
      <c r="B250" s="183"/>
      <c r="C250" s="204" t="s">
        <v>119</v>
      </c>
      <c r="D250" s="205"/>
      <c r="E250" s="178"/>
      <c r="F250" s="135"/>
      <c r="G250" s="86">
        <f aca="true" t="shared" si="25" ref="G250">E250*F250</f>
        <v>0</v>
      </c>
    </row>
    <row r="251" spans="1:7" ht="60" customHeight="1">
      <c r="A251" s="168"/>
      <c r="B251" s="170"/>
      <c r="C251" s="210" t="s">
        <v>594</v>
      </c>
      <c r="D251" s="207"/>
      <c r="E251" s="134"/>
      <c r="F251" s="135"/>
      <c r="G251" s="86"/>
    </row>
    <row r="252" spans="1:7" ht="60" customHeight="1">
      <c r="A252" s="167">
        <v>79</v>
      </c>
      <c r="B252" s="176" t="s">
        <v>342</v>
      </c>
      <c r="C252" s="58" t="s">
        <v>124</v>
      </c>
      <c r="D252" s="59" t="s">
        <v>122</v>
      </c>
      <c r="E252" s="186">
        <f>1</f>
        <v>1</v>
      </c>
      <c r="F252" s="177">
        <v>780</v>
      </c>
      <c r="G252" s="181">
        <f>E252*F252</f>
        <v>780</v>
      </c>
    </row>
    <row r="253" spans="1:7" ht="125.25" customHeight="1">
      <c r="A253" s="169"/>
      <c r="B253" s="183"/>
      <c r="C253" s="204" t="s">
        <v>119</v>
      </c>
      <c r="D253" s="205"/>
      <c r="E253" s="178"/>
      <c r="F253" s="135"/>
      <c r="G253" s="86">
        <f aca="true" t="shared" si="26" ref="G253:G254">E253*F253</f>
        <v>0</v>
      </c>
    </row>
    <row r="254" spans="1:7" ht="60" customHeight="1">
      <c r="A254" s="66"/>
      <c r="B254" s="170"/>
      <c r="C254" s="210" t="s">
        <v>570</v>
      </c>
      <c r="D254" s="207"/>
      <c r="E254" s="178"/>
      <c r="F254" s="135"/>
      <c r="G254" s="86">
        <f t="shared" si="26"/>
        <v>0</v>
      </c>
    </row>
    <row r="255" spans="1:7" ht="60" customHeight="1">
      <c r="A255" s="167">
        <v>80</v>
      </c>
      <c r="B255" s="176" t="s">
        <v>343</v>
      </c>
      <c r="C255" s="58" t="s">
        <v>123</v>
      </c>
      <c r="D255" s="59" t="s">
        <v>122</v>
      </c>
      <c r="E255" s="185">
        <f>2+2+1+1+1+1</f>
        <v>8</v>
      </c>
      <c r="F255" s="177">
        <v>1080</v>
      </c>
      <c r="G255" s="181">
        <f>E255*F255</f>
        <v>8640</v>
      </c>
    </row>
    <row r="256" spans="1:7" ht="131.25" customHeight="1">
      <c r="A256" s="169"/>
      <c r="B256" s="183"/>
      <c r="C256" s="204" t="s">
        <v>119</v>
      </c>
      <c r="D256" s="205"/>
      <c r="E256" s="178"/>
      <c r="F256" s="135"/>
      <c r="G256" s="86">
        <f aca="true" t="shared" si="27" ref="G256:G257">E256*F256</f>
        <v>0</v>
      </c>
    </row>
    <row r="257" spans="1:7" ht="60" customHeight="1">
      <c r="A257" s="168"/>
      <c r="B257" s="170"/>
      <c r="C257" s="210" t="s">
        <v>571</v>
      </c>
      <c r="D257" s="207"/>
      <c r="E257" s="60"/>
      <c r="F257" s="135"/>
      <c r="G257" s="86">
        <f t="shared" si="27"/>
        <v>0</v>
      </c>
    </row>
    <row r="258" spans="1:7" ht="60" customHeight="1">
      <c r="A258" s="167">
        <v>81</v>
      </c>
      <c r="B258" s="176" t="s">
        <v>1102</v>
      </c>
      <c r="C258" s="58" t="s">
        <v>502</v>
      </c>
      <c r="D258" s="59" t="s">
        <v>122</v>
      </c>
      <c r="E258" s="185">
        <f>1</f>
        <v>1</v>
      </c>
      <c r="F258" s="177">
        <v>1960</v>
      </c>
      <c r="G258" s="181">
        <f>E258*F258</f>
        <v>1960</v>
      </c>
    </row>
    <row r="259" spans="1:7" ht="126" customHeight="1">
      <c r="A259" s="169"/>
      <c r="B259" s="183"/>
      <c r="C259" s="204" t="s">
        <v>119</v>
      </c>
      <c r="D259" s="205"/>
      <c r="E259" s="178"/>
      <c r="F259" s="135"/>
      <c r="G259" s="86">
        <f aca="true" t="shared" si="28" ref="G259:G260">E259*F259</f>
        <v>0</v>
      </c>
    </row>
    <row r="260" spans="1:7" ht="60" customHeight="1">
      <c r="A260" s="66"/>
      <c r="B260" s="170"/>
      <c r="C260" s="210" t="s">
        <v>572</v>
      </c>
      <c r="D260" s="207"/>
      <c r="E260" s="60"/>
      <c r="F260" s="135"/>
      <c r="G260" s="86">
        <f t="shared" si="28"/>
        <v>0</v>
      </c>
    </row>
    <row r="261" spans="1:7" ht="60" customHeight="1">
      <c r="A261" s="167">
        <v>82</v>
      </c>
      <c r="B261" s="176" t="s">
        <v>344</v>
      </c>
      <c r="C261" s="58" t="s">
        <v>523</v>
      </c>
      <c r="D261" s="59" t="s">
        <v>122</v>
      </c>
      <c r="E261" s="185">
        <f>3</f>
        <v>3</v>
      </c>
      <c r="F261" s="177">
        <v>2980</v>
      </c>
      <c r="G261" s="181">
        <f>E261*F261</f>
        <v>8940</v>
      </c>
    </row>
    <row r="262" spans="1:7" ht="122.25" customHeight="1">
      <c r="A262" s="169"/>
      <c r="B262" s="183"/>
      <c r="C262" s="204" t="s">
        <v>119</v>
      </c>
      <c r="D262" s="205"/>
      <c r="E262" s="178"/>
      <c r="F262" s="135"/>
      <c r="G262" s="86">
        <f aca="true" t="shared" si="29" ref="G262:G263">E262*F262</f>
        <v>0</v>
      </c>
    </row>
    <row r="263" spans="1:7" ht="60" customHeight="1">
      <c r="A263" s="168"/>
      <c r="B263" s="170"/>
      <c r="C263" s="210" t="s">
        <v>573</v>
      </c>
      <c r="D263" s="207"/>
      <c r="E263" s="60"/>
      <c r="F263" s="135"/>
      <c r="G263" s="86">
        <f t="shared" si="29"/>
        <v>0</v>
      </c>
    </row>
    <row r="264" spans="1:7" ht="60" customHeight="1">
      <c r="A264" s="167">
        <v>83</v>
      </c>
      <c r="B264" s="176" t="s">
        <v>345</v>
      </c>
      <c r="C264" s="58" t="s">
        <v>125</v>
      </c>
      <c r="D264" s="59" t="s">
        <v>122</v>
      </c>
      <c r="E264" s="186">
        <f>1+2+1</f>
        <v>4</v>
      </c>
      <c r="F264" s="177">
        <v>912</v>
      </c>
      <c r="G264" s="181">
        <f>E264*F264</f>
        <v>3648</v>
      </c>
    </row>
    <row r="265" spans="1:7" ht="92.25" customHeight="1">
      <c r="A265" s="169"/>
      <c r="B265" s="183"/>
      <c r="C265" s="204" t="s">
        <v>126</v>
      </c>
      <c r="D265" s="205"/>
      <c r="E265" s="178"/>
      <c r="F265" s="135"/>
      <c r="G265" s="86">
        <f aca="true" t="shared" si="30" ref="G265:G266">E265*F265</f>
        <v>0</v>
      </c>
    </row>
    <row r="266" spans="1:9" ht="60" customHeight="1">
      <c r="A266" s="66"/>
      <c r="B266" s="170"/>
      <c r="C266" s="210" t="s">
        <v>576</v>
      </c>
      <c r="D266" s="207"/>
      <c r="E266" s="178"/>
      <c r="F266" s="135"/>
      <c r="G266" s="86">
        <f t="shared" si="30"/>
        <v>0</v>
      </c>
      <c r="I266" s="37"/>
    </row>
    <row r="267" spans="1:7" ht="60" customHeight="1">
      <c r="A267" s="167">
        <v>84</v>
      </c>
      <c r="B267" s="176" t="s">
        <v>346</v>
      </c>
      <c r="C267" s="58" t="s">
        <v>127</v>
      </c>
      <c r="D267" s="59" t="s">
        <v>122</v>
      </c>
      <c r="E267" s="185">
        <f>1</f>
        <v>1</v>
      </c>
      <c r="F267" s="177">
        <v>2150</v>
      </c>
      <c r="G267" s="181">
        <f>E267*F267</f>
        <v>2150</v>
      </c>
    </row>
    <row r="268" spans="1:7" ht="60" customHeight="1">
      <c r="A268" s="169"/>
      <c r="B268" s="183"/>
      <c r="C268" s="204" t="s">
        <v>126</v>
      </c>
      <c r="D268" s="205"/>
      <c r="E268" s="178"/>
      <c r="F268" s="135"/>
      <c r="G268" s="86">
        <f aca="true" t="shared" si="31" ref="G268:G269">E268*F268</f>
        <v>0</v>
      </c>
    </row>
    <row r="269" spans="1:7" ht="60" customHeight="1">
      <c r="A269" s="168"/>
      <c r="B269" s="170"/>
      <c r="C269" s="210" t="s">
        <v>577</v>
      </c>
      <c r="D269" s="207"/>
      <c r="E269" s="60"/>
      <c r="F269" s="135"/>
      <c r="G269" s="86">
        <f t="shared" si="31"/>
        <v>0</v>
      </c>
    </row>
    <row r="270" spans="1:7" ht="60" customHeight="1">
      <c r="A270" s="167">
        <v>85</v>
      </c>
      <c r="B270" s="176" t="s">
        <v>347</v>
      </c>
      <c r="C270" s="58" t="s">
        <v>578</v>
      </c>
      <c r="D270" s="59" t="s">
        <v>122</v>
      </c>
      <c r="E270" s="186">
        <f>1+1</f>
        <v>2</v>
      </c>
      <c r="F270" s="177">
        <v>412</v>
      </c>
      <c r="G270" s="181">
        <f>E270*F270</f>
        <v>824</v>
      </c>
    </row>
    <row r="271" spans="1:7" ht="60" customHeight="1">
      <c r="A271" s="169"/>
      <c r="B271" s="183"/>
      <c r="C271" s="204" t="s">
        <v>579</v>
      </c>
      <c r="D271" s="205"/>
      <c r="E271" s="178"/>
      <c r="F271" s="135"/>
      <c r="G271" s="86">
        <f aca="true" t="shared" si="32" ref="G271:G272">E271*F271</f>
        <v>0</v>
      </c>
    </row>
    <row r="272" spans="1:7" ht="60" customHeight="1">
      <c r="A272" s="66"/>
      <c r="B272" s="170"/>
      <c r="C272" s="210" t="s">
        <v>580</v>
      </c>
      <c r="D272" s="207"/>
      <c r="E272" s="178"/>
      <c r="F272" s="135"/>
      <c r="G272" s="86">
        <f t="shared" si="32"/>
        <v>0</v>
      </c>
    </row>
    <row r="273" spans="1:7" ht="60" customHeight="1">
      <c r="A273" s="167">
        <v>86</v>
      </c>
      <c r="B273" s="176" t="s">
        <v>348</v>
      </c>
      <c r="C273" s="58" t="s">
        <v>581</v>
      </c>
      <c r="D273" s="59" t="s">
        <v>122</v>
      </c>
      <c r="E273" s="186">
        <f>1+1</f>
        <v>2</v>
      </c>
      <c r="F273" s="177">
        <v>725</v>
      </c>
      <c r="G273" s="181">
        <f>E273*F273</f>
        <v>1450</v>
      </c>
    </row>
    <row r="274" spans="1:7" ht="60" customHeight="1">
      <c r="A274" s="169"/>
      <c r="B274" s="183"/>
      <c r="C274" s="204" t="s">
        <v>579</v>
      </c>
      <c r="D274" s="205"/>
      <c r="E274" s="178"/>
      <c r="F274" s="135"/>
      <c r="G274" s="86">
        <f aca="true" t="shared" si="33" ref="G274:G275">E274*F274</f>
        <v>0</v>
      </c>
    </row>
    <row r="275" spans="1:7" ht="60" customHeight="1">
      <c r="A275" s="168"/>
      <c r="B275" s="170"/>
      <c r="C275" s="210" t="s">
        <v>583</v>
      </c>
      <c r="D275" s="207"/>
      <c r="E275" s="178"/>
      <c r="F275" s="135"/>
      <c r="G275" s="86">
        <f t="shared" si="33"/>
        <v>0</v>
      </c>
    </row>
    <row r="276" spans="1:7" ht="60" customHeight="1">
      <c r="A276" s="167">
        <v>87</v>
      </c>
      <c r="B276" s="176" t="s">
        <v>349</v>
      </c>
      <c r="C276" s="58" t="s">
        <v>128</v>
      </c>
      <c r="D276" s="59" t="s">
        <v>122</v>
      </c>
      <c r="E276" s="186">
        <f>1</f>
        <v>1</v>
      </c>
      <c r="F276" s="177">
        <v>499.5</v>
      </c>
      <c r="G276" s="181">
        <f>E276*F276</f>
        <v>499.5</v>
      </c>
    </row>
    <row r="277" spans="1:7" ht="60" customHeight="1">
      <c r="A277" s="169"/>
      <c r="B277" s="183"/>
      <c r="C277" s="204" t="s">
        <v>129</v>
      </c>
      <c r="D277" s="205"/>
      <c r="E277" s="178"/>
      <c r="F277" s="135"/>
      <c r="G277" s="86">
        <f aca="true" t="shared" si="34" ref="G277:G278">E277*F277</f>
        <v>0</v>
      </c>
    </row>
    <row r="278" spans="1:7" ht="60" customHeight="1">
      <c r="A278" s="66"/>
      <c r="B278" s="170"/>
      <c r="C278" s="210" t="s">
        <v>584</v>
      </c>
      <c r="D278" s="207"/>
      <c r="E278" s="178"/>
      <c r="F278" s="135"/>
      <c r="G278" s="86">
        <f t="shared" si="34"/>
        <v>0</v>
      </c>
    </row>
    <row r="279" spans="1:7" ht="60" customHeight="1">
      <c r="A279" s="167">
        <v>88</v>
      </c>
      <c r="B279" s="176" t="s">
        <v>350</v>
      </c>
      <c r="C279" s="58" t="s">
        <v>130</v>
      </c>
      <c r="D279" s="59" t="s">
        <v>122</v>
      </c>
      <c r="E279" s="185">
        <f>2+1+1+1+1+1</f>
        <v>7</v>
      </c>
      <c r="F279" s="177">
        <v>654.7</v>
      </c>
      <c r="G279" s="181">
        <f>E279*F279</f>
        <v>4582.900000000001</v>
      </c>
    </row>
    <row r="280" spans="1:7" ht="60" customHeight="1">
      <c r="A280" s="169"/>
      <c r="B280" s="183"/>
      <c r="C280" s="204" t="s">
        <v>129</v>
      </c>
      <c r="D280" s="205"/>
      <c r="E280" s="178"/>
      <c r="F280" s="135"/>
      <c r="G280" s="86">
        <f aca="true" t="shared" si="35" ref="G280:G281">E280*F280</f>
        <v>0</v>
      </c>
    </row>
    <row r="281" spans="1:7" ht="60" customHeight="1">
      <c r="A281" s="168"/>
      <c r="B281" s="170"/>
      <c r="C281" s="210" t="s">
        <v>585</v>
      </c>
      <c r="D281" s="207"/>
      <c r="E281" s="60"/>
      <c r="F281" s="135"/>
      <c r="G281" s="86">
        <f t="shared" si="35"/>
        <v>0</v>
      </c>
    </row>
    <row r="282" spans="1:7" ht="60" customHeight="1">
      <c r="A282" s="167">
        <v>89</v>
      </c>
      <c r="B282" s="176" t="s">
        <v>351</v>
      </c>
      <c r="C282" s="58" t="s">
        <v>503</v>
      </c>
      <c r="D282" s="59" t="s">
        <v>122</v>
      </c>
      <c r="E282" s="185">
        <f>1</f>
        <v>1</v>
      </c>
      <c r="F282" s="177">
        <v>732</v>
      </c>
      <c r="G282" s="181">
        <f>E282*F282</f>
        <v>732</v>
      </c>
    </row>
    <row r="283" spans="1:7" ht="60" customHeight="1">
      <c r="A283" s="169"/>
      <c r="B283" s="183"/>
      <c r="C283" s="204" t="s">
        <v>129</v>
      </c>
      <c r="D283" s="205"/>
      <c r="E283" s="178"/>
      <c r="F283" s="135"/>
      <c r="G283" s="86">
        <f aca="true" t="shared" si="36" ref="G283:G284">E283*F283</f>
        <v>0</v>
      </c>
    </row>
    <row r="284" spans="1:7" ht="60" customHeight="1">
      <c r="A284" s="66"/>
      <c r="B284" s="170"/>
      <c r="C284" s="210" t="s">
        <v>586</v>
      </c>
      <c r="D284" s="207"/>
      <c r="E284" s="60"/>
      <c r="F284" s="135"/>
      <c r="G284" s="86">
        <f t="shared" si="36"/>
        <v>0</v>
      </c>
    </row>
    <row r="285" spans="1:7" ht="60" customHeight="1">
      <c r="A285" s="167">
        <v>90</v>
      </c>
      <c r="B285" s="176" t="s">
        <v>352</v>
      </c>
      <c r="C285" s="58" t="s">
        <v>521</v>
      </c>
      <c r="D285" s="59" t="s">
        <v>122</v>
      </c>
      <c r="E285" s="185">
        <f>1</f>
        <v>1</v>
      </c>
      <c r="F285" s="177">
        <v>732</v>
      </c>
      <c r="G285" s="181">
        <f>E285*F285</f>
        <v>732</v>
      </c>
    </row>
    <row r="286" spans="1:7" ht="60" customHeight="1">
      <c r="A286" s="169"/>
      <c r="B286" s="183"/>
      <c r="C286" s="204" t="s">
        <v>129</v>
      </c>
      <c r="D286" s="205"/>
      <c r="E286" s="178"/>
      <c r="F286" s="135"/>
      <c r="G286" s="86">
        <f aca="true" t="shared" si="37" ref="G286:G287">E286*F286</f>
        <v>0</v>
      </c>
    </row>
    <row r="287" spans="1:7" ht="60" customHeight="1">
      <c r="A287" s="168"/>
      <c r="B287" s="170"/>
      <c r="C287" s="210" t="s">
        <v>587</v>
      </c>
      <c r="D287" s="207"/>
      <c r="E287" s="60"/>
      <c r="F287" s="135"/>
      <c r="G287" s="86">
        <f t="shared" si="37"/>
        <v>0</v>
      </c>
    </row>
    <row r="288" spans="1:7" ht="60" customHeight="1">
      <c r="A288" s="167">
        <v>91</v>
      </c>
      <c r="B288" s="176" t="s">
        <v>353</v>
      </c>
      <c r="C288" s="58" t="s">
        <v>131</v>
      </c>
      <c r="D288" s="59" t="s">
        <v>122</v>
      </c>
      <c r="E288" s="186">
        <f>5</f>
        <v>5</v>
      </c>
      <c r="F288" s="177">
        <v>265</v>
      </c>
      <c r="G288" s="181">
        <f>E288*F288</f>
        <v>1325</v>
      </c>
    </row>
    <row r="289" spans="1:7" ht="60" customHeight="1">
      <c r="A289" s="169"/>
      <c r="B289" s="183"/>
      <c r="C289" s="204" t="s">
        <v>129</v>
      </c>
      <c r="D289" s="205"/>
      <c r="E289" s="178"/>
      <c r="F289" s="135"/>
      <c r="G289" s="86">
        <f aca="true" t="shared" si="38" ref="G289:G290">E289*F289</f>
        <v>0</v>
      </c>
    </row>
    <row r="290" spans="1:7" ht="60" customHeight="1">
      <c r="A290" s="66"/>
      <c r="B290" s="170"/>
      <c r="C290" s="210" t="s">
        <v>597</v>
      </c>
      <c r="D290" s="207"/>
      <c r="E290" s="178"/>
      <c r="F290" s="135"/>
      <c r="G290" s="86">
        <f t="shared" si="38"/>
        <v>0</v>
      </c>
    </row>
    <row r="291" spans="1:7" ht="60" customHeight="1">
      <c r="A291" s="167">
        <v>92</v>
      </c>
      <c r="B291" s="176" t="s">
        <v>354</v>
      </c>
      <c r="C291" s="58" t="s">
        <v>136</v>
      </c>
      <c r="D291" s="59" t="s">
        <v>122</v>
      </c>
      <c r="E291" s="185">
        <f>2</f>
        <v>2</v>
      </c>
      <c r="F291" s="177">
        <v>13000</v>
      </c>
      <c r="G291" s="181">
        <f>E291*F291</f>
        <v>26000</v>
      </c>
    </row>
    <row r="292" spans="1:7" ht="60" customHeight="1">
      <c r="A292" s="169"/>
      <c r="B292" s="183"/>
      <c r="C292" s="204" t="s">
        <v>137</v>
      </c>
      <c r="D292" s="205"/>
      <c r="E292" s="178"/>
      <c r="F292" s="135"/>
      <c r="G292" s="86">
        <f aca="true" t="shared" si="39" ref="G292:G293">E292*F292</f>
        <v>0</v>
      </c>
    </row>
    <row r="293" spans="1:7" ht="60" customHeight="1">
      <c r="A293" s="168"/>
      <c r="B293" s="170"/>
      <c r="C293" s="210" t="s">
        <v>596</v>
      </c>
      <c r="D293" s="207"/>
      <c r="E293" s="60"/>
      <c r="F293" s="135"/>
      <c r="G293" s="86">
        <f t="shared" si="39"/>
        <v>0</v>
      </c>
    </row>
    <row r="294" spans="1:7" ht="60" customHeight="1">
      <c r="A294" s="167">
        <v>93</v>
      </c>
      <c r="B294" s="176" t="s">
        <v>355</v>
      </c>
      <c r="C294" s="58" t="s">
        <v>132</v>
      </c>
      <c r="D294" s="59" t="s">
        <v>122</v>
      </c>
      <c r="E294" s="186">
        <f>1+1</f>
        <v>2</v>
      </c>
      <c r="F294" s="177">
        <v>1440</v>
      </c>
      <c r="G294" s="181">
        <f>E294*F294</f>
        <v>2880</v>
      </c>
    </row>
    <row r="295" spans="1:7" ht="152.25" customHeight="1">
      <c r="A295" s="169"/>
      <c r="B295" s="183"/>
      <c r="C295" s="204" t="s">
        <v>133</v>
      </c>
      <c r="D295" s="205"/>
      <c r="E295" s="178"/>
      <c r="F295" s="135"/>
      <c r="G295" s="86">
        <f aca="true" t="shared" si="40" ref="G295:G296">E295*F295</f>
        <v>0</v>
      </c>
    </row>
    <row r="296" spans="1:7" ht="60" customHeight="1">
      <c r="A296" s="66"/>
      <c r="B296" s="170"/>
      <c r="C296" s="210" t="s">
        <v>595</v>
      </c>
      <c r="D296" s="207"/>
      <c r="E296" s="178"/>
      <c r="F296" s="135"/>
      <c r="G296" s="86">
        <f t="shared" si="40"/>
        <v>0</v>
      </c>
    </row>
    <row r="297" spans="1:7" ht="60" customHeight="1">
      <c r="A297" s="167">
        <v>94</v>
      </c>
      <c r="B297" s="176" t="s">
        <v>356</v>
      </c>
      <c r="C297" s="58" t="s">
        <v>588</v>
      </c>
      <c r="D297" s="59" t="s">
        <v>122</v>
      </c>
      <c r="E297" s="186">
        <f>1</f>
        <v>1</v>
      </c>
      <c r="F297" s="177">
        <v>2950</v>
      </c>
      <c r="G297" s="181">
        <f>E297*F297</f>
        <v>2950</v>
      </c>
    </row>
    <row r="298" spans="1:7" ht="138.75" customHeight="1">
      <c r="A298" s="169"/>
      <c r="B298" s="183"/>
      <c r="C298" s="204" t="s">
        <v>133</v>
      </c>
      <c r="D298" s="205"/>
      <c r="E298" s="178"/>
      <c r="F298" s="135"/>
      <c r="G298" s="86">
        <f aca="true" t="shared" si="41" ref="G298:G299">E298*F298</f>
        <v>0</v>
      </c>
    </row>
    <row r="299" spans="1:7" ht="60" customHeight="1">
      <c r="A299" s="168"/>
      <c r="B299" s="170"/>
      <c r="C299" s="210" t="s">
        <v>589</v>
      </c>
      <c r="D299" s="207"/>
      <c r="E299" s="178"/>
      <c r="F299" s="135"/>
      <c r="G299" s="86">
        <f t="shared" si="41"/>
        <v>0</v>
      </c>
    </row>
    <row r="300" spans="1:7" ht="60" customHeight="1">
      <c r="A300" s="167">
        <v>95</v>
      </c>
      <c r="B300" s="176" t="s">
        <v>357</v>
      </c>
      <c r="C300" s="58" t="s">
        <v>134</v>
      </c>
      <c r="D300" s="59" t="s">
        <v>122</v>
      </c>
      <c r="E300" s="185">
        <f>15</f>
        <v>15</v>
      </c>
      <c r="F300" s="177">
        <v>3267.9</v>
      </c>
      <c r="G300" s="181">
        <f>E300*F300</f>
        <v>49018.5</v>
      </c>
    </row>
    <row r="301" spans="1:7" ht="71.25" customHeight="1">
      <c r="A301" s="169"/>
      <c r="B301" s="183"/>
      <c r="C301" s="204" t="s">
        <v>135</v>
      </c>
      <c r="D301" s="205"/>
      <c r="E301" s="178"/>
      <c r="F301" s="135"/>
      <c r="G301" s="86">
        <f aca="true" t="shared" si="42" ref="G301:G302">E301*F301</f>
        <v>0</v>
      </c>
    </row>
    <row r="302" spans="1:7" ht="60" customHeight="1">
      <c r="A302" s="66"/>
      <c r="B302" s="170"/>
      <c r="C302" s="210" t="s">
        <v>590</v>
      </c>
      <c r="D302" s="207"/>
      <c r="E302" s="60"/>
      <c r="F302" s="135"/>
      <c r="G302" s="86">
        <f t="shared" si="42"/>
        <v>0</v>
      </c>
    </row>
    <row r="303" spans="1:7" ht="60" customHeight="1">
      <c r="A303" s="167" t="s">
        <v>1270</v>
      </c>
      <c r="B303" s="176" t="s">
        <v>1271</v>
      </c>
      <c r="C303" s="58" t="s">
        <v>1272</v>
      </c>
      <c r="D303" s="59" t="s">
        <v>122</v>
      </c>
      <c r="E303" s="185">
        <v>1</v>
      </c>
      <c r="F303" s="177">
        <v>38000</v>
      </c>
      <c r="G303" s="181">
        <f>E303*F303</f>
        <v>38000</v>
      </c>
    </row>
    <row r="304" spans="1:7" ht="116.25" customHeight="1">
      <c r="A304" s="169"/>
      <c r="B304" s="183"/>
      <c r="C304" s="204" t="s">
        <v>1273</v>
      </c>
      <c r="D304" s="205"/>
      <c r="E304" s="178"/>
      <c r="F304" s="135"/>
      <c r="G304" s="86">
        <f aca="true" t="shared" si="43" ref="G304:G305">E304*F304</f>
        <v>0</v>
      </c>
    </row>
    <row r="305" spans="1:7" ht="60" customHeight="1">
      <c r="A305" s="66"/>
      <c r="B305" s="170"/>
      <c r="C305" s="206" t="s">
        <v>163</v>
      </c>
      <c r="D305" s="207"/>
      <c r="E305" s="60"/>
      <c r="F305" s="135"/>
      <c r="G305" s="86">
        <f t="shared" si="43"/>
        <v>0</v>
      </c>
    </row>
    <row r="306" spans="1:7" ht="60" customHeight="1">
      <c r="A306" s="167">
        <v>96</v>
      </c>
      <c r="B306" s="176" t="s">
        <v>358</v>
      </c>
      <c r="C306" s="58" t="s">
        <v>142</v>
      </c>
      <c r="D306" s="59" t="s">
        <v>122</v>
      </c>
      <c r="E306" s="185">
        <f>E237+E252+E264+E276+E294+E201+E198+E270</f>
        <v>29</v>
      </c>
      <c r="F306" s="177">
        <v>79</v>
      </c>
      <c r="G306" s="181">
        <f>E306*F306</f>
        <v>2291</v>
      </c>
    </row>
    <row r="307" spans="1:7" ht="120.75" customHeight="1">
      <c r="A307" s="169"/>
      <c r="B307" s="183"/>
      <c r="C307" s="204" t="s">
        <v>513</v>
      </c>
      <c r="D307" s="205"/>
      <c r="E307" s="178"/>
      <c r="F307" s="135"/>
      <c r="G307" s="86">
        <f aca="true" t="shared" si="44" ref="G307:G308">E307*F307</f>
        <v>0</v>
      </c>
    </row>
    <row r="308" spans="1:7" ht="60" customHeight="1">
      <c r="A308" s="168"/>
      <c r="B308" s="170"/>
      <c r="C308" s="210" t="s">
        <v>600</v>
      </c>
      <c r="D308" s="207"/>
      <c r="E308" s="60"/>
      <c r="F308" s="135"/>
      <c r="G308" s="86">
        <f t="shared" si="44"/>
        <v>0</v>
      </c>
    </row>
    <row r="309" spans="1:7" ht="60" customHeight="1">
      <c r="A309" s="167">
        <v>97</v>
      </c>
      <c r="B309" s="176" t="s">
        <v>359</v>
      </c>
      <c r="C309" s="58" t="s">
        <v>143</v>
      </c>
      <c r="D309" s="59" t="s">
        <v>122</v>
      </c>
      <c r="E309" s="186">
        <f>E204+E240+E255+E279+E300</f>
        <v>234</v>
      </c>
      <c r="F309" s="177">
        <v>98.4</v>
      </c>
      <c r="G309" s="181">
        <f>E309*F309</f>
        <v>23025.600000000002</v>
      </c>
    </row>
    <row r="310" spans="1:7" ht="115.5" customHeight="1">
      <c r="A310" s="169"/>
      <c r="B310" s="183"/>
      <c r="C310" s="204" t="s">
        <v>514</v>
      </c>
      <c r="D310" s="205"/>
      <c r="E310" s="178"/>
      <c r="F310" s="135"/>
      <c r="G310" s="86">
        <f aca="true" t="shared" si="45" ref="G310:G311">E310*F310</f>
        <v>0</v>
      </c>
    </row>
    <row r="311" spans="1:7" ht="60" customHeight="1">
      <c r="A311" s="66"/>
      <c r="B311" s="170"/>
      <c r="C311" s="210" t="s">
        <v>607</v>
      </c>
      <c r="D311" s="207"/>
      <c r="E311" s="178"/>
      <c r="F311" s="135"/>
      <c r="G311" s="86">
        <f t="shared" si="45"/>
        <v>0</v>
      </c>
    </row>
    <row r="312" spans="1:7" ht="60" customHeight="1">
      <c r="A312" s="167">
        <v>98</v>
      </c>
      <c r="B312" s="176" t="s">
        <v>360</v>
      </c>
      <c r="C312" s="58" t="s">
        <v>144</v>
      </c>
      <c r="D312" s="59" t="s">
        <v>122</v>
      </c>
      <c r="E312" s="185">
        <f>E207+E210+E243+E267+E258+E282</f>
        <v>47</v>
      </c>
      <c r="F312" s="177">
        <v>108</v>
      </c>
      <c r="G312" s="181">
        <f>E312*F312</f>
        <v>5076</v>
      </c>
    </row>
    <row r="313" spans="1:7" ht="138" customHeight="1">
      <c r="A313" s="169"/>
      <c r="B313" s="183"/>
      <c r="C313" s="204" t="s">
        <v>515</v>
      </c>
      <c r="D313" s="205"/>
      <c r="E313" s="178"/>
      <c r="F313" s="135"/>
      <c r="G313" s="86">
        <f aca="true" t="shared" si="46" ref="G313:G314">E313*F313</f>
        <v>0</v>
      </c>
    </row>
    <row r="314" spans="1:7" ht="60" customHeight="1">
      <c r="A314" s="168"/>
      <c r="B314" s="170"/>
      <c r="C314" s="210" t="s">
        <v>608</v>
      </c>
      <c r="D314" s="207"/>
      <c r="E314" s="60"/>
      <c r="F314" s="135"/>
      <c r="G314" s="86">
        <f t="shared" si="46"/>
        <v>0</v>
      </c>
    </row>
    <row r="315" spans="1:7" ht="60" customHeight="1">
      <c r="A315" s="167">
        <v>99</v>
      </c>
      <c r="B315" s="176" t="s">
        <v>361</v>
      </c>
      <c r="C315" s="58" t="s">
        <v>145</v>
      </c>
      <c r="D315" s="59" t="s">
        <v>122</v>
      </c>
      <c r="E315" s="186">
        <f>E213+E216+E246</f>
        <v>26</v>
      </c>
      <c r="F315" s="177">
        <v>127</v>
      </c>
      <c r="G315" s="181">
        <f>E315*F315</f>
        <v>3302</v>
      </c>
    </row>
    <row r="316" spans="1:7" ht="124.5" customHeight="1">
      <c r="A316" s="169"/>
      <c r="B316" s="183"/>
      <c r="C316" s="204" t="s">
        <v>516</v>
      </c>
      <c r="D316" s="205"/>
      <c r="E316" s="178"/>
      <c r="F316" s="135"/>
      <c r="G316" s="86">
        <f aca="true" t="shared" si="47" ref="G316:G317">E316*F316</f>
        <v>0</v>
      </c>
    </row>
    <row r="317" spans="1:7" ht="60" customHeight="1">
      <c r="A317" s="66"/>
      <c r="B317" s="170"/>
      <c r="C317" s="210" t="s">
        <v>609</v>
      </c>
      <c r="D317" s="207"/>
      <c r="E317" s="178"/>
      <c r="F317" s="135"/>
      <c r="G317" s="86">
        <f t="shared" si="47"/>
        <v>0</v>
      </c>
    </row>
    <row r="318" spans="1:7" ht="60" customHeight="1">
      <c r="A318" s="167">
        <v>100</v>
      </c>
      <c r="B318" s="176" t="s">
        <v>362</v>
      </c>
      <c r="C318" s="58" t="s">
        <v>146</v>
      </c>
      <c r="D318" s="59" t="s">
        <v>122</v>
      </c>
      <c r="E318" s="185">
        <f>E219+E222+E285+E261</f>
        <v>8</v>
      </c>
      <c r="F318" s="177">
        <v>165</v>
      </c>
      <c r="G318" s="181">
        <f>E318*F318</f>
        <v>1320</v>
      </c>
    </row>
    <row r="319" spans="1:7" ht="123" customHeight="1">
      <c r="A319" s="169"/>
      <c r="B319" s="183"/>
      <c r="C319" s="204" t="s">
        <v>517</v>
      </c>
      <c r="D319" s="205"/>
      <c r="E319" s="178"/>
      <c r="F319" s="135"/>
      <c r="G319" s="86">
        <f aca="true" t="shared" si="48" ref="G319:G320">E319*F319</f>
        <v>0</v>
      </c>
    </row>
    <row r="320" spans="1:7" ht="60" customHeight="1">
      <c r="A320" s="168"/>
      <c r="B320" s="170"/>
      <c r="C320" s="210" t="s">
        <v>610</v>
      </c>
      <c r="D320" s="207"/>
      <c r="E320" s="60"/>
      <c r="F320" s="135"/>
      <c r="G320" s="86">
        <f t="shared" si="48"/>
        <v>0</v>
      </c>
    </row>
    <row r="321" spans="1:7" ht="60" customHeight="1">
      <c r="A321" s="167">
        <v>101</v>
      </c>
      <c r="B321" s="176" t="s">
        <v>363</v>
      </c>
      <c r="C321" s="58" t="s">
        <v>147</v>
      </c>
      <c r="D321" s="59" t="s">
        <v>122</v>
      </c>
      <c r="E321" s="186">
        <f>E228+E225</f>
        <v>10</v>
      </c>
      <c r="F321" s="177">
        <v>199</v>
      </c>
      <c r="G321" s="181">
        <f>E321*F321</f>
        <v>1990</v>
      </c>
    </row>
    <row r="322" spans="1:7" ht="108" customHeight="1">
      <c r="A322" s="169"/>
      <c r="B322" s="183"/>
      <c r="C322" s="204" t="s">
        <v>518</v>
      </c>
      <c r="D322" s="205"/>
      <c r="E322" s="178"/>
      <c r="F322" s="135"/>
      <c r="G322" s="86">
        <f aca="true" t="shared" si="49" ref="G322:G323">E322*F322</f>
        <v>0</v>
      </c>
    </row>
    <row r="323" spans="1:7" ht="60" customHeight="1">
      <c r="A323" s="66"/>
      <c r="B323" s="170"/>
      <c r="C323" s="210" t="s">
        <v>611</v>
      </c>
      <c r="D323" s="207"/>
      <c r="E323" s="178"/>
      <c r="F323" s="135"/>
      <c r="G323" s="86">
        <f t="shared" si="49"/>
        <v>0</v>
      </c>
    </row>
    <row r="324" spans="1:7" ht="60" customHeight="1">
      <c r="A324" s="167">
        <v>102</v>
      </c>
      <c r="B324" s="176" t="s">
        <v>364</v>
      </c>
      <c r="C324" s="58" t="s">
        <v>148</v>
      </c>
      <c r="D324" s="59" t="s">
        <v>122</v>
      </c>
      <c r="E324" s="185">
        <f>E231</f>
        <v>4</v>
      </c>
      <c r="F324" s="177">
        <v>251</v>
      </c>
      <c r="G324" s="181">
        <f>E324*F324</f>
        <v>1004</v>
      </c>
    </row>
    <row r="325" spans="1:7" ht="117.75" customHeight="1">
      <c r="A325" s="169"/>
      <c r="B325" s="183"/>
      <c r="C325" s="204" t="s">
        <v>519</v>
      </c>
      <c r="D325" s="205"/>
      <c r="E325" s="178"/>
      <c r="F325" s="135"/>
      <c r="G325" s="86">
        <f aca="true" t="shared" si="50" ref="G325:G326">E325*F325</f>
        <v>0</v>
      </c>
    </row>
    <row r="326" spans="1:7" ht="60" customHeight="1">
      <c r="A326" s="168"/>
      <c r="B326" s="170"/>
      <c r="C326" s="210" t="s">
        <v>612</v>
      </c>
      <c r="D326" s="207"/>
      <c r="E326" s="60"/>
      <c r="F326" s="135"/>
      <c r="G326" s="86">
        <f t="shared" si="50"/>
        <v>0</v>
      </c>
    </row>
    <row r="327" spans="1:7" ht="60" customHeight="1">
      <c r="A327" s="167">
        <v>103</v>
      </c>
      <c r="B327" s="176" t="s">
        <v>365</v>
      </c>
      <c r="C327" s="58" t="s">
        <v>525</v>
      </c>
      <c r="D327" s="59" t="s">
        <v>122</v>
      </c>
      <c r="E327" s="185">
        <f>E234</f>
        <v>4</v>
      </c>
      <c r="F327" s="177">
        <v>400</v>
      </c>
      <c r="G327" s="181">
        <f>E327*F327</f>
        <v>1600</v>
      </c>
    </row>
    <row r="328" spans="1:7" ht="96.75" customHeight="1">
      <c r="A328" s="169"/>
      <c r="B328" s="183"/>
      <c r="C328" s="204" t="s">
        <v>519</v>
      </c>
      <c r="D328" s="205"/>
      <c r="E328" s="178"/>
      <c r="F328" s="135"/>
      <c r="G328" s="86">
        <f aca="true" t="shared" si="51" ref="G328:G329">E328*F328</f>
        <v>0</v>
      </c>
    </row>
    <row r="329" spans="1:7" ht="60" customHeight="1">
      <c r="A329" s="66"/>
      <c r="B329" s="170"/>
      <c r="C329" s="210" t="s">
        <v>613</v>
      </c>
      <c r="D329" s="207"/>
      <c r="E329" s="60"/>
      <c r="F329" s="135"/>
      <c r="G329" s="86">
        <f t="shared" si="51"/>
        <v>0</v>
      </c>
    </row>
    <row r="330" spans="1:7" ht="60" customHeight="1">
      <c r="A330" s="167">
        <v>104</v>
      </c>
      <c r="B330" s="176" t="s">
        <v>366</v>
      </c>
      <c r="C330" s="138" t="s">
        <v>529</v>
      </c>
      <c r="D330" s="59" t="s">
        <v>122</v>
      </c>
      <c r="E330" s="145">
        <v>1</v>
      </c>
      <c r="F330" s="177">
        <v>2580</v>
      </c>
      <c r="G330" s="181">
        <f>E330*F330</f>
        <v>2580</v>
      </c>
    </row>
    <row r="331" spans="1:7" ht="115.5" customHeight="1">
      <c r="A331" s="169"/>
      <c r="B331" s="183"/>
      <c r="C331" s="216" t="s">
        <v>520</v>
      </c>
      <c r="D331" s="217"/>
      <c r="E331" s="95"/>
      <c r="F331" s="135"/>
      <c r="G331" s="86">
        <f aca="true" t="shared" si="52" ref="G331:G332">E331*F331</f>
        <v>0</v>
      </c>
    </row>
    <row r="332" spans="1:7" ht="60" customHeight="1">
      <c r="A332" s="168"/>
      <c r="B332" s="170"/>
      <c r="C332" s="210" t="s">
        <v>615</v>
      </c>
      <c r="D332" s="207"/>
      <c r="E332" s="105"/>
      <c r="F332" s="135"/>
      <c r="G332" s="86">
        <f t="shared" si="52"/>
        <v>0</v>
      </c>
    </row>
    <row r="333" spans="1:7" ht="60" customHeight="1">
      <c r="A333" s="167">
        <v>105</v>
      </c>
      <c r="B333" s="176" t="s">
        <v>367</v>
      </c>
      <c r="C333" s="117" t="s">
        <v>528</v>
      </c>
      <c r="D333" s="59" t="s">
        <v>122</v>
      </c>
      <c r="E333" s="145">
        <v>2</v>
      </c>
      <c r="F333" s="177">
        <v>14500</v>
      </c>
      <c r="G333" s="181">
        <f>E333*F333</f>
        <v>29000</v>
      </c>
    </row>
    <row r="334" spans="1:7" ht="76.5" customHeight="1">
      <c r="A334" s="169"/>
      <c r="B334" s="183"/>
      <c r="C334" s="216" t="s">
        <v>520</v>
      </c>
      <c r="D334" s="217"/>
      <c r="E334" s="95"/>
      <c r="F334" s="135"/>
      <c r="G334" s="86"/>
    </row>
    <row r="335" spans="1:7" ht="60" customHeight="1">
      <c r="A335" s="66"/>
      <c r="B335" s="170"/>
      <c r="C335" s="210" t="s">
        <v>614</v>
      </c>
      <c r="D335" s="207"/>
      <c r="E335" s="126"/>
      <c r="F335" s="135"/>
      <c r="G335" s="86"/>
    </row>
    <row r="336" spans="1:7" ht="60" customHeight="1">
      <c r="A336" s="167">
        <v>106</v>
      </c>
      <c r="B336" s="176" t="s">
        <v>368</v>
      </c>
      <c r="C336" s="58" t="s">
        <v>138</v>
      </c>
      <c r="D336" s="59" t="s">
        <v>122</v>
      </c>
      <c r="E336" s="186">
        <f>2+2+3+2+3</f>
        <v>12</v>
      </c>
      <c r="F336" s="177">
        <v>6700</v>
      </c>
      <c r="G336" s="181">
        <f>E336*F336</f>
        <v>80400</v>
      </c>
    </row>
    <row r="337" spans="1:7" ht="66.75" customHeight="1">
      <c r="A337" s="169"/>
      <c r="B337" s="183"/>
      <c r="C337" s="216" t="s">
        <v>156</v>
      </c>
      <c r="D337" s="217"/>
      <c r="E337" s="178"/>
      <c r="F337" s="135"/>
      <c r="G337" s="86">
        <f aca="true" t="shared" si="53" ref="G337:G338">E337*F337</f>
        <v>0</v>
      </c>
    </row>
    <row r="338" spans="1:7" ht="60" customHeight="1">
      <c r="A338" s="168"/>
      <c r="B338" s="170"/>
      <c r="C338" s="212" t="s">
        <v>618</v>
      </c>
      <c r="D338" s="220"/>
      <c r="E338" s="178"/>
      <c r="F338" s="135"/>
      <c r="G338" s="86">
        <f t="shared" si="53"/>
        <v>0</v>
      </c>
    </row>
    <row r="339" spans="1:7" ht="60" customHeight="1">
      <c r="A339" s="167">
        <v>107</v>
      </c>
      <c r="B339" s="176" t="s">
        <v>369</v>
      </c>
      <c r="C339" s="58" t="s">
        <v>139</v>
      </c>
      <c r="D339" s="59" t="s">
        <v>122</v>
      </c>
      <c r="E339" s="185">
        <f>4+1</f>
        <v>5</v>
      </c>
      <c r="F339" s="177">
        <v>10100</v>
      </c>
      <c r="G339" s="181">
        <f>E339*F339</f>
        <v>50500</v>
      </c>
    </row>
    <row r="340" spans="1:7" ht="60" customHeight="1">
      <c r="A340" s="169"/>
      <c r="B340" s="183"/>
      <c r="C340" s="216" t="s">
        <v>156</v>
      </c>
      <c r="D340" s="217"/>
      <c r="E340" s="178"/>
      <c r="F340" s="135"/>
      <c r="G340" s="86">
        <f aca="true" t="shared" si="54" ref="G340:G341">E340*F340</f>
        <v>0</v>
      </c>
    </row>
    <row r="341" spans="1:7" ht="60" customHeight="1">
      <c r="A341" s="66"/>
      <c r="B341" s="170"/>
      <c r="C341" s="210" t="s">
        <v>617</v>
      </c>
      <c r="D341" s="207"/>
      <c r="E341" s="60"/>
      <c r="F341" s="135"/>
      <c r="G341" s="86">
        <f t="shared" si="54"/>
        <v>0</v>
      </c>
    </row>
    <row r="342" spans="1:7" ht="60" customHeight="1">
      <c r="A342" s="167">
        <v>108</v>
      </c>
      <c r="B342" s="176" t="s">
        <v>370</v>
      </c>
      <c r="C342" s="58" t="s">
        <v>140</v>
      </c>
      <c r="D342" s="59" t="s">
        <v>122</v>
      </c>
      <c r="E342" s="186">
        <v>2</v>
      </c>
      <c r="F342" s="177">
        <v>13600</v>
      </c>
      <c r="G342" s="181">
        <f>E342*F342</f>
        <v>27200</v>
      </c>
    </row>
    <row r="343" spans="1:7" ht="60" customHeight="1">
      <c r="A343" s="169"/>
      <c r="B343" s="183"/>
      <c r="C343" s="216" t="s">
        <v>157</v>
      </c>
      <c r="D343" s="217"/>
      <c r="E343" s="178"/>
      <c r="F343" s="135"/>
      <c r="G343" s="86">
        <f aca="true" t="shared" si="55" ref="G343:G344">E343*F343</f>
        <v>0</v>
      </c>
    </row>
    <row r="344" spans="1:7" ht="60" customHeight="1">
      <c r="A344" s="168"/>
      <c r="B344" s="170"/>
      <c r="C344" s="210" t="s">
        <v>616</v>
      </c>
      <c r="D344" s="207"/>
      <c r="E344" s="178"/>
      <c r="F344" s="135"/>
      <c r="G344" s="86">
        <f t="shared" si="55"/>
        <v>0</v>
      </c>
    </row>
    <row r="345" spans="1:7" ht="60" customHeight="1">
      <c r="A345" s="167">
        <v>109</v>
      </c>
      <c r="B345" s="176" t="s">
        <v>371</v>
      </c>
      <c r="C345" s="58" t="s">
        <v>154</v>
      </c>
      <c r="D345" s="59" t="s">
        <v>122</v>
      </c>
      <c r="E345" s="154">
        <v>9</v>
      </c>
      <c r="F345" s="177">
        <v>11200</v>
      </c>
      <c r="G345" s="177">
        <f>E345*F345</f>
        <v>100800</v>
      </c>
    </row>
    <row r="346" spans="1:7" ht="60" customHeight="1">
      <c r="A346" s="169"/>
      <c r="B346" s="183"/>
      <c r="C346" s="216" t="s">
        <v>155</v>
      </c>
      <c r="D346" s="217"/>
      <c r="E346" s="178"/>
      <c r="F346" s="135"/>
      <c r="G346" s="86">
        <f aca="true" t="shared" si="56" ref="G346:G347">E346*F346</f>
        <v>0</v>
      </c>
    </row>
    <row r="347" spans="1:7" ht="60" customHeight="1">
      <c r="A347" s="66"/>
      <c r="B347" s="170"/>
      <c r="C347" s="210" t="s">
        <v>621</v>
      </c>
      <c r="D347" s="207"/>
      <c r="E347" s="60"/>
      <c r="F347" s="135"/>
      <c r="G347" s="86">
        <f t="shared" si="56"/>
        <v>0</v>
      </c>
    </row>
    <row r="348" spans="1:7" ht="60" customHeight="1">
      <c r="A348" s="167">
        <v>110</v>
      </c>
      <c r="B348" s="176" t="s">
        <v>372</v>
      </c>
      <c r="C348" s="58" t="s">
        <v>619</v>
      </c>
      <c r="D348" s="59" t="s">
        <v>122</v>
      </c>
      <c r="E348" s="186">
        <v>573</v>
      </c>
      <c r="F348" s="177">
        <v>268</v>
      </c>
      <c r="G348" s="181">
        <f>E348*F348</f>
        <v>153564</v>
      </c>
    </row>
    <row r="349" spans="1:7" ht="60" customHeight="1">
      <c r="A349" s="169"/>
      <c r="B349" s="183"/>
      <c r="C349" s="204" t="s">
        <v>620</v>
      </c>
      <c r="D349" s="205"/>
      <c r="E349" s="178"/>
      <c r="F349" s="135"/>
      <c r="G349" s="86">
        <f aca="true" t="shared" si="57" ref="G349:G350">E349*F349</f>
        <v>0</v>
      </c>
    </row>
    <row r="350" spans="1:7" ht="60" customHeight="1">
      <c r="A350" s="168"/>
      <c r="B350" s="170"/>
      <c r="C350" s="210" t="s">
        <v>624</v>
      </c>
      <c r="D350" s="207"/>
      <c r="E350" s="178"/>
      <c r="F350" s="135"/>
      <c r="G350" s="86">
        <f t="shared" si="57"/>
        <v>0</v>
      </c>
    </row>
    <row r="351" spans="1:7" ht="60" customHeight="1">
      <c r="A351" s="167">
        <v>111</v>
      </c>
      <c r="B351" s="176" t="s">
        <v>373</v>
      </c>
      <c r="C351" s="58" t="s">
        <v>158</v>
      </c>
      <c r="D351" s="59" t="s">
        <v>122</v>
      </c>
      <c r="E351" s="185">
        <v>573</v>
      </c>
      <c r="F351" s="177">
        <v>312</v>
      </c>
      <c r="G351" s="181">
        <f>E351*F351</f>
        <v>178776</v>
      </c>
    </row>
    <row r="352" spans="1:7" ht="60" customHeight="1">
      <c r="A352" s="169"/>
      <c r="B352" s="183"/>
      <c r="C352" s="204" t="s">
        <v>165</v>
      </c>
      <c r="D352" s="205"/>
      <c r="E352" s="178"/>
      <c r="F352" s="135"/>
      <c r="G352" s="86">
        <f aca="true" t="shared" si="58" ref="G352:G353">E352*F352</f>
        <v>0</v>
      </c>
    </row>
    <row r="353" spans="1:7" ht="60" customHeight="1">
      <c r="A353" s="66"/>
      <c r="B353" s="170"/>
      <c r="C353" s="210" t="s">
        <v>623</v>
      </c>
      <c r="D353" s="207"/>
      <c r="E353" s="178"/>
      <c r="F353" s="135"/>
      <c r="G353" s="86">
        <f t="shared" si="58"/>
        <v>0</v>
      </c>
    </row>
    <row r="354" spans="1:7" ht="60" customHeight="1">
      <c r="A354" s="167">
        <v>112</v>
      </c>
      <c r="B354" s="176" t="s">
        <v>374</v>
      </c>
      <c r="C354" s="58" t="s">
        <v>162</v>
      </c>
      <c r="D354" s="59" t="s">
        <v>21</v>
      </c>
      <c r="E354" s="107">
        <f>E194</f>
        <v>4336</v>
      </c>
      <c r="F354" s="177">
        <v>66</v>
      </c>
      <c r="G354" s="181">
        <f>E354*F354</f>
        <v>286176</v>
      </c>
    </row>
    <row r="355" spans="1:7" ht="60" customHeight="1">
      <c r="A355" s="169"/>
      <c r="B355" s="183"/>
      <c r="C355" s="204" t="s">
        <v>159</v>
      </c>
      <c r="D355" s="205"/>
      <c r="E355" s="178"/>
      <c r="F355" s="135"/>
      <c r="G355" s="86">
        <f aca="true" t="shared" si="59" ref="G355:G356">E355*F355</f>
        <v>0</v>
      </c>
    </row>
    <row r="356" spans="1:7" ht="60" customHeight="1">
      <c r="A356" s="168"/>
      <c r="B356" s="170"/>
      <c r="C356" s="210" t="s">
        <v>163</v>
      </c>
      <c r="D356" s="207"/>
      <c r="E356" s="178"/>
      <c r="F356" s="135"/>
      <c r="G356" s="86">
        <f t="shared" si="59"/>
        <v>0</v>
      </c>
    </row>
    <row r="357" spans="1:7" ht="60" customHeight="1">
      <c r="A357" s="167">
        <v>113</v>
      </c>
      <c r="B357" s="176" t="s">
        <v>375</v>
      </c>
      <c r="C357" s="58" t="s">
        <v>160</v>
      </c>
      <c r="D357" s="59" t="s">
        <v>21</v>
      </c>
      <c r="E357" s="185">
        <f>E354</f>
        <v>4336</v>
      </c>
      <c r="F357" s="177">
        <v>21</v>
      </c>
      <c r="G357" s="181">
        <f>E357*F357</f>
        <v>91056</v>
      </c>
    </row>
    <row r="358" spans="1:7" ht="60" customHeight="1">
      <c r="A358" s="169"/>
      <c r="B358" s="183"/>
      <c r="C358" s="204" t="s">
        <v>161</v>
      </c>
      <c r="D358" s="205"/>
      <c r="E358" s="178"/>
      <c r="F358" s="135"/>
      <c r="G358" s="86">
        <f aca="true" t="shared" si="60" ref="G358:G359">E358*F358</f>
        <v>0</v>
      </c>
    </row>
    <row r="359" spans="1:7" ht="60" customHeight="1">
      <c r="A359" s="66"/>
      <c r="B359" s="170"/>
      <c r="C359" s="210" t="s">
        <v>163</v>
      </c>
      <c r="D359" s="207"/>
      <c r="E359" s="178"/>
      <c r="F359" s="135"/>
      <c r="G359" s="86">
        <f t="shared" si="60"/>
        <v>0</v>
      </c>
    </row>
    <row r="360" spans="1:7" ht="60" customHeight="1">
      <c r="A360" s="167">
        <v>114</v>
      </c>
      <c r="B360" s="176" t="s">
        <v>376</v>
      </c>
      <c r="C360" s="58" t="s">
        <v>527</v>
      </c>
      <c r="D360" s="59" t="s">
        <v>122</v>
      </c>
      <c r="E360" s="107">
        <f>3+3+3+1+1+1+1</f>
        <v>13</v>
      </c>
      <c r="F360" s="177">
        <v>350</v>
      </c>
      <c r="G360" s="102">
        <f>E360*F360</f>
        <v>4550</v>
      </c>
    </row>
    <row r="361" spans="1:7" ht="60" customHeight="1">
      <c r="A361" s="169"/>
      <c r="B361" s="183"/>
      <c r="C361" s="204" t="s">
        <v>164</v>
      </c>
      <c r="D361" s="205"/>
      <c r="E361" s="178"/>
      <c r="F361" s="135"/>
      <c r="G361" s="86">
        <f aca="true" t="shared" si="61" ref="G361:G362">E361*F361</f>
        <v>0</v>
      </c>
    </row>
    <row r="362" spans="1:7" ht="60" customHeight="1">
      <c r="A362" s="168"/>
      <c r="B362" s="170"/>
      <c r="C362" s="210" t="s">
        <v>622</v>
      </c>
      <c r="D362" s="207"/>
      <c r="E362" s="178"/>
      <c r="F362" s="135"/>
      <c r="G362" s="86">
        <f t="shared" si="61"/>
        <v>0</v>
      </c>
    </row>
    <row r="363" spans="1:7" ht="60" customHeight="1">
      <c r="A363" s="167">
        <v>115</v>
      </c>
      <c r="B363" s="176" t="s">
        <v>377</v>
      </c>
      <c r="C363" s="58" t="s">
        <v>141</v>
      </c>
      <c r="D363" s="59" t="s">
        <v>122</v>
      </c>
      <c r="E363" s="107">
        <f>5+18+2+22+16+14+14+4</f>
        <v>95</v>
      </c>
      <c r="F363" s="177">
        <v>420</v>
      </c>
      <c r="G363" s="102">
        <f>E363*F363</f>
        <v>39900</v>
      </c>
    </row>
    <row r="364" spans="1:7" ht="60" customHeight="1">
      <c r="A364" s="169"/>
      <c r="B364" s="183"/>
      <c r="C364" s="204" t="s">
        <v>164</v>
      </c>
      <c r="D364" s="205"/>
      <c r="E364" s="178"/>
      <c r="F364" s="135"/>
      <c r="G364" s="86">
        <f aca="true" t="shared" si="62" ref="G364:G365">E364*F364</f>
        <v>0</v>
      </c>
    </row>
    <row r="365" spans="1:7" ht="60" customHeight="1">
      <c r="A365" s="66"/>
      <c r="B365" s="170"/>
      <c r="C365" s="210" t="s">
        <v>625</v>
      </c>
      <c r="D365" s="207"/>
      <c r="E365" s="178"/>
      <c r="F365" s="135"/>
      <c r="G365" s="86">
        <f t="shared" si="62"/>
        <v>0</v>
      </c>
    </row>
    <row r="366" spans="1:7" ht="60" customHeight="1">
      <c r="A366" s="167">
        <v>116</v>
      </c>
      <c r="B366" s="176" t="s">
        <v>378</v>
      </c>
      <c r="C366" s="58" t="s">
        <v>166</v>
      </c>
      <c r="D366" s="59" t="s">
        <v>122</v>
      </c>
      <c r="E366" s="145">
        <f>3+2+1+4+4</f>
        <v>14</v>
      </c>
      <c r="F366" s="177">
        <v>488.7</v>
      </c>
      <c r="G366" s="102">
        <f>E366*F366</f>
        <v>6841.8</v>
      </c>
    </row>
    <row r="367" spans="1:7" ht="60" customHeight="1">
      <c r="A367" s="169"/>
      <c r="B367" s="183"/>
      <c r="C367" s="204" t="s">
        <v>164</v>
      </c>
      <c r="D367" s="205"/>
      <c r="E367" s="178"/>
      <c r="F367" s="135"/>
      <c r="G367" s="57"/>
    </row>
    <row r="368" spans="1:7" ht="60" customHeight="1">
      <c r="A368" s="168"/>
      <c r="B368" s="170"/>
      <c r="C368" s="210" t="s">
        <v>626</v>
      </c>
      <c r="D368" s="207"/>
      <c r="E368" s="178"/>
      <c r="F368" s="111"/>
      <c r="G368" s="57"/>
    </row>
    <row r="369" spans="1:7" ht="60" customHeight="1">
      <c r="A369" s="167">
        <v>117</v>
      </c>
      <c r="B369" s="176" t="s">
        <v>379</v>
      </c>
      <c r="C369" s="101" t="s">
        <v>168</v>
      </c>
      <c r="D369" s="59" t="s">
        <v>122</v>
      </c>
      <c r="E369" s="177">
        <f>E363+E366+E360</f>
        <v>122</v>
      </c>
      <c r="F369" s="75">
        <v>30</v>
      </c>
      <c r="G369" s="102">
        <f>E369*F369</f>
        <v>3660</v>
      </c>
    </row>
    <row r="370" spans="1:7" ht="60" customHeight="1">
      <c r="A370" s="169"/>
      <c r="B370" s="183"/>
      <c r="C370" s="204" t="s">
        <v>169</v>
      </c>
      <c r="D370" s="205"/>
      <c r="E370" s="98"/>
      <c r="F370" s="135"/>
      <c r="G370" s="57"/>
    </row>
    <row r="371" spans="1:7" ht="60" customHeight="1">
      <c r="A371" s="66"/>
      <c r="B371" s="170"/>
      <c r="C371" s="210" t="s">
        <v>627</v>
      </c>
      <c r="D371" s="207"/>
      <c r="E371" s="178"/>
      <c r="F371" s="135"/>
      <c r="G371" s="57"/>
    </row>
    <row r="372" spans="1:7" ht="60" customHeight="1">
      <c r="A372" s="167">
        <v>118</v>
      </c>
      <c r="B372" s="176" t="s">
        <v>380</v>
      </c>
      <c r="C372" s="101" t="s">
        <v>170</v>
      </c>
      <c r="D372" s="59" t="s">
        <v>122</v>
      </c>
      <c r="E372" s="177">
        <v>420</v>
      </c>
      <c r="F372" s="75">
        <v>40</v>
      </c>
      <c r="G372" s="102">
        <f>E372*F372</f>
        <v>16800</v>
      </c>
    </row>
    <row r="373" spans="1:7" ht="60" customHeight="1">
      <c r="A373" s="169"/>
      <c r="B373" s="183"/>
      <c r="C373" s="204" t="s">
        <v>171</v>
      </c>
      <c r="D373" s="205"/>
      <c r="E373" s="98"/>
      <c r="F373" s="135"/>
      <c r="G373" s="57"/>
    </row>
    <row r="374" spans="1:7" ht="60" customHeight="1">
      <c r="A374" s="168"/>
      <c r="B374" s="170"/>
      <c r="C374" s="212" t="s">
        <v>163</v>
      </c>
      <c r="D374" s="213"/>
      <c r="E374" s="178"/>
      <c r="F374" s="135"/>
      <c r="G374" s="57"/>
    </row>
    <row r="375" spans="1:7" ht="60" customHeight="1">
      <c r="A375" s="167">
        <v>119</v>
      </c>
      <c r="B375" s="176" t="s">
        <v>381</v>
      </c>
      <c r="C375" s="58" t="s">
        <v>863</v>
      </c>
      <c r="D375" s="59" t="s">
        <v>753</v>
      </c>
      <c r="E375" s="107">
        <f>2+428+1012+68+154+4+126+89+83+84+11</f>
        <v>2061</v>
      </c>
      <c r="F375" s="177">
        <v>538.16</v>
      </c>
      <c r="G375" s="181">
        <v>1109144</v>
      </c>
    </row>
    <row r="376" spans="1:7" ht="60" customHeight="1">
      <c r="A376" s="169"/>
      <c r="B376" s="183"/>
      <c r="C376" s="216" t="s">
        <v>165</v>
      </c>
      <c r="D376" s="217"/>
      <c r="E376" s="178"/>
      <c r="F376" s="143"/>
      <c r="G376" s="57"/>
    </row>
    <row r="377" spans="1:7" ht="60" customHeight="1">
      <c r="A377" s="66"/>
      <c r="B377" s="170"/>
      <c r="C377" s="210" t="s">
        <v>864</v>
      </c>
      <c r="D377" s="207"/>
      <c r="E377" s="178"/>
      <c r="F377" s="111"/>
      <c r="G377" s="57"/>
    </row>
    <row r="378" spans="1:7" ht="60" customHeight="1">
      <c r="A378" s="167">
        <v>120</v>
      </c>
      <c r="B378" s="176" t="s">
        <v>382</v>
      </c>
      <c r="C378" s="58" t="s">
        <v>644</v>
      </c>
      <c r="D378" s="59" t="s">
        <v>122</v>
      </c>
      <c r="E378" s="107">
        <f>3</f>
        <v>3</v>
      </c>
      <c r="F378" s="80">
        <v>630</v>
      </c>
      <c r="G378" s="181">
        <f>E378*F378</f>
        <v>1890</v>
      </c>
    </row>
    <row r="379" spans="1:7" ht="60" customHeight="1">
      <c r="A379" s="169"/>
      <c r="B379" s="183"/>
      <c r="C379" s="204" t="s">
        <v>865</v>
      </c>
      <c r="D379" s="205"/>
      <c r="E379" s="99"/>
      <c r="F379" s="143"/>
      <c r="G379" s="57"/>
    </row>
    <row r="380" spans="1:7" ht="60" customHeight="1">
      <c r="A380" s="168"/>
      <c r="B380" s="170"/>
      <c r="C380" s="210" t="s">
        <v>866</v>
      </c>
      <c r="D380" s="207"/>
      <c r="E380" s="178"/>
      <c r="F380" s="111"/>
      <c r="G380" s="57"/>
    </row>
    <row r="381" spans="1:7" ht="60" customHeight="1">
      <c r="A381" s="167">
        <v>121</v>
      </c>
      <c r="B381" s="176" t="s">
        <v>383</v>
      </c>
      <c r="C381" s="58" t="s">
        <v>867</v>
      </c>
      <c r="D381" s="59" t="s">
        <v>122</v>
      </c>
      <c r="E381" s="107">
        <f>(1+3+2+6)*1.333</f>
        <v>15.995999999999999</v>
      </c>
      <c r="F381" s="80">
        <v>701</v>
      </c>
      <c r="G381" s="181">
        <f>E381*F381</f>
        <v>11213.196</v>
      </c>
    </row>
    <row r="382" spans="1:7" ht="126.75" customHeight="1">
      <c r="A382" s="169"/>
      <c r="B382" s="183"/>
      <c r="C382" s="204" t="s">
        <v>865</v>
      </c>
      <c r="D382" s="205"/>
      <c r="E382" s="99"/>
      <c r="F382" s="143"/>
      <c r="G382" s="57"/>
    </row>
    <row r="383" spans="1:7" ht="60" customHeight="1">
      <c r="A383" s="66"/>
      <c r="B383" s="170"/>
      <c r="C383" s="210" t="s">
        <v>643</v>
      </c>
      <c r="D383" s="207"/>
      <c r="E383" s="178"/>
      <c r="F383" s="111"/>
      <c r="G383" s="57"/>
    </row>
    <row r="384" spans="1:7" ht="60" customHeight="1">
      <c r="A384" s="167">
        <v>122</v>
      </c>
      <c r="B384" s="176" t="s">
        <v>384</v>
      </c>
      <c r="C384" s="58" t="s">
        <v>530</v>
      </c>
      <c r="D384" s="59" t="s">
        <v>122</v>
      </c>
      <c r="E384" s="107">
        <f>(4+2+1+2+4)*1.308</f>
        <v>17.004</v>
      </c>
      <c r="F384" s="80">
        <v>788</v>
      </c>
      <c r="G384" s="181">
        <f>E384*F384</f>
        <v>13399.152000000002</v>
      </c>
    </row>
    <row r="385" spans="1:7" ht="102" customHeight="1">
      <c r="A385" s="169"/>
      <c r="B385" s="183"/>
      <c r="C385" s="204" t="s">
        <v>865</v>
      </c>
      <c r="D385" s="205"/>
      <c r="E385" s="99"/>
      <c r="F385" s="143"/>
      <c r="G385" s="57"/>
    </row>
    <row r="386" spans="1:7" ht="60" customHeight="1">
      <c r="A386" s="168"/>
      <c r="B386" s="170"/>
      <c r="C386" s="210" t="s">
        <v>868</v>
      </c>
      <c r="D386" s="207"/>
      <c r="E386" s="178"/>
      <c r="F386" s="111"/>
      <c r="G386" s="57"/>
    </row>
    <row r="387" spans="1:7" ht="60" customHeight="1">
      <c r="A387" s="167">
        <v>123</v>
      </c>
      <c r="B387" s="176" t="s">
        <v>385</v>
      </c>
      <c r="C387" s="58" t="s">
        <v>869</v>
      </c>
      <c r="D387" s="59" t="s">
        <v>122</v>
      </c>
      <c r="E387" s="107">
        <f>3</f>
        <v>3</v>
      </c>
      <c r="F387" s="80">
        <v>788</v>
      </c>
      <c r="G387" s="181">
        <f>E387*F387</f>
        <v>2364</v>
      </c>
    </row>
    <row r="388" spans="1:7" ht="105.75" customHeight="1">
      <c r="A388" s="169"/>
      <c r="B388" s="183"/>
      <c r="C388" s="204" t="s">
        <v>865</v>
      </c>
      <c r="D388" s="205"/>
      <c r="E388" s="99"/>
      <c r="F388" s="143"/>
      <c r="G388" s="57"/>
    </row>
    <row r="389" spans="1:7" ht="60" customHeight="1">
      <c r="A389" s="66"/>
      <c r="B389" s="170"/>
      <c r="C389" s="210" t="s">
        <v>639</v>
      </c>
      <c r="D389" s="207"/>
      <c r="E389" s="178"/>
      <c r="F389" s="111"/>
      <c r="G389" s="57"/>
    </row>
    <row r="390" spans="1:7" ht="60" customHeight="1">
      <c r="A390" s="167">
        <v>124</v>
      </c>
      <c r="B390" s="176" t="s">
        <v>386</v>
      </c>
      <c r="C390" s="58" t="s">
        <v>870</v>
      </c>
      <c r="D390" s="59" t="s">
        <v>122</v>
      </c>
      <c r="E390" s="107">
        <f>1*2</f>
        <v>2</v>
      </c>
      <c r="F390" s="80">
        <v>1468</v>
      </c>
      <c r="G390" s="181">
        <f>E390*F390</f>
        <v>2936</v>
      </c>
    </row>
    <row r="391" spans="1:7" ht="115.5" customHeight="1">
      <c r="A391" s="169"/>
      <c r="B391" s="183"/>
      <c r="C391" s="204" t="s">
        <v>871</v>
      </c>
      <c r="D391" s="205"/>
      <c r="E391" s="99"/>
      <c r="F391" s="143"/>
      <c r="G391" s="57"/>
    </row>
    <row r="392" spans="1:7" ht="60" customHeight="1">
      <c r="A392" s="168"/>
      <c r="B392" s="170"/>
      <c r="C392" s="210" t="s">
        <v>631</v>
      </c>
      <c r="D392" s="207"/>
      <c r="E392" s="178"/>
      <c r="F392" s="111"/>
      <c r="G392" s="57"/>
    </row>
    <row r="393" spans="1:7" ht="60" customHeight="1">
      <c r="A393" s="167">
        <v>125</v>
      </c>
      <c r="B393" s="176" t="s">
        <v>387</v>
      </c>
      <c r="C393" s="58" t="s">
        <v>872</v>
      </c>
      <c r="D393" s="59" t="s">
        <v>122</v>
      </c>
      <c r="E393" s="107">
        <f>(4+2+2)*1.5</f>
        <v>12</v>
      </c>
      <c r="F393" s="80">
        <v>1753</v>
      </c>
      <c r="G393" s="181">
        <f>E393*F393</f>
        <v>21036</v>
      </c>
    </row>
    <row r="394" spans="1:7" ht="108" customHeight="1">
      <c r="A394" s="169"/>
      <c r="B394" s="183"/>
      <c r="C394" s="204" t="s">
        <v>871</v>
      </c>
      <c r="D394" s="205"/>
      <c r="E394" s="99"/>
      <c r="F394" s="143"/>
      <c r="G394" s="57"/>
    </row>
    <row r="395" spans="1:7" ht="60" customHeight="1">
      <c r="A395" s="66"/>
      <c r="B395" s="170"/>
      <c r="C395" s="210" t="s">
        <v>873</v>
      </c>
      <c r="D395" s="207"/>
      <c r="E395" s="178"/>
      <c r="F395" s="111"/>
      <c r="G395" s="57"/>
    </row>
    <row r="396" spans="1:7" ht="60" customHeight="1">
      <c r="A396" s="167">
        <v>126</v>
      </c>
      <c r="B396" s="176" t="s">
        <v>388</v>
      </c>
      <c r="C396" s="58" t="s">
        <v>874</v>
      </c>
      <c r="D396" s="59" t="s">
        <v>122</v>
      </c>
      <c r="E396" s="107">
        <f>2*1.5</f>
        <v>3</v>
      </c>
      <c r="F396" s="80">
        <v>1965</v>
      </c>
      <c r="G396" s="181">
        <f>E396*F396</f>
        <v>5895</v>
      </c>
    </row>
    <row r="397" spans="1:7" ht="105" customHeight="1">
      <c r="A397" s="169"/>
      <c r="B397" s="183"/>
      <c r="C397" s="204" t="s">
        <v>871</v>
      </c>
      <c r="D397" s="205"/>
      <c r="E397" s="99"/>
      <c r="F397" s="143"/>
      <c r="G397" s="57"/>
    </row>
    <row r="398" spans="1:7" ht="60" customHeight="1">
      <c r="A398" s="168"/>
      <c r="B398" s="170"/>
      <c r="C398" s="210" t="s">
        <v>639</v>
      </c>
      <c r="D398" s="207"/>
      <c r="E398" s="178"/>
      <c r="F398" s="111"/>
      <c r="G398" s="57"/>
    </row>
    <row r="399" spans="1:7" ht="60" customHeight="1">
      <c r="A399" s="167">
        <v>127</v>
      </c>
      <c r="B399" s="176" t="s">
        <v>389</v>
      </c>
      <c r="C399" s="58" t="s">
        <v>875</v>
      </c>
      <c r="D399" s="59" t="s">
        <v>122</v>
      </c>
      <c r="E399" s="107">
        <f>2*1.5</f>
        <v>3</v>
      </c>
      <c r="F399" s="80">
        <v>2139</v>
      </c>
      <c r="G399" s="181">
        <f>E399*F399</f>
        <v>6417</v>
      </c>
    </row>
    <row r="400" spans="1:7" ht="133.5" customHeight="1">
      <c r="A400" s="169"/>
      <c r="B400" s="183"/>
      <c r="C400" s="204" t="s">
        <v>871</v>
      </c>
      <c r="D400" s="205"/>
      <c r="E400" s="99"/>
      <c r="F400" s="143"/>
      <c r="G400" s="57"/>
    </row>
    <row r="401" spans="1:7" ht="60" customHeight="1">
      <c r="A401" s="66"/>
      <c r="B401" s="170"/>
      <c r="C401" s="210" t="s">
        <v>641</v>
      </c>
      <c r="D401" s="207"/>
      <c r="E401" s="178"/>
      <c r="F401" s="111"/>
      <c r="G401" s="57"/>
    </row>
    <row r="402" spans="1:7" ht="60" customHeight="1">
      <c r="A402" s="167">
        <v>128</v>
      </c>
      <c r="B402" s="176" t="s">
        <v>390</v>
      </c>
      <c r="C402" s="58" t="s">
        <v>876</v>
      </c>
      <c r="D402" s="59" t="s">
        <v>122</v>
      </c>
      <c r="E402" s="107">
        <f>(8+4+1)*1.308</f>
        <v>17.004</v>
      </c>
      <c r="F402" s="80">
        <v>255</v>
      </c>
      <c r="G402" s="181">
        <f>E402*F402</f>
        <v>4336.02</v>
      </c>
    </row>
    <row r="403" spans="1:7" ht="138" customHeight="1">
      <c r="A403" s="169"/>
      <c r="B403" s="183"/>
      <c r="C403" s="204" t="s">
        <v>877</v>
      </c>
      <c r="D403" s="205"/>
      <c r="E403" s="99"/>
      <c r="F403" s="143"/>
      <c r="G403" s="57"/>
    </row>
    <row r="404" spans="1:7" ht="60" customHeight="1">
      <c r="A404" s="168"/>
      <c r="B404" s="170"/>
      <c r="C404" s="210" t="s">
        <v>878</v>
      </c>
      <c r="D404" s="207"/>
      <c r="E404" s="178"/>
      <c r="F404" s="111"/>
      <c r="G404" s="57"/>
    </row>
    <row r="405" spans="1:7" ht="60" customHeight="1">
      <c r="A405" s="167">
        <v>129</v>
      </c>
      <c r="B405" s="176" t="s">
        <v>391</v>
      </c>
      <c r="C405" s="58" t="s">
        <v>879</v>
      </c>
      <c r="D405" s="59" t="s">
        <v>122</v>
      </c>
      <c r="E405" s="107">
        <f>10</f>
        <v>10</v>
      </c>
      <c r="F405" s="80">
        <v>258</v>
      </c>
      <c r="G405" s="181">
        <f>E405*F405</f>
        <v>2580</v>
      </c>
    </row>
    <row r="406" spans="1:7" ht="127.5" customHeight="1">
      <c r="A406" s="169"/>
      <c r="B406" s="183"/>
      <c r="C406" s="204" t="s">
        <v>877</v>
      </c>
      <c r="D406" s="205"/>
      <c r="E406" s="99"/>
      <c r="F406" s="143"/>
      <c r="G406" s="57"/>
    </row>
    <row r="407" spans="1:7" ht="60" customHeight="1">
      <c r="A407" s="66"/>
      <c r="B407" s="170"/>
      <c r="C407" s="210" t="s">
        <v>880</v>
      </c>
      <c r="D407" s="207"/>
      <c r="E407" s="178"/>
      <c r="F407" s="111"/>
      <c r="G407" s="57"/>
    </row>
    <row r="408" spans="1:7" ht="60" customHeight="1">
      <c r="A408" s="167">
        <v>130</v>
      </c>
      <c r="B408" s="176" t="s">
        <v>392</v>
      </c>
      <c r="C408" s="58" t="s">
        <v>881</v>
      </c>
      <c r="D408" s="59" t="s">
        <v>122</v>
      </c>
      <c r="E408" s="107">
        <v>12</v>
      </c>
      <c r="F408" s="80">
        <v>303</v>
      </c>
      <c r="G408" s="181">
        <f>E408*F408</f>
        <v>3636</v>
      </c>
    </row>
    <row r="409" spans="1:7" ht="139.5" customHeight="1">
      <c r="A409" s="169"/>
      <c r="B409" s="183"/>
      <c r="C409" s="204" t="s">
        <v>877</v>
      </c>
      <c r="D409" s="205"/>
      <c r="E409" s="99"/>
      <c r="F409" s="143"/>
      <c r="G409" s="57"/>
    </row>
    <row r="410" spans="1:7" ht="60" customHeight="1">
      <c r="A410" s="168"/>
      <c r="B410" s="170"/>
      <c r="C410" s="210" t="s">
        <v>882</v>
      </c>
      <c r="D410" s="207"/>
      <c r="E410" s="178"/>
      <c r="F410" s="111"/>
      <c r="G410" s="57"/>
    </row>
    <row r="411" spans="1:7" ht="60" customHeight="1">
      <c r="A411" s="167">
        <v>131</v>
      </c>
      <c r="B411" s="176" t="s">
        <v>393</v>
      </c>
      <c r="C411" s="58" t="s">
        <v>883</v>
      </c>
      <c r="D411" s="59" t="s">
        <v>122</v>
      </c>
      <c r="E411" s="107">
        <f>(1+4+1+2)*1.25</f>
        <v>10</v>
      </c>
      <c r="F411" s="80">
        <v>338</v>
      </c>
      <c r="G411" s="181">
        <f>E411*F411</f>
        <v>3380</v>
      </c>
    </row>
    <row r="412" spans="1:7" ht="138" customHeight="1">
      <c r="A412" s="169"/>
      <c r="B412" s="183"/>
      <c r="C412" s="204" t="s">
        <v>884</v>
      </c>
      <c r="D412" s="205"/>
      <c r="E412" s="99"/>
      <c r="F412" s="143"/>
      <c r="G412" s="57"/>
    </row>
    <row r="413" spans="1:7" ht="60" customHeight="1">
      <c r="A413" s="66"/>
      <c r="B413" s="170"/>
      <c r="C413" s="210" t="s">
        <v>885</v>
      </c>
      <c r="D413" s="207"/>
      <c r="E413" s="178"/>
      <c r="F413" s="111"/>
      <c r="G413" s="57"/>
    </row>
    <row r="414" spans="1:7" ht="60" customHeight="1">
      <c r="A414" s="167">
        <v>132</v>
      </c>
      <c r="B414" s="176" t="s">
        <v>394</v>
      </c>
      <c r="C414" s="58" t="s">
        <v>886</v>
      </c>
      <c r="D414" s="59" t="s">
        <v>122</v>
      </c>
      <c r="E414" s="107">
        <f>(1+1+4)*1.333</f>
        <v>7.997999999999999</v>
      </c>
      <c r="F414" s="80">
        <v>360</v>
      </c>
      <c r="G414" s="181">
        <f>E414*F414</f>
        <v>2879.2799999999997</v>
      </c>
    </row>
    <row r="415" spans="1:7" ht="132.75" customHeight="1">
      <c r="A415" s="169"/>
      <c r="B415" s="183"/>
      <c r="C415" s="204" t="s">
        <v>877</v>
      </c>
      <c r="D415" s="205"/>
      <c r="E415" s="99"/>
      <c r="F415" s="143"/>
      <c r="G415" s="57"/>
    </row>
    <row r="416" spans="1:7" ht="60" customHeight="1">
      <c r="A416" s="168"/>
      <c r="B416" s="170"/>
      <c r="C416" s="210" t="s">
        <v>887</v>
      </c>
      <c r="D416" s="207"/>
      <c r="E416" s="178"/>
      <c r="F416" s="111"/>
      <c r="G416" s="57"/>
    </row>
    <row r="417" spans="1:7" ht="60" customHeight="1">
      <c r="A417" s="167">
        <v>133</v>
      </c>
      <c r="B417" s="176" t="s">
        <v>395</v>
      </c>
      <c r="C417" s="58" t="s">
        <v>888</v>
      </c>
      <c r="D417" s="59" t="s">
        <v>122</v>
      </c>
      <c r="E417" s="107">
        <f>(1+5+6+1)*1.3849</f>
        <v>18.003700000000002</v>
      </c>
      <c r="F417" s="80">
        <v>412</v>
      </c>
      <c r="G417" s="181">
        <f>E417*F417</f>
        <v>7417.524400000001</v>
      </c>
    </row>
    <row r="418" spans="1:7" ht="137.25" customHeight="1">
      <c r="A418" s="169"/>
      <c r="B418" s="183"/>
      <c r="C418" s="204" t="s">
        <v>877</v>
      </c>
      <c r="D418" s="205"/>
      <c r="E418" s="99"/>
      <c r="F418" s="143"/>
      <c r="G418" s="57"/>
    </row>
    <row r="419" spans="1:7" ht="60" customHeight="1">
      <c r="A419" s="66"/>
      <c r="B419" s="170"/>
      <c r="C419" s="210" t="s">
        <v>640</v>
      </c>
      <c r="D419" s="207"/>
      <c r="E419" s="178"/>
      <c r="F419" s="111"/>
      <c r="G419" s="57"/>
    </row>
    <row r="420" spans="1:7" ht="60" customHeight="1">
      <c r="A420" s="167">
        <v>134</v>
      </c>
      <c r="B420" s="176" t="s">
        <v>396</v>
      </c>
      <c r="C420" s="58" t="s">
        <v>889</v>
      </c>
      <c r="D420" s="59" t="s">
        <v>122</v>
      </c>
      <c r="E420" s="107">
        <f>2</f>
        <v>2</v>
      </c>
      <c r="F420" s="80">
        <v>471</v>
      </c>
      <c r="G420" s="181">
        <f>E420*F420</f>
        <v>942</v>
      </c>
    </row>
    <row r="421" spans="1:7" ht="123.75" customHeight="1">
      <c r="A421" s="169"/>
      <c r="B421" s="183"/>
      <c r="C421" s="204" t="s">
        <v>877</v>
      </c>
      <c r="D421" s="205"/>
      <c r="E421" s="99"/>
      <c r="F421" s="143"/>
      <c r="G421" s="57"/>
    </row>
    <row r="422" spans="1:7" ht="60" customHeight="1">
      <c r="A422" s="168"/>
      <c r="B422" s="170"/>
      <c r="C422" s="210" t="s">
        <v>890</v>
      </c>
      <c r="D422" s="207"/>
      <c r="E422" s="178"/>
      <c r="F422" s="111"/>
      <c r="G422" s="57"/>
    </row>
    <row r="423" spans="1:7" ht="60" customHeight="1">
      <c r="A423" s="167">
        <v>135</v>
      </c>
      <c r="B423" s="176" t="s">
        <v>397</v>
      </c>
      <c r="C423" s="58" t="s">
        <v>891</v>
      </c>
      <c r="D423" s="59" t="s">
        <v>122</v>
      </c>
      <c r="E423" s="107">
        <f>1*2</f>
        <v>2</v>
      </c>
      <c r="F423" s="80">
        <v>625</v>
      </c>
      <c r="G423" s="181">
        <f>E423*F423</f>
        <v>1250</v>
      </c>
    </row>
    <row r="424" spans="1:7" ht="115.5" customHeight="1">
      <c r="A424" s="169"/>
      <c r="B424" s="183"/>
      <c r="C424" s="204" t="s">
        <v>877</v>
      </c>
      <c r="D424" s="205"/>
      <c r="E424" s="99"/>
      <c r="F424" s="143"/>
      <c r="G424" s="57"/>
    </row>
    <row r="425" spans="1:7" ht="60" customHeight="1">
      <c r="A425" s="66"/>
      <c r="B425" s="170"/>
      <c r="C425" s="210" t="s">
        <v>638</v>
      </c>
      <c r="D425" s="207"/>
      <c r="E425" s="178"/>
      <c r="F425" s="111"/>
      <c r="G425" s="57"/>
    </row>
    <row r="426" spans="1:7" ht="60" customHeight="1">
      <c r="A426" s="167">
        <v>136</v>
      </c>
      <c r="B426" s="176" t="s">
        <v>398</v>
      </c>
      <c r="C426" s="58" t="s">
        <v>892</v>
      </c>
      <c r="D426" s="59" t="s">
        <v>122</v>
      </c>
      <c r="E426" s="107">
        <f>2*1.5</f>
        <v>3</v>
      </c>
      <c r="F426" s="80">
        <v>700</v>
      </c>
      <c r="G426" s="181">
        <f>E426*F426</f>
        <v>2100</v>
      </c>
    </row>
    <row r="427" spans="1:7" ht="122.25" customHeight="1">
      <c r="A427" s="169"/>
      <c r="B427" s="183"/>
      <c r="C427" s="204" t="s">
        <v>877</v>
      </c>
      <c r="D427" s="205"/>
      <c r="E427" s="99"/>
      <c r="F427" s="143"/>
      <c r="G427" s="57"/>
    </row>
    <row r="428" spans="1:7" ht="60" customHeight="1">
      <c r="A428" s="168"/>
      <c r="B428" s="170"/>
      <c r="C428" s="210" t="s">
        <v>637</v>
      </c>
      <c r="D428" s="207"/>
      <c r="E428" s="178"/>
      <c r="F428" s="111"/>
      <c r="G428" s="57"/>
    </row>
    <row r="429" spans="1:7" ht="60" customHeight="1">
      <c r="A429" s="167">
        <v>137</v>
      </c>
      <c r="B429" s="176" t="s">
        <v>399</v>
      </c>
      <c r="C429" s="58" t="s">
        <v>893</v>
      </c>
      <c r="D429" s="59" t="s">
        <v>122</v>
      </c>
      <c r="E429" s="107">
        <f>3*1.333</f>
        <v>3.9989999999999997</v>
      </c>
      <c r="F429" s="80">
        <v>11575</v>
      </c>
      <c r="G429" s="181">
        <f>E429*F429</f>
        <v>46288.424999999996</v>
      </c>
    </row>
    <row r="430" spans="1:7" ht="138.75" customHeight="1">
      <c r="A430" s="169"/>
      <c r="B430" s="183"/>
      <c r="C430" s="204" t="s">
        <v>877</v>
      </c>
      <c r="D430" s="205"/>
      <c r="E430" s="99"/>
      <c r="F430" s="143"/>
      <c r="G430" s="57"/>
    </row>
    <row r="431" spans="1:7" ht="60" customHeight="1">
      <c r="A431" s="66"/>
      <c r="B431" s="170"/>
      <c r="C431" s="210" t="s">
        <v>894</v>
      </c>
      <c r="D431" s="207"/>
      <c r="E431" s="178"/>
      <c r="F431" s="111"/>
      <c r="G431" s="57"/>
    </row>
    <row r="432" spans="1:7" ht="60" customHeight="1">
      <c r="A432" s="167">
        <v>138</v>
      </c>
      <c r="B432" s="176" t="s">
        <v>400</v>
      </c>
      <c r="C432" s="58" t="s">
        <v>895</v>
      </c>
      <c r="D432" s="59" t="s">
        <v>122</v>
      </c>
      <c r="E432" s="107">
        <f>2</f>
        <v>2</v>
      </c>
      <c r="F432" s="80">
        <v>630</v>
      </c>
      <c r="G432" s="181">
        <f>E432*F432</f>
        <v>1260</v>
      </c>
    </row>
    <row r="433" spans="1:7" ht="135" customHeight="1">
      <c r="A433" s="169"/>
      <c r="B433" s="183"/>
      <c r="C433" s="204" t="s">
        <v>896</v>
      </c>
      <c r="D433" s="205"/>
      <c r="E433" s="99"/>
      <c r="F433" s="143"/>
      <c r="G433" s="57"/>
    </row>
    <row r="434" spans="1:7" ht="60" customHeight="1">
      <c r="A434" s="168"/>
      <c r="B434" s="170"/>
      <c r="C434" s="210" t="s">
        <v>897</v>
      </c>
      <c r="D434" s="207"/>
      <c r="E434" s="178"/>
      <c r="F434" s="111"/>
      <c r="G434" s="57"/>
    </row>
    <row r="435" spans="1:7" ht="60" customHeight="1">
      <c r="A435" s="167">
        <v>139</v>
      </c>
      <c r="B435" s="176" t="s">
        <v>401</v>
      </c>
      <c r="C435" s="58" t="s">
        <v>763</v>
      </c>
      <c r="D435" s="59" t="s">
        <v>122</v>
      </c>
      <c r="E435" s="107">
        <f>(1+1+1)*1.667</f>
        <v>5.001</v>
      </c>
      <c r="F435" s="80">
        <v>701</v>
      </c>
      <c r="G435" s="181">
        <f>E435*F435</f>
        <v>3505.701</v>
      </c>
    </row>
    <row r="436" spans="1:7" ht="117" customHeight="1">
      <c r="A436" s="169"/>
      <c r="B436" s="183"/>
      <c r="C436" s="204" t="s">
        <v>896</v>
      </c>
      <c r="D436" s="205"/>
      <c r="E436" s="99"/>
      <c r="F436" s="143"/>
      <c r="G436" s="57"/>
    </row>
    <row r="437" spans="1:7" ht="60" customHeight="1">
      <c r="A437" s="66"/>
      <c r="B437" s="170"/>
      <c r="C437" s="210" t="s">
        <v>764</v>
      </c>
      <c r="D437" s="207"/>
      <c r="E437" s="178"/>
      <c r="F437" s="111"/>
      <c r="G437" s="57"/>
    </row>
    <row r="438" spans="1:7" ht="60" customHeight="1">
      <c r="A438" s="167">
        <v>140</v>
      </c>
      <c r="B438" s="176" t="s">
        <v>402</v>
      </c>
      <c r="C438" s="58" t="s">
        <v>898</v>
      </c>
      <c r="D438" s="59" t="s">
        <v>122</v>
      </c>
      <c r="E438" s="107">
        <f>(1+1+4)*1.3333</f>
        <v>7.9998</v>
      </c>
      <c r="F438" s="80">
        <v>788</v>
      </c>
      <c r="G438" s="181">
        <f>E438*F438</f>
        <v>6303.8423999999995</v>
      </c>
    </row>
    <row r="439" spans="1:7" ht="134.25" customHeight="1">
      <c r="A439" s="169"/>
      <c r="B439" s="183"/>
      <c r="C439" s="204" t="s">
        <v>896</v>
      </c>
      <c r="D439" s="205"/>
      <c r="E439" s="99"/>
      <c r="F439" s="143"/>
      <c r="G439" s="57"/>
    </row>
    <row r="440" spans="1:7" ht="60" customHeight="1">
      <c r="A440" s="168"/>
      <c r="B440" s="170"/>
      <c r="C440" s="210" t="s">
        <v>636</v>
      </c>
      <c r="D440" s="207"/>
      <c r="E440" s="178"/>
      <c r="F440" s="111"/>
      <c r="G440" s="57"/>
    </row>
    <row r="441" spans="1:7" ht="60" customHeight="1">
      <c r="A441" s="167">
        <v>141</v>
      </c>
      <c r="B441" s="176" t="s">
        <v>403</v>
      </c>
      <c r="C441" s="58" t="s">
        <v>899</v>
      </c>
      <c r="D441" s="59" t="s">
        <v>122</v>
      </c>
      <c r="E441" s="107">
        <f>3</f>
        <v>3</v>
      </c>
      <c r="F441" s="80">
        <v>1373</v>
      </c>
      <c r="G441" s="181">
        <f>E441*F441</f>
        <v>4119</v>
      </c>
    </row>
    <row r="442" spans="1:7" ht="123.75" customHeight="1">
      <c r="A442" s="169"/>
      <c r="B442" s="183"/>
      <c r="C442" s="204" t="s">
        <v>896</v>
      </c>
      <c r="D442" s="205"/>
      <c r="E442" s="99"/>
      <c r="F442" s="143"/>
      <c r="G442" s="57"/>
    </row>
    <row r="443" spans="1:7" ht="60" customHeight="1">
      <c r="A443" s="66"/>
      <c r="B443" s="170"/>
      <c r="C443" s="210" t="s">
        <v>900</v>
      </c>
      <c r="D443" s="207"/>
      <c r="E443" s="178"/>
      <c r="F443" s="111"/>
      <c r="G443" s="57"/>
    </row>
    <row r="444" spans="1:7" ht="60" customHeight="1">
      <c r="A444" s="167">
        <v>142</v>
      </c>
      <c r="B444" s="176" t="s">
        <v>404</v>
      </c>
      <c r="C444" s="58" t="s">
        <v>901</v>
      </c>
      <c r="D444" s="59" t="s">
        <v>122</v>
      </c>
      <c r="E444" s="107">
        <f>(1+1)*1.5</f>
        <v>3</v>
      </c>
      <c r="F444" s="80">
        <v>1468</v>
      </c>
      <c r="G444" s="181">
        <f>E444*F444</f>
        <v>4404</v>
      </c>
    </row>
    <row r="445" spans="1:7" ht="111.75" customHeight="1">
      <c r="A445" s="169"/>
      <c r="B445" s="183"/>
      <c r="C445" s="204" t="s">
        <v>781</v>
      </c>
      <c r="D445" s="205"/>
      <c r="E445" s="99"/>
      <c r="F445" s="143"/>
      <c r="G445" s="57"/>
    </row>
    <row r="446" spans="1:7" ht="60" customHeight="1">
      <c r="A446" s="168"/>
      <c r="B446" s="170"/>
      <c r="C446" s="210" t="s">
        <v>635</v>
      </c>
      <c r="D446" s="207"/>
      <c r="E446" s="178"/>
      <c r="F446" s="111"/>
      <c r="G446" s="57"/>
    </row>
    <row r="447" spans="1:7" ht="60" customHeight="1">
      <c r="A447" s="167">
        <v>143</v>
      </c>
      <c r="B447" s="176" t="s">
        <v>405</v>
      </c>
      <c r="C447" s="58" t="s">
        <v>902</v>
      </c>
      <c r="D447" s="59" t="s">
        <v>122</v>
      </c>
      <c r="E447" s="107">
        <f>(3+1+1)*1.4</f>
        <v>7</v>
      </c>
      <c r="F447" s="80">
        <v>1675</v>
      </c>
      <c r="G447" s="181">
        <f>E447*F447</f>
        <v>11725</v>
      </c>
    </row>
    <row r="448" spans="1:7" ht="132" customHeight="1">
      <c r="A448" s="169"/>
      <c r="B448" s="183"/>
      <c r="C448" s="204" t="s">
        <v>781</v>
      </c>
      <c r="D448" s="205"/>
      <c r="E448" s="99"/>
      <c r="F448" s="143"/>
      <c r="G448" s="57"/>
    </row>
    <row r="449" spans="1:7" ht="60" customHeight="1">
      <c r="A449" s="66"/>
      <c r="B449" s="170"/>
      <c r="C449" s="210" t="s">
        <v>634</v>
      </c>
      <c r="D449" s="207"/>
      <c r="E449" s="178"/>
      <c r="F449" s="111"/>
      <c r="G449" s="57"/>
    </row>
    <row r="450" spans="1:7" ht="60" customHeight="1">
      <c r="A450" s="167">
        <v>144</v>
      </c>
      <c r="B450" s="176" t="s">
        <v>406</v>
      </c>
      <c r="C450" s="58" t="s">
        <v>903</v>
      </c>
      <c r="D450" s="59" t="s">
        <v>122</v>
      </c>
      <c r="E450" s="107">
        <f>1*2</f>
        <v>2</v>
      </c>
      <c r="F450" s="80">
        <v>1988</v>
      </c>
      <c r="G450" s="181">
        <f>E450*F450</f>
        <v>3976</v>
      </c>
    </row>
    <row r="451" spans="1:7" ht="120" customHeight="1">
      <c r="A451" s="169"/>
      <c r="B451" s="183"/>
      <c r="C451" s="204" t="s">
        <v>781</v>
      </c>
      <c r="D451" s="205"/>
      <c r="E451" s="99"/>
      <c r="F451" s="143"/>
      <c r="G451" s="57"/>
    </row>
    <row r="452" spans="1:7" ht="60" customHeight="1">
      <c r="A452" s="168"/>
      <c r="B452" s="170"/>
      <c r="C452" s="210" t="s">
        <v>633</v>
      </c>
      <c r="D452" s="207"/>
      <c r="E452" s="178"/>
      <c r="F452" s="111"/>
      <c r="G452" s="57"/>
    </row>
    <row r="453" spans="1:7" ht="60" customHeight="1">
      <c r="A453" s="167">
        <v>145</v>
      </c>
      <c r="B453" s="176" t="s">
        <v>407</v>
      </c>
      <c r="C453" s="58" t="s">
        <v>780</v>
      </c>
      <c r="D453" s="59" t="s">
        <v>122</v>
      </c>
      <c r="E453" s="107">
        <f>1*2</f>
        <v>2</v>
      </c>
      <c r="F453" s="80">
        <v>2139</v>
      </c>
      <c r="G453" s="181">
        <f>E453*F453</f>
        <v>4278</v>
      </c>
    </row>
    <row r="454" spans="1:7" ht="120.75" customHeight="1">
      <c r="A454" s="169"/>
      <c r="B454" s="183"/>
      <c r="C454" s="204" t="s">
        <v>781</v>
      </c>
      <c r="D454" s="205"/>
      <c r="E454" s="99"/>
      <c r="F454" s="143"/>
      <c r="G454" s="57"/>
    </row>
    <row r="455" spans="1:7" ht="60" customHeight="1">
      <c r="A455" s="66"/>
      <c r="B455" s="170"/>
      <c r="C455" s="210" t="s">
        <v>632</v>
      </c>
      <c r="D455" s="207"/>
      <c r="E455" s="178"/>
      <c r="F455" s="111"/>
      <c r="G455" s="57"/>
    </row>
    <row r="456" spans="1:7" ht="60" customHeight="1">
      <c r="A456" s="167">
        <v>146</v>
      </c>
      <c r="B456" s="176" t="s">
        <v>408</v>
      </c>
      <c r="C456" s="58" t="s">
        <v>904</v>
      </c>
      <c r="D456" s="59" t="s">
        <v>122</v>
      </c>
      <c r="E456" s="107">
        <f>4</f>
        <v>4</v>
      </c>
      <c r="F456" s="80">
        <v>125</v>
      </c>
      <c r="G456" s="181">
        <f>E456*F456</f>
        <v>500</v>
      </c>
    </row>
    <row r="457" spans="1:7" ht="121.5" customHeight="1">
      <c r="A457" s="169"/>
      <c r="B457" s="183"/>
      <c r="C457" s="204" t="s">
        <v>905</v>
      </c>
      <c r="D457" s="205"/>
      <c r="E457" s="99"/>
      <c r="F457" s="143"/>
      <c r="G457" s="57"/>
    </row>
    <row r="458" spans="1:7" ht="60" customHeight="1">
      <c r="A458" s="168"/>
      <c r="B458" s="170"/>
      <c r="C458" s="210" t="s">
        <v>906</v>
      </c>
      <c r="D458" s="207"/>
      <c r="E458" s="178"/>
      <c r="F458" s="111"/>
      <c r="G458" s="57"/>
    </row>
    <row r="459" spans="1:7" ht="60" customHeight="1">
      <c r="A459" s="167">
        <v>147</v>
      </c>
      <c r="B459" s="176" t="s">
        <v>409</v>
      </c>
      <c r="C459" s="58" t="s">
        <v>907</v>
      </c>
      <c r="D459" s="59" t="s">
        <v>122</v>
      </c>
      <c r="E459" s="107">
        <f>5</f>
        <v>5</v>
      </c>
      <c r="F459" s="80">
        <v>144</v>
      </c>
      <c r="G459" s="181">
        <f>E459*F459</f>
        <v>720</v>
      </c>
    </row>
    <row r="460" spans="1:7" ht="123.75" customHeight="1">
      <c r="A460" s="169"/>
      <c r="B460" s="183"/>
      <c r="C460" s="204" t="s">
        <v>905</v>
      </c>
      <c r="D460" s="205"/>
      <c r="E460" s="99"/>
      <c r="F460" s="143"/>
      <c r="G460" s="57"/>
    </row>
    <row r="461" spans="1:7" ht="60" customHeight="1">
      <c r="A461" s="66"/>
      <c r="B461" s="170"/>
      <c r="C461" s="210" t="s">
        <v>908</v>
      </c>
      <c r="D461" s="207"/>
      <c r="E461" s="178"/>
      <c r="F461" s="111"/>
      <c r="G461" s="57"/>
    </row>
    <row r="462" spans="1:7" ht="60" customHeight="1">
      <c r="A462" s="167">
        <v>148</v>
      </c>
      <c r="B462" s="176" t="s">
        <v>410</v>
      </c>
      <c r="C462" s="58" t="s">
        <v>909</v>
      </c>
      <c r="D462" s="59" t="s">
        <v>122</v>
      </c>
      <c r="E462" s="107">
        <f>5</f>
        <v>5</v>
      </c>
      <c r="F462" s="80">
        <v>167</v>
      </c>
      <c r="G462" s="181">
        <f>E462*F462</f>
        <v>835</v>
      </c>
    </row>
    <row r="463" spans="1:7" ht="114.75" customHeight="1">
      <c r="A463" s="169"/>
      <c r="B463" s="183"/>
      <c r="C463" s="204" t="s">
        <v>905</v>
      </c>
      <c r="D463" s="205"/>
      <c r="E463" s="99"/>
      <c r="F463" s="143"/>
      <c r="G463" s="57"/>
    </row>
    <row r="464" spans="1:7" ht="60" customHeight="1">
      <c r="A464" s="168"/>
      <c r="B464" s="170"/>
      <c r="C464" s="210" t="s">
        <v>910</v>
      </c>
      <c r="D464" s="207"/>
      <c r="E464" s="178"/>
      <c r="F464" s="111"/>
      <c r="G464" s="57"/>
    </row>
    <row r="465" spans="1:7" ht="60" customHeight="1">
      <c r="A465" s="167">
        <v>149</v>
      </c>
      <c r="B465" s="176" t="s">
        <v>411</v>
      </c>
      <c r="C465" s="58" t="s">
        <v>911</v>
      </c>
      <c r="D465" s="59" t="s">
        <v>122</v>
      </c>
      <c r="E465" s="107">
        <f>3</f>
        <v>3</v>
      </c>
      <c r="F465" s="80">
        <v>184</v>
      </c>
      <c r="G465" s="181">
        <f>E465*F465</f>
        <v>552</v>
      </c>
    </row>
    <row r="466" spans="1:7" ht="126" customHeight="1">
      <c r="A466" s="169"/>
      <c r="B466" s="183"/>
      <c r="C466" s="204" t="s">
        <v>905</v>
      </c>
      <c r="D466" s="205"/>
      <c r="E466" s="99"/>
      <c r="F466" s="143"/>
      <c r="G466" s="57"/>
    </row>
    <row r="467" spans="1:7" ht="60" customHeight="1">
      <c r="A467" s="66"/>
      <c r="B467" s="170"/>
      <c r="C467" s="210" t="s">
        <v>912</v>
      </c>
      <c r="D467" s="207"/>
      <c r="E467" s="178"/>
      <c r="F467" s="111"/>
      <c r="G467" s="57"/>
    </row>
    <row r="468" spans="1:7" ht="60" customHeight="1">
      <c r="A468" s="167">
        <v>150</v>
      </c>
      <c r="B468" s="176" t="s">
        <v>412</v>
      </c>
      <c r="C468" s="58" t="s">
        <v>913</v>
      </c>
      <c r="D468" s="59" t="s">
        <v>122</v>
      </c>
      <c r="E468" s="107">
        <f>11</f>
        <v>11</v>
      </c>
      <c r="F468" s="80">
        <v>195</v>
      </c>
      <c r="G468" s="181">
        <f>E468*F468</f>
        <v>2145</v>
      </c>
    </row>
    <row r="469" spans="1:7" ht="117.75" customHeight="1">
      <c r="A469" s="169"/>
      <c r="B469" s="183"/>
      <c r="C469" s="204" t="s">
        <v>905</v>
      </c>
      <c r="D469" s="205"/>
      <c r="E469" s="99"/>
      <c r="F469" s="143"/>
      <c r="G469" s="57"/>
    </row>
    <row r="470" spans="1:7" ht="60" customHeight="1">
      <c r="A470" s="168"/>
      <c r="B470" s="170"/>
      <c r="C470" s="210" t="s">
        <v>914</v>
      </c>
      <c r="D470" s="207"/>
      <c r="E470" s="178"/>
      <c r="F470" s="111"/>
      <c r="G470" s="57"/>
    </row>
    <row r="471" spans="1:7" ht="60" customHeight="1">
      <c r="A471" s="167">
        <v>151</v>
      </c>
      <c r="B471" s="176" t="s">
        <v>413</v>
      </c>
      <c r="C471" s="58" t="s">
        <v>915</v>
      </c>
      <c r="D471" s="59" t="s">
        <v>122</v>
      </c>
      <c r="E471" s="107">
        <f>(1+4+2+1+1)*1.333</f>
        <v>11.997</v>
      </c>
      <c r="F471" s="80">
        <v>221</v>
      </c>
      <c r="G471" s="181">
        <f>E471*F471</f>
        <v>2651.337</v>
      </c>
    </row>
    <row r="472" spans="1:7" ht="138" customHeight="1">
      <c r="A472" s="169"/>
      <c r="B472" s="183"/>
      <c r="C472" s="204" t="s">
        <v>905</v>
      </c>
      <c r="D472" s="205"/>
      <c r="E472" s="99"/>
      <c r="F472" s="143"/>
      <c r="G472" s="57"/>
    </row>
    <row r="473" spans="1:7" ht="60" customHeight="1">
      <c r="A473" s="66"/>
      <c r="B473" s="170"/>
      <c r="C473" s="210" t="s">
        <v>630</v>
      </c>
      <c r="D473" s="207"/>
      <c r="E473" s="178"/>
      <c r="F473" s="111"/>
      <c r="G473" s="57"/>
    </row>
    <row r="474" spans="1:7" ht="60" customHeight="1">
      <c r="A474" s="167">
        <v>152</v>
      </c>
      <c r="B474" s="176" t="s">
        <v>414</v>
      </c>
      <c r="C474" s="58" t="s">
        <v>916</v>
      </c>
      <c r="D474" s="59" t="s">
        <v>122</v>
      </c>
      <c r="E474" s="107">
        <f>1*2</f>
        <v>2</v>
      </c>
      <c r="F474" s="80">
        <v>251</v>
      </c>
      <c r="G474" s="181">
        <f>E474*F474</f>
        <v>502</v>
      </c>
    </row>
    <row r="475" spans="1:7" ht="138" customHeight="1">
      <c r="A475" s="169"/>
      <c r="B475" s="183"/>
      <c r="C475" s="204" t="s">
        <v>905</v>
      </c>
      <c r="D475" s="205"/>
      <c r="E475" s="99"/>
      <c r="F475" s="143"/>
      <c r="G475" s="57"/>
    </row>
    <row r="476" spans="1:7" ht="60" customHeight="1">
      <c r="A476" s="168"/>
      <c r="B476" s="170"/>
      <c r="C476" s="210" t="s">
        <v>629</v>
      </c>
      <c r="D476" s="207"/>
      <c r="E476" s="178"/>
      <c r="F476" s="111"/>
      <c r="G476" s="57"/>
    </row>
    <row r="477" spans="1:7" ht="60" customHeight="1">
      <c r="A477" s="167">
        <v>153</v>
      </c>
      <c r="B477" s="176" t="s">
        <v>415</v>
      </c>
      <c r="C477" s="58" t="s">
        <v>917</v>
      </c>
      <c r="D477" s="59" t="s">
        <v>122</v>
      </c>
      <c r="E477" s="107">
        <f>1</f>
        <v>1</v>
      </c>
      <c r="F477" s="80">
        <v>277</v>
      </c>
      <c r="G477" s="181">
        <f>E477*F477</f>
        <v>277</v>
      </c>
    </row>
    <row r="478" spans="1:7" ht="79.5" customHeight="1">
      <c r="A478" s="169"/>
      <c r="B478" s="183"/>
      <c r="C478" s="204" t="s">
        <v>905</v>
      </c>
      <c r="D478" s="205"/>
      <c r="E478" s="99"/>
      <c r="F478" s="143"/>
      <c r="G478" s="155">
        <f ca="1">G378:G478</f>
        <v>0</v>
      </c>
    </row>
    <row r="479" spans="1:7" ht="60" customHeight="1">
      <c r="A479" s="66"/>
      <c r="B479" s="170"/>
      <c r="C479" s="210" t="s">
        <v>918</v>
      </c>
      <c r="D479" s="207"/>
      <c r="E479" s="178"/>
      <c r="F479" s="111"/>
      <c r="G479" s="79"/>
    </row>
    <row r="480" spans="1:7" ht="60" customHeight="1">
      <c r="A480" s="167">
        <v>154</v>
      </c>
      <c r="B480" s="176" t="s">
        <v>416</v>
      </c>
      <c r="C480" s="58" t="s">
        <v>645</v>
      </c>
      <c r="D480" s="59" t="s">
        <v>122</v>
      </c>
      <c r="E480" s="107">
        <f>7</f>
        <v>7</v>
      </c>
      <c r="F480" s="80">
        <f>630*2</f>
        <v>1260</v>
      </c>
      <c r="G480" s="181">
        <f>E480*F480</f>
        <v>8820</v>
      </c>
    </row>
    <row r="481" spans="1:7" ht="102" customHeight="1">
      <c r="A481" s="169"/>
      <c r="B481" s="183"/>
      <c r="C481" s="204" t="s">
        <v>646</v>
      </c>
      <c r="D481" s="205"/>
      <c r="E481" s="99"/>
      <c r="F481" s="143"/>
      <c r="G481" s="57"/>
    </row>
    <row r="482" spans="1:7" ht="60" customHeight="1">
      <c r="A482" s="168"/>
      <c r="B482" s="170"/>
      <c r="C482" s="210" t="s">
        <v>919</v>
      </c>
      <c r="D482" s="207"/>
      <c r="E482" s="178"/>
      <c r="F482" s="111"/>
      <c r="G482" s="57"/>
    </row>
    <row r="483" spans="1:7" ht="60" customHeight="1">
      <c r="A483" s="167">
        <v>155</v>
      </c>
      <c r="B483" s="176" t="s">
        <v>417</v>
      </c>
      <c r="C483" s="58" t="s">
        <v>920</v>
      </c>
      <c r="D483" s="59" t="s">
        <v>122</v>
      </c>
      <c r="E483" s="107">
        <f>4</f>
        <v>4</v>
      </c>
      <c r="F483" s="80">
        <f>788*2</f>
        <v>1576</v>
      </c>
      <c r="G483" s="181">
        <f>E483*F483</f>
        <v>6304</v>
      </c>
    </row>
    <row r="484" spans="1:7" ht="82.5" customHeight="1">
      <c r="A484" s="169"/>
      <c r="B484" s="183"/>
      <c r="C484" s="204" t="s">
        <v>646</v>
      </c>
      <c r="D484" s="205"/>
      <c r="E484" s="99"/>
      <c r="F484" s="143"/>
      <c r="G484" s="57"/>
    </row>
    <row r="485" spans="1:7" ht="60" customHeight="1">
      <c r="A485" s="66"/>
      <c r="B485" s="170"/>
      <c r="C485" s="210" t="s">
        <v>921</v>
      </c>
      <c r="D485" s="207"/>
      <c r="E485" s="178"/>
      <c r="F485" s="111"/>
      <c r="G485" s="57"/>
    </row>
    <row r="486" spans="1:7" ht="60" customHeight="1">
      <c r="A486" s="167">
        <v>156</v>
      </c>
      <c r="B486" s="176" t="s">
        <v>418</v>
      </c>
      <c r="C486" s="58" t="s">
        <v>922</v>
      </c>
      <c r="D486" s="59" t="s">
        <v>122</v>
      </c>
      <c r="E486" s="107">
        <f>2</f>
        <v>2</v>
      </c>
      <c r="F486" s="80">
        <f>2746*2</f>
        <v>5492</v>
      </c>
      <c r="G486" s="181">
        <f>E486*F486</f>
        <v>10984</v>
      </c>
    </row>
    <row r="487" spans="1:7" ht="89.25" customHeight="1">
      <c r="A487" s="169"/>
      <c r="B487" s="183"/>
      <c r="C487" s="204" t="s">
        <v>646</v>
      </c>
      <c r="D487" s="205"/>
      <c r="E487" s="99"/>
      <c r="F487" s="143"/>
      <c r="G487" s="57"/>
    </row>
    <row r="488" spans="1:7" ht="60" customHeight="1">
      <c r="A488" s="168"/>
      <c r="B488" s="170"/>
      <c r="C488" s="210" t="s">
        <v>642</v>
      </c>
      <c r="D488" s="207"/>
      <c r="E488" s="178"/>
      <c r="F488" s="111"/>
      <c r="G488" s="57"/>
    </row>
    <row r="489" spans="1:7" ht="60" customHeight="1">
      <c r="A489" s="167">
        <v>157</v>
      </c>
      <c r="B489" s="176" t="s">
        <v>419</v>
      </c>
      <c r="C489" s="58" t="s">
        <v>923</v>
      </c>
      <c r="D489" s="59" t="s">
        <v>122</v>
      </c>
      <c r="E489" s="107">
        <v>2</v>
      </c>
      <c r="F489" s="80">
        <f>630*2</f>
        <v>1260</v>
      </c>
      <c r="G489" s="181">
        <f>E489*F489</f>
        <v>2520</v>
      </c>
    </row>
    <row r="490" spans="1:7" ht="99" customHeight="1">
      <c r="A490" s="169"/>
      <c r="B490" s="183"/>
      <c r="C490" s="204" t="s">
        <v>646</v>
      </c>
      <c r="D490" s="205"/>
      <c r="E490" s="99"/>
      <c r="F490" s="143"/>
      <c r="G490" s="57"/>
    </row>
    <row r="491" spans="1:7" ht="60" customHeight="1">
      <c r="A491" s="66"/>
      <c r="B491" s="170"/>
      <c r="C491" s="210" t="s">
        <v>642</v>
      </c>
      <c r="D491" s="207"/>
      <c r="E491" s="178"/>
      <c r="F491" s="111"/>
      <c r="G491" s="57"/>
    </row>
    <row r="492" spans="1:7" ht="60" customHeight="1">
      <c r="A492" s="167">
        <v>158</v>
      </c>
      <c r="B492" s="176" t="s">
        <v>420</v>
      </c>
      <c r="C492" s="58" t="s">
        <v>924</v>
      </c>
      <c r="D492" s="59" t="s">
        <v>122</v>
      </c>
      <c r="E492" s="107">
        <f>5</f>
        <v>5</v>
      </c>
      <c r="F492" s="80">
        <f>701*2</f>
        <v>1402</v>
      </c>
      <c r="G492" s="181">
        <f>E492*F492</f>
        <v>7010</v>
      </c>
    </row>
    <row r="493" spans="1:7" ht="98.25" customHeight="1">
      <c r="A493" s="169"/>
      <c r="B493" s="183"/>
      <c r="C493" s="204" t="s">
        <v>646</v>
      </c>
      <c r="D493" s="205"/>
      <c r="E493" s="99"/>
      <c r="F493" s="143"/>
      <c r="G493" s="57"/>
    </row>
    <row r="494" spans="1:7" ht="60" customHeight="1">
      <c r="A494" s="168"/>
      <c r="B494" s="170"/>
      <c r="C494" s="210" t="s">
        <v>925</v>
      </c>
      <c r="D494" s="207"/>
      <c r="E494" s="178"/>
      <c r="F494" s="111"/>
      <c r="G494" s="57"/>
    </row>
    <row r="495" spans="1:7" ht="60" customHeight="1">
      <c r="A495" s="167">
        <v>159</v>
      </c>
      <c r="B495" s="176" t="s">
        <v>421</v>
      </c>
      <c r="C495" s="58" t="s">
        <v>658</v>
      </c>
      <c r="D495" s="59" t="s">
        <v>122</v>
      </c>
      <c r="E495" s="107">
        <f>3</f>
        <v>3</v>
      </c>
      <c r="F495" s="80">
        <f>303*2</f>
        <v>606</v>
      </c>
      <c r="G495" s="181">
        <f>E495*F495</f>
        <v>1818</v>
      </c>
    </row>
    <row r="496" spans="1:7" ht="89.25" customHeight="1">
      <c r="A496" s="169"/>
      <c r="B496" s="183"/>
      <c r="C496" s="204" t="s">
        <v>646</v>
      </c>
      <c r="D496" s="205"/>
      <c r="E496" s="99"/>
      <c r="F496" s="143"/>
      <c r="G496" s="57"/>
    </row>
    <row r="497" spans="1:7" ht="60" customHeight="1">
      <c r="A497" s="66"/>
      <c r="B497" s="170"/>
      <c r="C497" s="210" t="s">
        <v>926</v>
      </c>
      <c r="D497" s="207"/>
      <c r="E497" s="178"/>
      <c r="F497" s="111"/>
      <c r="G497" s="57"/>
    </row>
    <row r="498" spans="1:7" ht="60" customHeight="1">
      <c r="A498" s="167">
        <v>160</v>
      </c>
      <c r="B498" s="176" t="s">
        <v>422</v>
      </c>
      <c r="C498" s="58" t="s">
        <v>657</v>
      </c>
      <c r="D498" s="59" t="s">
        <v>122</v>
      </c>
      <c r="E498" s="107">
        <f>4</f>
        <v>4</v>
      </c>
      <c r="F498" s="80">
        <f>338*2</f>
        <v>676</v>
      </c>
      <c r="G498" s="181">
        <f>E498*F498</f>
        <v>2704</v>
      </c>
    </row>
    <row r="499" spans="1:7" ht="72.75" customHeight="1">
      <c r="A499" s="169"/>
      <c r="B499" s="183"/>
      <c r="C499" s="204" t="s">
        <v>646</v>
      </c>
      <c r="D499" s="205"/>
      <c r="E499" s="99"/>
      <c r="F499" s="143"/>
      <c r="G499" s="57"/>
    </row>
    <row r="500" spans="1:7" ht="60" customHeight="1">
      <c r="A500" s="168"/>
      <c r="B500" s="170"/>
      <c r="C500" s="210" t="s">
        <v>927</v>
      </c>
      <c r="D500" s="207"/>
      <c r="E500" s="178"/>
      <c r="F500" s="111"/>
      <c r="G500" s="57"/>
    </row>
    <row r="501" spans="1:7" ht="60" customHeight="1">
      <c r="A501" s="167">
        <v>161</v>
      </c>
      <c r="B501" s="176" t="s">
        <v>423</v>
      </c>
      <c r="C501" s="58" t="s">
        <v>656</v>
      </c>
      <c r="D501" s="59" t="s">
        <v>122</v>
      </c>
      <c r="E501" s="107">
        <f>(1+1+1+1+1)*1.4</f>
        <v>7</v>
      </c>
      <c r="F501" s="80">
        <f>360*2</f>
        <v>720</v>
      </c>
      <c r="G501" s="181">
        <f>E501*F501</f>
        <v>5040</v>
      </c>
    </row>
    <row r="502" spans="1:7" ht="73.5" customHeight="1">
      <c r="A502" s="169"/>
      <c r="B502" s="183"/>
      <c r="C502" s="204" t="s">
        <v>646</v>
      </c>
      <c r="D502" s="205"/>
      <c r="E502" s="99"/>
      <c r="F502" s="143"/>
      <c r="G502" s="57"/>
    </row>
    <row r="503" spans="1:7" ht="60" customHeight="1">
      <c r="A503" s="66"/>
      <c r="B503" s="170"/>
      <c r="C503" s="210" t="s">
        <v>928</v>
      </c>
      <c r="D503" s="207"/>
      <c r="E503" s="178"/>
      <c r="F503" s="111"/>
      <c r="G503" s="57"/>
    </row>
    <row r="504" spans="1:7" ht="60" customHeight="1">
      <c r="A504" s="167">
        <v>162</v>
      </c>
      <c r="B504" s="176" t="s">
        <v>424</v>
      </c>
      <c r="C504" s="58" t="s">
        <v>766</v>
      </c>
      <c r="D504" s="59" t="s">
        <v>122</v>
      </c>
      <c r="E504" s="107">
        <v>1</v>
      </c>
      <c r="F504" s="80">
        <f>412*2</f>
        <v>824</v>
      </c>
      <c r="G504" s="181">
        <f>E504*F504</f>
        <v>824</v>
      </c>
    </row>
    <row r="505" spans="1:7" ht="60" customHeight="1">
      <c r="A505" s="169"/>
      <c r="B505" s="183"/>
      <c r="C505" s="204" t="s">
        <v>646</v>
      </c>
      <c r="D505" s="205"/>
      <c r="E505" s="99"/>
      <c r="F505" s="143"/>
      <c r="G505" s="57"/>
    </row>
    <row r="506" spans="1:7" ht="60" customHeight="1">
      <c r="A506" s="168"/>
      <c r="B506" s="170"/>
      <c r="C506" s="210" t="s">
        <v>767</v>
      </c>
      <c r="D506" s="207"/>
      <c r="E506" s="178"/>
      <c r="F506" s="111"/>
      <c r="G506" s="57"/>
    </row>
    <row r="507" spans="1:7" ht="60" customHeight="1">
      <c r="A507" s="167">
        <v>163</v>
      </c>
      <c r="B507" s="176" t="s">
        <v>425</v>
      </c>
      <c r="C507" s="58" t="s">
        <v>655</v>
      </c>
      <c r="D507" s="59" t="s">
        <v>122</v>
      </c>
      <c r="E507" s="107">
        <v>2</v>
      </c>
      <c r="F507" s="80">
        <f>471*2</f>
        <v>942</v>
      </c>
      <c r="G507" s="181">
        <f>E507*F507</f>
        <v>1884</v>
      </c>
    </row>
    <row r="508" spans="1:7" ht="60" customHeight="1">
      <c r="A508" s="169"/>
      <c r="B508" s="183"/>
      <c r="C508" s="204" t="s">
        <v>646</v>
      </c>
      <c r="D508" s="205"/>
      <c r="E508" s="99"/>
      <c r="F508" s="143"/>
      <c r="G508" s="57"/>
    </row>
    <row r="509" spans="1:7" ht="60" customHeight="1">
      <c r="A509" s="66"/>
      <c r="B509" s="170"/>
      <c r="C509" s="210" t="s">
        <v>929</v>
      </c>
      <c r="D509" s="207"/>
      <c r="E509" s="178"/>
      <c r="F509" s="111"/>
      <c r="G509" s="57"/>
    </row>
    <row r="510" spans="1:7" ht="60" customHeight="1">
      <c r="A510" s="167">
        <v>164</v>
      </c>
      <c r="B510" s="176" t="s">
        <v>426</v>
      </c>
      <c r="C510" s="58" t="s">
        <v>654</v>
      </c>
      <c r="D510" s="59" t="s">
        <v>122</v>
      </c>
      <c r="E510" s="107">
        <v>1</v>
      </c>
      <c r="F510" s="80">
        <f>700*2</f>
        <v>1400</v>
      </c>
      <c r="G510" s="181">
        <f>E510*F510</f>
        <v>1400</v>
      </c>
    </row>
    <row r="511" spans="1:7" ht="60" customHeight="1">
      <c r="A511" s="169"/>
      <c r="B511" s="183"/>
      <c r="C511" s="204" t="s">
        <v>646</v>
      </c>
      <c r="D511" s="205"/>
      <c r="E511" s="99"/>
      <c r="F511" s="143"/>
      <c r="G511" s="57"/>
    </row>
    <row r="512" spans="1:7" ht="60" customHeight="1">
      <c r="A512" s="168"/>
      <c r="B512" s="170"/>
      <c r="C512" s="210" t="s">
        <v>930</v>
      </c>
      <c r="D512" s="207"/>
      <c r="E512" s="178"/>
      <c r="F512" s="111"/>
      <c r="G512" s="57"/>
    </row>
    <row r="513" spans="1:7" ht="60" customHeight="1">
      <c r="A513" s="167">
        <v>165</v>
      </c>
      <c r="B513" s="176" t="s">
        <v>427</v>
      </c>
      <c r="C513" s="58" t="s">
        <v>931</v>
      </c>
      <c r="D513" s="59" t="s">
        <v>122</v>
      </c>
      <c r="E513" s="107">
        <v>1</v>
      </c>
      <c r="F513" s="80">
        <f>144*2</f>
        <v>288</v>
      </c>
      <c r="G513" s="181">
        <f>E513*F513</f>
        <v>288</v>
      </c>
    </row>
    <row r="514" spans="1:7" ht="60" customHeight="1">
      <c r="A514" s="169"/>
      <c r="B514" s="183"/>
      <c r="C514" s="204" t="s">
        <v>646</v>
      </c>
      <c r="D514" s="205"/>
      <c r="E514" s="99"/>
      <c r="F514" s="143"/>
      <c r="G514" s="57"/>
    </row>
    <row r="515" spans="1:7" ht="60" customHeight="1">
      <c r="A515" s="66"/>
      <c r="B515" s="170"/>
      <c r="C515" s="210" t="s">
        <v>932</v>
      </c>
      <c r="D515" s="207"/>
      <c r="E515" s="178"/>
      <c r="F515" s="111"/>
      <c r="G515" s="57"/>
    </row>
    <row r="516" spans="1:7" ht="60" customHeight="1">
      <c r="A516" s="167">
        <v>166</v>
      </c>
      <c r="B516" s="176" t="s">
        <v>428</v>
      </c>
      <c r="C516" s="58" t="s">
        <v>651</v>
      </c>
      <c r="D516" s="59" t="s">
        <v>122</v>
      </c>
      <c r="E516" s="107">
        <f>3</f>
        <v>3</v>
      </c>
      <c r="F516" s="80">
        <f>184*2</f>
        <v>368</v>
      </c>
      <c r="G516" s="181">
        <f>E516*F516</f>
        <v>1104</v>
      </c>
    </row>
    <row r="517" spans="1:7" ht="60" customHeight="1">
      <c r="A517" s="169"/>
      <c r="B517" s="183"/>
      <c r="C517" s="204" t="s">
        <v>646</v>
      </c>
      <c r="D517" s="205"/>
      <c r="E517" s="99"/>
      <c r="F517" s="143"/>
      <c r="G517" s="57"/>
    </row>
    <row r="518" spans="1:7" ht="60" customHeight="1">
      <c r="A518" s="168"/>
      <c r="B518" s="170"/>
      <c r="C518" s="210" t="s">
        <v>933</v>
      </c>
      <c r="D518" s="207"/>
      <c r="E518" s="178"/>
      <c r="F518" s="111"/>
      <c r="G518" s="57"/>
    </row>
    <row r="519" spans="1:7" ht="60" customHeight="1">
      <c r="A519" s="167">
        <v>167</v>
      </c>
      <c r="B519" s="176" t="s">
        <v>429</v>
      </c>
      <c r="C519" s="58" t="s">
        <v>652</v>
      </c>
      <c r="D519" s="59" t="s">
        <v>122</v>
      </c>
      <c r="E519" s="107">
        <v>2</v>
      </c>
      <c r="F519" s="80">
        <f>195*2</f>
        <v>390</v>
      </c>
      <c r="G519" s="181">
        <f>E519*F519</f>
        <v>780</v>
      </c>
    </row>
    <row r="520" spans="1:7" ht="60" customHeight="1">
      <c r="A520" s="169"/>
      <c r="B520" s="183"/>
      <c r="C520" s="204" t="s">
        <v>646</v>
      </c>
      <c r="D520" s="205"/>
      <c r="E520" s="99"/>
      <c r="F520" s="143"/>
      <c r="G520" s="57"/>
    </row>
    <row r="521" spans="1:7" ht="60" customHeight="1">
      <c r="A521" s="66"/>
      <c r="B521" s="170"/>
      <c r="C521" s="210" t="s">
        <v>934</v>
      </c>
      <c r="D521" s="207"/>
      <c r="E521" s="178"/>
      <c r="F521" s="111"/>
      <c r="G521" s="57"/>
    </row>
    <row r="522" spans="1:7" ht="60" customHeight="1">
      <c r="A522" s="167">
        <v>168</v>
      </c>
      <c r="B522" s="176" t="s">
        <v>430</v>
      </c>
      <c r="C522" s="58" t="s">
        <v>653</v>
      </c>
      <c r="D522" s="59" t="s">
        <v>122</v>
      </c>
      <c r="E522" s="107">
        <v>2</v>
      </c>
      <c r="F522" s="80">
        <f>277*2</f>
        <v>554</v>
      </c>
      <c r="G522" s="181">
        <f>E522*F522</f>
        <v>1108</v>
      </c>
    </row>
    <row r="523" spans="1:7" ht="60" customHeight="1">
      <c r="A523" s="169"/>
      <c r="B523" s="183"/>
      <c r="C523" s="204" t="s">
        <v>646</v>
      </c>
      <c r="D523" s="205"/>
      <c r="E523" s="99"/>
      <c r="F523" s="143"/>
      <c r="G523" s="57"/>
    </row>
    <row r="524" spans="1:7" ht="60" customHeight="1">
      <c r="A524" s="168"/>
      <c r="B524" s="170"/>
      <c r="C524" s="210" t="s">
        <v>934</v>
      </c>
      <c r="D524" s="207"/>
      <c r="E524" s="178"/>
      <c r="F524" s="111"/>
      <c r="G524" s="57"/>
    </row>
    <row r="525" spans="1:7" ht="60" customHeight="1">
      <c r="A525" s="167">
        <v>169</v>
      </c>
      <c r="B525" s="176" t="s">
        <v>431</v>
      </c>
      <c r="C525" s="58" t="s">
        <v>649</v>
      </c>
      <c r="D525" s="59" t="s">
        <v>122</v>
      </c>
      <c r="E525" s="107">
        <f>(1+1+1+1)*1.5</f>
        <v>6</v>
      </c>
      <c r="F525" s="80">
        <f>630*1.5</f>
        <v>945</v>
      </c>
      <c r="G525" s="181">
        <f>E525*F525</f>
        <v>5670</v>
      </c>
    </row>
    <row r="526" spans="1:7" ht="60" customHeight="1">
      <c r="A526" s="169"/>
      <c r="B526" s="183"/>
      <c r="C526" s="204" t="s">
        <v>648</v>
      </c>
      <c r="D526" s="205"/>
      <c r="E526" s="99"/>
      <c r="F526" s="143"/>
      <c r="G526" s="57"/>
    </row>
    <row r="527" spans="1:7" ht="60" customHeight="1">
      <c r="A527" s="66"/>
      <c r="B527" s="170"/>
      <c r="C527" s="210" t="s">
        <v>935</v>
      </c>
      <c r="D527" s="207"/>
      <c r="E527" s="178"/>
      <c r="F527" s="111"/>
      <c r="G527" s="57"/>
    </row>
    <row r="528" spans="1:7" ht="60" customHeight="1">
      <c r="A528" s="167">
        <v>170</v>
      </c>
      <c r="B528" s="176" t="s">
        <v>432</v>
      </c>
      <c r="C528" s="58" t="s">
        <v>659</v>
      </c>
      <c r="D528" s="59" t="s">
        <v>122</v>
      </c>
      <c r="E528" s="107">
        <f>(5+8+5+4)*1.1365</f>
        <v>25.003</v>
      </c>
      <c r="F528" s="80">
        <f>701*1.5</f>
        <v>1051.5</v>
      </c>
      <c r="G528" s="181">
        <f>E528*F528</f>
        <v>26290.6545</v>
      </c>
    </row>
    <row r="529" spans="1:7" ht="60" customHeight="1">
      <c r="A529" s="169"/>
      <c r="B529" s="183"/>
      <c r="C529" s="204" t="s">
        <v>648</v>
      </c>
      <c r="D529" s="205"/>
      <c r="E529" s="99"/>
      <c r="F529" s="143"/>
      <c r="G529" s="57"/>
    </row>
    <row r="530" spans="1:7" ht="60" customHeight="1">
      <c r="A530" s="168"/>
      <c r="B530" s="170"/>
      <c r="C530" s="210" t="s">
        <v>664</v>
      </c>
      <c r="D530" s="207"/>
      <c r="E530" s="178"/>
      <c r="F530" s="111"/>
      <c r="G530" s="57"/>
    </row>
    <row r="531" spans="1:7" ht="60" customHeight="1">
      <c r="A531" s="167">
        <v>171</v>
      </c>
      <c r="B531" s="176" t="s">
        <v>433</v>
      </c>
      <c r="C531" s="58" t="s">
        <v>663</v>
      </c>
      <c r="D531" s="59" t="s">
        <v>122</v>
      </c>
      <c r="E531" s="107">
        <f>1</f>
        <v>1</v>
      </c>
      <c r="F531" s="80">
        <f>788*1.5</f>
        <v>1182</v>
      </c>
      <c r="G531" s="181">
        <f>E531*F531</f>
        <v>1182</v>
      </c>
    </row>
    <row r="532" spans="1:7" ht="60" customHeight="1">
      <c r="A532" s="169"/>
      <c r="B532" s="183"/>
      <c r="C532" s="204" t="s">
        <v>648</v>
      </c>
      <c r="D532" s="205"/>
      <c r="E532" s="99"/>
      <c r="F532" s="143"/>
      <c r="G532" s="57"/>
    </row>
    <row r="533" spans="1:7" ht="60" customHeight="1">
      <c r="A533" s="66"/>
      <c r="B533" s="170"/>
      <c r="C533" s="210" t="s">
        <v>662</v>
      </c>
      <c r="D533" s="207"/>
      <c r="E533" s="178"/>
      <c r="F533" s="111"/>
      <c r="G533" s="57"/>
    </row>
    <row r="534" spans="1:7" ht="60" customHeight="1">
      <c r="A534" s="167">
        <v>172</v>
      </c>
      <c r="B534" s="176" t="s">
        <v>434</v>
      </c>
      <c r="C534" s="58" t="s">
        <v>650</v>
      </c>
      <c r="D534" s="59" t="s">
        <v>122</v>
      </c>
      <c r="E534" s="107">
        <f>7</f>
        <v>7</v>
      </c>
      <c r="F534" s="80">
        <f>788*1.5</f>
        <v>1182</v>
      </c>
      <c r="G534" s="181">
        <f>E534*F534</f>
        <v>8274</v>
      </c>
    </row>
    <row r="535" spans="1:7" ht="60" customHeight="1">
      <c r="A535" s="169"/>
      <c r="B535" s="183"/>
      <c r="C535" s="204" t="s">
        <v>648</v>
      </c>
      <c r="D535" s="205"/>
      <c r="E535" s="99"/>
      <c r="F535" s="143"/>
      <c r="G535" s="57"/>
    </row>
    <row r="536" spans="1:7" ht="60" customHeight="1">
      <c r="A536" s="168"/>
      <c r="B536" s="170"/>
      <c r="C536" s="210" t="s">
        <v>936</v>
      </c>
      <c r="D536" s="207"/>
      <c r="E536" s="178"/>
      <c r="F536" s="111"/>
      <c r="G536" s="57"/>
    </row>
    <row r="537" spans="1:7" ht="60" customHeight="1">
      <c r="A537" s="167">
        <v>173</v>
      </c>
      <c r="B537" s="176" t="s">
        <v>435</v>
      </c>
      <c r="C537" s="58" t="s">
        <v>661</v>
      </c>
      <c r="D537" s="59" t="s">
        <v>122</v>
      </c>
      <c r="E537" s="107">
        <f>1</f>
        <v>1</v>
      </c>
      <c r="F537" s="80">
        <f>258*1.5</f>
        <v>387</v>
      </c>
      <c r="G537" s="181">
        <f>E537*F537</f>
        <v>387</v>
      </c>
    </row>
    <row r="538" spans="1:7" ht="60" customHeight="1">
      <c r="A538" s="169"/>
      <c r="B538" s="183"/>
      <c r="C538" s="204" t="s">
        <v>648</v>
      </c>
      <c r="D538" s="205"/>
      <c r="E538" s="99"/>
      <c r="F538" s="143"/>
      <c r="G538" s="57"/>
    </row>
    <row r="539" spans="1:7" ht="60" customHeight="1">
      <c r="A539" s="66"/>
      <c r="B539" s="170"/>
      <c r="C539" s="210" t="s">
        <v>647</v>
      </c>
      <c r="D539" s="207"/>
      <c r="E539" s="178"/>
      <c r="F539" s="111"/>
      <c r="G539" s="57"/>
    </row>
    <row r="540" spans="1:7" ht="60" customHeight="1">
      <c r="A540" s="167">
        <v>174</v>
      </c>
      <c r="B540" s="176" t="s">
        <v>436</v>
      </c>
      <c r="C540" s="58" t="s">
        <v>660</v>
      </c>
      <c r="D540" s="59" t="s">
        <v>122</v>
      </c>
      <c r="E540" s="107">
        <f>7</f>
        <v>7</v>
      </c>
      <c r="F540" s="80">
        <f>360*1.5</f>
        <v>540</v>
      </c>
      <c r="G540" s="181">
        <f>E540*F540</f>
        <v>3780</v>
      </c>
    </row>
    <row r="541" spans="1:7" ht="60" customHeight="1">
      <c r="A541" s="169"/>
      <c r="B541" s="183"/>
      <c r="C541" s="204" t="s">
        <v>648</v>
      </c>
      <c r="D541" s="205"/>
      <c r="E541" s="99"/>
      <c r="F541" s="143"/>
      <c r="G541" s="57"/>
    </row>
    <row r="542" spans="1:7" ht="60" customHeight="1">
      <c r="A542" s="168"/>
      <c r="B542" s="170"/>
      <c r="C542" s="210" t="s">
        <v>919</v>
      </c>
      <c r="D542" s="207"/>
      <c r="E542" s="178"/>
      <c r="F542" s="111"/>
      <c r="G542" s="57"/>
    </row>
    <row r="543" spans="1:7" ht="60" customHeight="1">
      <c r="A543" s="180" t="s">
        <v>1275</v>
      </c>
      <c r="B543" s="174" t="s">
        <v>1276</v>
      </c>
      <c r="C543" s="58" t="s">
        <v>1274</v>
      </c>
      <c r="D543" s="59" t="s">
        <v>122</v>
      </c>
      <c r="E543" s="107">
        <v>88</v>
      </c>
      <c r="F543" s="80">
        <v>6200</v>
      </c>
      <c r="G543" s="181">
        <f>E543*F543</f>
        <v>545600</v>
      </c>
    </row>
    <row r="544" spans="1:7" ht="93.75" customHeight="1">
      <c r="A544" s="182"/>
      <c r="B544" s="175"/>
      <c r="C544" s="204" t="s">
        <v>819</v>
      </c>
      <c r="D544" s="205"/>
      <c r="E544" s="99"/>
      <c r="F544" s="143"/>
      <c r="G544" s="57"/>
    </row>
    <row r="545" spans="1:7" ht="60" customHeight="1">
      <c r="A545" s="182"/>
      <c r="B545" s="172"/>
      <c r="C545" s="214" t="s">
        <v>822</v>
      </c>
      <c r="D545" s="215"/>
      <c r="E545" s="178"/>
      <c r="F545" s="111"/>
      <c r="G545" s="57"/>
    </row>
    <row r="546" spans="1:7" ht="60" customHeight="1">
      <c r="A546" s="167">
        <v>175</v>
      </c>
      <c r="B546" s="176" t="s">
        <v>437</v>
      </c>
      <c r="C546" s="58" t="s">
        <v>818</v>
      </c>
      <c r="D546" s="59" t="s">
        <v>122</v>
      </c>
      <c r="E546" s="107">
        <f>2+6+17+2+24+8+15+13+14+11</f>
        <v>112</v>
      </c>
      <c r="F546" s="80">
        <v>165</v>
      </c>
      <c r="G546" s="181">
        <f>E546*F546</f>
        <v>18480</v>
      </c>
    </row>
    <row r="547" spans="1:7" ht="60" customHeight="1">
      <c r="A547" s="169"/>
      <c r="B547" s="183"/>
      <c r="C547" s="204" t="s">
        <v>819</v>
      </c>
      <c r="D547" s="205"/>
      <c r="E547" s="99"/>
      <c r="F547" s="143"/>
      <c r="G547" s="57"/>
    </row>
    <row r="548" spans="1:7" ht="60" customHeight="1">
      <c r="A548" s="66"/>
      <c r="B548" s="170"/>
      <c r="C548" s="210" t="s">
        <v>937</v>
      </c>
      <c r="D548" s="207"/>
      <c r="E548" s="178"/>
      <c r="F548" s="111"/>
      <c r="G548" s="57"/>
    </row>
    <row r="549" spans="1:7" ht="60" customHeight="1">
      <c r="A549" s="167">
        <v>176</v>
      </c>
      <c r="B549" s="176" t="s">
        <v>438</v>
      </c>
      <c r="C549" s="61" t="s">
        <v>150</v>
      </c>
      <c r="D549" s="67" t="s">
        <v>122</v>
      </c>
      <c r="E549" s="187">
        <v>1</v>
      </c>
      <c r="F549" s="187">
        <v>645000</v>
      </c>
      <c r="G549" s="55">
        <f>E549*F549</f>
        <v>645000</v>
      </c>
    </row>
    <row r="550" spans="1:7" ht="60" customHeight="1">
      <c r="A550" s="169"/>
      <c r="B550" s="183"/>
      <c r="C550" s="204" t="s">
        <v>151</v>
      </c>
      <c r="D550" s="234"/>
      <c r="E550" s="130"/>
      <c r="F550" s="69"/>
      <c r="G550" s="70"/>
    </row>
    <row r="551" spans="1:7" ht="60" customHeight="1">
      <c r="A551" s="168"/>
      <c r="B551" s="170"/>
      <c r="C551" s="212" t="s">
        <v>628</v>
      </c>
      <c r="D551" s="220"/>
      <c r="E551" s="130"/>
      <c r="F551" s="69"/>
      <c r="G551" s="70"/>
    </row>
    <row r="552" spans="1:7" ht="60" customHeight="1">
      <c r="A552" s="167">
        <v>177</v>
      </c>
      <c r="B552" s="176" t="s">
        <v>439</v>
      </c>
      <c r="C552" s="152" t="s">
        <v>152</v>
      </c>
      <c r="D552" s="59" t="s">
        <v>122</v>
      </c>
      <c r="E552" s="187">
        <v>1</v>
      </c>
      <c r="F552" s="187">
        <v>1100000</v>
      </c>
      <c r="G552" s="55">
        <f>E552*F552</f>
        <v>1100000</v>
      </c>
    </row>
    <row r="553" spans="1:7" ht="60" customHeight="1">
      <c r="A553" s="169"/>
      <c r="B553" s="183"/>
      <c r="C553" s="204" t="s">
        <v>153</v>
      </c>
      <c r="D553" s="234"/>
      <c r="E553" s="130"/>
      <c r="F553" s="69"/>
      <c r="G553" s="70"/>
    </row>
    <row r="554" spans="1:7" ht="60" customHeight="1">
      <c r="A554" s="66"/>
      <c r="B554" s="170"/>
      <c r="C554" s="212" t="s">
        <v>628</v>
      </c>
      <c r="D554" s="220"/>
      <c r="E554" s="68"/>
      <c r="F554" s="69"/>
      <c r="G554" s="70"/>
    </row>
    <row r="555" spans="1:97" ht="60" customHeight="1">
      <c r="A555" s="167">
        <v>178</v>
      </c>
      <c r="B555" s="176" t="s">
        <v>440</v>
      </c>
      <c r="C555" s="93" t="s">
        <v>938</v>
      </c>
      <c r="D555" s="59" t="s">
        <v>122</v>
      </c>
      <c r="E555" s="187">
        <v>1</v>
      </c>
      <c r="F555" s="187">
        <v>7680</v>
      </c>
      <c r="G555" s="55">
        <f>E555*F555</f>
        <v>7680</v>
      </c>
      <c r="H555"/>
      <c r="I555" s="37"/>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row>
    <row r="556" spans="1:7" ht="60" customHeight="1">
      <c r="A556" s="169"/>
      <c r="B556" s="183"/>
      <c r="C556" s="204" t="s">
        <v>939</v>
      </c>
      <c r="D556" s="234"/>
      <c r="E556" s="130"/>
      <c r="F556" s="69"/>
      <c r="G556" s="70"/>
    </row>
    <row r="557" spans="1:89" ht="60" customHeight="1">
      <c r="A557" s="168"/>
      <c r="B557" s="170"/>
      <c r="C557" s="212" t="s">
        <v>628</v>
      </c>
      <c r="D557" s="220"/>
      <c r="E557" s="68"/>
      <c r="F557" s="69"/>
      <c r="G557" s="70"/>
      <c r="BL557" s="36">
        <v>12</v>
      </c>
      <c r="BM557" s="36">
        <v>0</v>
      </c>
      <c r="CK557" s="28">
        <v>0</v>
      </c>
    </row>
    <row r="558" spans="1:42" ht="60" customHeight="1">
      <c r="A558" s="167">
        <v>179</v>
      </c>
      <c r="B558" s="176" t="s">
        <v>441</v>
      </c>
      <c r="C558" s="148" t="s">
        <v>940</v>
      </c>
      <c r="D558" s="140" t="s">
        <v>122</v>
      </c>
      <c r="E558" s="177">
        <v>1</v>
      </c>
      <c r="F558" s="75">
        <v>14800</v>
      </c>
      <c r="G558" s="102">
        <v>14800</v>
      </c>
      <c r="AL558" s="37"/>
      <c r="AM558" s="37"/>
      <c r="AN558" s="37"/>
      <c r="AO558" s="37"/>
      <c r="AP558" s="37"/>
    </row>
    <row r="559" spans="1:7" ht="169.5" customHeight="1">
      <c r="A559" s="169"/>
      <c r="B559" s="183"/>
      <c r="C559" s="204" t="s">
        <v>172</v>
      </c>
      <c r="D559" s="205"/>
      <c r="E559" s="98"/>
      <c r="F559" s="135"/>
      <c r="G559" s="57"/>
    </row>
    <row r="560" spans="1:89" ht="60" customHeight="1">
      <c r="A560" s="66"/>
      <c r="B560" s="170"/>
      <c r="C560" s="212" t="s">
        <v>628</v>
      </c>
      <c r="D560" s="213"/>
      <c r="E560" s="178"/>
      <c r="F560" s="135"/>
      <c r="G560" s="57"/>
      <c r="BL560" s="36">
        <v>1</v>
      </c>
      <c r="BM560" s="36">
        <v>1</v>
      </c>
      <c r="CK560" s="28">
        <v>0</v>
      </c>
    </row>
    <row r="561" spans="1:7" ht="60" customHeight="1">
      <c r="A561" s="167">
        <v>180</v>
      </c>
      <c r="B561" s="176" t="s">
        <v>442</v>
      </c>
      <c r="C561" s="101" t="s">
        <v>173</v>
      </c>
      <c r="D561" s="59" t="s">
        <v>122</v>
      </c>
      <c r="E561" s="177">
        <v>1</v>
      </c>
      <c r="F561" s="75">
        <v>8450</v>
      </c>
      <c r="G561" s="102">
        <f>E561*F561</f>
        <v>8450</v>
      </c>
    </row>
    <row r="562" spans="1:7" ht="60" customHeight="1">
      <c r="A562" s="169"/>
      <c r="B562" s="183"/>
      <c r="C562" s="204" t="s">
        <v>174</v>
      </c>
      <c r="D562" s="205"/>
      <c r="E562" s="98"/>
      <c r="F562" s="135"/>
      <c r="G562" s="57"/>
    </row>
    <row r="563" spans="1:89" ht="27" customHeight="1">
      <c r="A563" s="168"/>
      <c r="B563" s="170"/>
      <c r="C563" s="212" t="s">
        <v>628</v>
      </c>
      <c r="D563" s="213"/>
      <c r="E563" s="178"/>
      <c r="F563" s="135"/>
      <c r="G563" s="57"/>
      <c r="BL563" s="36">
        <v>1</v>
      </c>
      <c r="BM563" s="36">
        <v>1</v>
      </c>
      <c r="CK563" s="28">
        <v>0</v>
      </c>
    </row>
    <row r="564" spans="1:7" ht="60" customHeight="1">
      <c r="A564" s="167">
        <v>181</v>
      </c>
      <c r="B564" s="176" t="s">
        <v>443</v>
      </c>
      <c r="C564" s="136" t="s">
        <v>941</v>
      </c>
      <c r="D564" s="59" t="s">
        <v>122</v>
      </c>
      <c r="E564" s="177">
        <v>38</v>
      </c>
      <c r="F564" s="177">
        <v>2850</v>
      </c>
      <c r="G564" s="181">
        <f>E564*F564</f>
        <v>108300</v>
      </c>
    </row>
    <row r="565" spans="1:7" ht="60" customHeight="1">
      <c r="A565" s="169"/>
      <c r="B565" s="183"/>
      <c r="C565" s="204" t="s">
        <v>942</v>
      </c>
      <c r="D565" s="205"/>
      <c r="E565" s="178"/>
      <c r="F565" s="135"/>
      <c r="G565" s="57"/>
    </row>
    <row r="566" spans="1:89" ht="33" customHeight="1">
      <c r="A566" s="66"/>
      <c r="B566" s="170"/>
      <c r="C566" s="210" t="s">
        <v>943</v>
      </c>
      <c r="D566" s="211"/>
      <c r="E566" s="171"/>
      <c r="F566" s="179"/>
      <c r="G566" s="56"/>
      <c r="BL566" s="36">
        <v>1</v>
      </c>
      <c r="BM566" s="36">
        <v>1</v>
      </c>
      <c r="CK566" s="28">
        <v>0</v>
      </c>
    </row>
    <row r="567" spans="1:7" ht="60" customHeight="1">
      <c r="A567" s="167">
        <v>182</v>
      </c>
      <c r="B567" s="176" t="s">
        <v>444</v>
      </c>
      <c r="C567" s="58" t="s">
        <v>271</v>
      </c>
      <c r="D567" s="59" t="s">
        <v>944</v>
      </c>
      <c r="E567" s="177">
        <v>160</v>
      </c>
      <c r="F567" s="75">
        <v>620</v>
      </c>
      <c r="G567" s="102">
        <f>E567*F567</f>
        <v>99200</v>
      </c>
    </row>
    <row r="568" spans="1:7" ht="22.5" customHeight="1">
      <c r="A568" s="169"/>
      <c r="B568" s="183"/>
      <c r="C568" s="204" t="s">
        <v>945</v>
      </c>
      <c r="D568" s="205"/>
      <c r="E568" s="98"/>
      <c r="F568" s="135"/>
      <c r="G568" s="57"/>
    </row>
    <row r="569" spans="1:89" ht="25.5" customHeight="1">
      <c r="A569" s="168"/>
      <c r="B569" s="170"/>
      <c r="C569" s="235" t="s">
        <v>163</v>
      </c>
      <c r="D569" s="236"/>
      <c r="E569" s="178"/>
      <c r="F569" s="135"/>
      <c r="G569" s="57"/>
      <c r="BL569" s="36">
        <v>1</v>
      </c>
      <c r="BM569" s="36">
        <v>1</v>
      </c>
      <c r="CK569" s="28">
        <v>0</v>
      </c>
    </row>
    <row r="570" spans="1:7" ht="23.25" customHeight="1">
      <c r="A570" s="167">
        <v>183</v>
      </c>
      <c r="B570" s="176" t="s">
        <v>1103</v>
      </c>
      <c r="C570" s="58" t="s">
        <v>946</v>
      </c>
      <c r="D570" s="59" t="s">
        <v>944</v>
      </c>
      <c r="E570" s="177">
        <v>160</v>
      </c>
      <c r="F570" s="75">
        <v>620</v>
      </c>
      <c r="G570" s="102">
        <f>E570*F570</f>
        <v>99200</v>
      </c>
    </row>
    <row r="571" spans="1:7" ht="24.75" customHeight="1">
      <c r="A571" s="169"/>
      <c r="B571" s="183"/>
      <c r="C571" s="204" t="s">
        <v>947</v>
      </c>
      <c r="D571" s="205"/>
      <c r="E571" s="98"/>
      <c r="F571" s="135"/>
      <c r="G571" s="57"/>
    </row>
    <row r="572" spans="1:7" ht="60" customHeight="1">
      <c r="A572" s="66"/>
      <c r="B572" s="170"/>
      <c r="C572" s="214" t="s">
        <v>163</v>
      </c>
      <c r="D572" s="215"/>
      <c r="E572" s="178"/>
      <c r="F572" s="135"/>
      <c r="G572" s="57"/>
    </row>
    <row r="573" spans="1:7" ht="66.75" customHeight="1">
      <c r="A573" s="167">
        <v>184</v>
      </c>
      <c r="B573" s="176" t="s">
        <v>445</v>
      </c>
      <c r="C573" s="90" t="s">
        <v>167</v>
      </c>
      <c r="D573" s="59" t="s">
        <v>224</v>
      </c>
      <c r="E573" s="185">
        <v>1.35</v>
      </c>
      <c r="F573" s="177"/>
      <c r="G573" s="181">
        <f>(SUM(G479:G571)+SUM(G8:G477))*0.0135</f>
        <v>191900.42278605</v>
      </c>
    </row>
    <row r="574" spans="1:7" ht="35.25" customHeight="1">
      <c r="A574" s="169"/>
      <c r="B574" s="183"/>
      <c r="C574" s="204"/>
      <c r="D574" s="205"/>
      <c r="E574" s="178"/>
      <c r="F574" s="135"/>
      <c r="G574" s="57"/>
    </row>
    <row r="575" spans="1:7" ht="60" customHeight="1">
      <c r="A575" s="168"/>
      <c r="B575" s="170"/>
      <c r="C575" s="232" t="s">
        <v>163</v>
      </c>
      <c r="D575" s="233"/>
      <c r="E575" s="178"/>
      <c r="F575" s="143"/>
      <c r="G575" s="57"/>
    </row>
    <row r="576" spans="1:7" ht="30" customHeight="1">
      <c r="A576" s="63"/>
      <c r="B576" s="63" t="s">
        <v>20</v>
      </c>
      <c r="C576" s="63" t="str">
        <f>C7</f>
        <v>Vnitřní vodovod</v>
      </c>
      <c r="D576" s="64"/>
      <c r="E576" s="65"/>
      <c r="F576" s="65"/>
      <c r="G576" s="91">
        <f>SUM(G479:G573)+SUM(G8:G477)</f>
        <v>14406746.55508605</v>
      </c>
    </row>
    <row r="577" spans="1:7" ht="27.75" customHeight="1">
      <c r="A577" s="161" t="s">
        <v>19</v>
      </c>
      <c r="B577" s="160" t="s">
        <v>175</v>
      </c>
      <c r="C577" s="159" t="s">
        <v>176</v>
      </c>
      <c r="D577" s="158"/>
      <c r="E577" s="173"/>
      <c r="F577" s="173"/>
      <c r="G577" s="92"/>
    </row>
    <row r="578" spans="1:7" ht="60" customHeight="1">
      <c r="A578" s="180">
        <v>185</v>
      </c>
      <c r="B578" s="174" t="s">
        <v>446</v>
      </c>
      <c r="C578" s="61" t="s">
        <v>177</v>
      </c>
      <c r="D578" s="67" t="s">
        <v>21</v>
      </c>
      <c r="E578" s="187">
        <v>843</v>
      </c>
      <c r="F578" s="187">
        <v>324.7</v>
      </c>
      <c r="G578" s="55">
        <f>E578*F578</f>
        <v>273722.1</v>
      </c>
    </row>
    <row r="579" spans="1:7" ht="60" customHeight="1">
      <c r="A579" s="182"/>
      <c r="B579" s="175"/>
      <c r="C579" s="216" t="s">
        <v>178</v>
      </c>
      <c r="D579" s="217"/>
      <c r="E579" s="68"/>
      <c r="F579" s="129"/>
      <c r="G579" s="70"/>
    </row>
    <row r="580" spans="1:7" ht="60" customHeight="1">
      <c r="A580" s="182"/>
      <c r="B580" s="172"/>
      <c r="C580" s="210" t="s">
        <v>948</v>
      </c>
      <c r="D580" s="211"/>
      <c r="E580" s="68"/>
      <c r="F580" s="129"/>
      <c r="G580" s="70"/>
    </row>
    <row r="581" spans="1:7" ht="60" customHeight="1">
      <c r="A581" s="180">
        <v>186</v>
      </c>
      <c r="B581" s="174" t="s">
        <v>447</v>
      </c>
      <c r="C581" s="61" t="s">
        <v>179</v>
      </c>
      <c r="D581" s="150" t="s">
        <v>21</v>
      </c>
      <c r="E581" s="187">
        <v>69</v>
      </c>
      <c r="F581" s="187">
        <v>338</v>
      </c>
      <c r="G581" s="55">
        <f>E581*F581</f>
        <v>23322</v>
      </c>
    </row>
    <row r="582" spans="1:7" ht="60" customHeight="1">
      <c r="A582" s="182"/>
      <c r="B582" s="175"/>
      <c r="C582" s="237" t="s">
        <v>178</v>
      </c>
      <c r="D582" s="238"/>
      <c r="E582" s="68"/>
      <c r="F582" s="129"/>
      <c r="G582" s="70"/>
    </row>
    <row r="583" spans="1:7" ht="60" customHeight="1">
      <c r="A583" s="182"/>
      <c r="B583" s="172"/>
      <c r="C583" s="210" t="s">
        <v>949</v>
      </c>
      <c r="D583" s="211"/>
      <c r="E583" s="68"/>
      <c r="F583" s="129"/>
      <c r="G583" s="70"/>
    </row>
    <row r="584" spans="1:7" ht="60" customHeight="1">
      <c r="A584" s="180">
        <v>187</v>
      </c>
      <c r="B584" s="174" t="s">
        <v>448</v>
      </c>
      <c r="C584" s="61" t="s">
        <v>950</v>
      </c>
      <c r="D584" s="150" t="s">
        <v>21</v>
      </c>
      <c r="E584" s="187">
        <v>254</v>
      </c>
      <c r="F584" s="187">
        <v>348</v>
      </c>
      <c r="G584" s="55">
        <f>E584*F584</f>
        <v>88392</v>
      </c>
    </row>
    <row r="585" spans="1:7" ht="60" customHeight="1">
      <c r="A585" s="182"/>
      <c r="B585" s="175"/>
      <c r="C585" s="237" t="s">
        <v>178</v>
      </c>
      <c r="D585" s="238"/>
      <c r="E585" s="68"/>
      <c r="F585" s="129"/>
      <c r="G585" s="70"/>
    </row>
    <row r="586" spans="1:7" ht="60" customHeight="1">
      <c r="A586" s="182"/>
      <c r="B586" s="172"/>
      <c r="C586" s="210" t="s">
        <v>1282</v>
      </c>
      <c r="D586" s="211"/>
      <c r="E586" s="68"/>
      <c r="F586" s="69"/>
      <c r="G586" s="70"/>
    </row>
    <row r="587" spans="1:7" ht="60" customHeight="1">
      <c r="A587" s="180">
        <v>188</v>
      </c>
      <c r="B587" s="174" t="s">
        <v>449</v>
      </c>
      <c r="C587" s="61" t="s">
        <v>951</v>
      </c>
      <c r="D587" s="150" t="s">
        <v>21</v>
      </c>
      <c r="E587" s="187">
        <v>19</v>
      </c>
      <c r="F587" s="187">
        <v>985</v>
      </c>
      <c r="G587" s="55">
        <f>E587*F587</f>
        <v>18715</v>
      </c>
    </row>
    <row r="588" spans="1:7" ht="60" customHeight="1">
      <c r="A588" s="182"/>
      <c r="B588" s="175"/>
      <c r="C588" s="237" t="s">
        <v>178</v>
      </c>
      <c r="D588" s="238"/>
      <c r="E588" s="68"/>
      <c r="F588" s="69"/>
      <c r="G588" s="70"/>
    </row>
    <row r="589" spans="1:7" ht="60" customHeight="1">
      <c r="A589" s="182"/>
      <c r="B589" s="172"/>
      <c r="C589" s="210" t="s">
        <v>952</v>
      </c>
      <c r="D589" s="211"/>
      <c r="E589" s="68"/>
      <c r="F589" s="69"/>
      <c r="G589" s="70"/>
    </row>
    <row r="590" spans="1:7" ht="60" customHeight="1">
      <c r="A590" s="180">
        <v>189</v>
      </c>
      <c r="B590" s="174" t="s">
        <v>450</v>
      </c>
      <c r="C590" s="61" t="s">
        <v>953</v>
      </c>
      <c r="D590" s="150" t="s">
        <v>21</v>
      </c>
      <c r="E590" s="187">
        <v>120</v>
      </c>
      <c r="F590" s="187">
        <v>1656</v>
      </c>
      <c r="G590" s="55">
        <f>E590*F590</f>
        <v>198720</v>
      </c>
    </row>
    <row r="591" spans="1:7" ht="60" customHeight="1">
      <c r="A591" s="182"/>
      <c r="B591" s="175"/>
      <c r="C591" s="237" t="s">
        <v>178</v>
      </c>
      <c r="D591" s="238"/>
      <c r="E591" s="68"/>
      <c r="F591" s="69"/>
      <c r="G591" s="70"/>
    </row>
    <row r="592" spans="1:7" ht="60" customHeight="1">
      <c r="A592" s="182"/>
      <c r="B592" s="172"/>
      <c r="C592" s="210" t="s">
        <v>954</v>
      </c>
      <c r="D592" s="211"/>
      <c r="E592" s="68"/>
      <c r="F592" s="69"/>
      <c r="G592" s="70"/>
    </row>
    <row r="593" spans="1:7" ht="60" customHeight="1">
      <c r="A593" s="180">
        <v>190</v>
      </c>
      <c r="B593" s="174" t="s">
        <v>451</v>
      </c>
      <c r="C593" s="61" t="s">
        <v>955</v>
      </c>
      <c r="D593" s="67" t="s">
        <v>21</v>
      </c>
      <c r="E593" s="187">
        <v>64</v>
      </c>
      <c r="F593" s="187">
        <v>849</v>
      </c>
      <c r="G593" s="55">
        <f>E593*F593</f>
        <v>54336</v>
      </c>
    </row>
    <row r="594" spans="1:7" ht="60" customHeight="1">
      <c r="A594" s="182"/>
      <c r="B594" s="175"/>
      <c r="C594" s="216" t="s">
        <v>178</v>
      </c>
      <c r="D594" s="217"/>
      <c r="E594" s="68"/>
      <c r="F594" s="69"/>
      <c r="G594" s="70"/>
    </row>
    <row r="595" spans="1:7" ht="60" customHeight="1">
      <c r="A595" s="182"/>
      <c r="B595" s="172"/>
      <c r="C595" s="210" t="s">
        <v>956</v>
      </c>
      <c r="D595" s="211"/>
      <c r="E595" s="68"/>
      <c r="F595" s="69"/>
      <c r="G595" s="70"/>
    </row>
    <row r="596" spans="1:7" ht="60" customHeight="1">
      <c r="A596" s="180">
        <v>191</v>
      </c>
      <c r="B596" s="174" t="s">
        <v>452</v>
      </c>
      <c r="C596" s="61" t="s">
        <v>957</v>
      </c>
      <c r="D596" s="67" t="s">
        <v>21</v>
      </c>
      <c r="E596" s="187">
        <v>72</v>
      </c>
      <c r="F596" s="187">
        <v>1759</v>
      </c>
      <c r="G596" s="55">
        <f>E596*F596</f>
        <v>126648</v>
      </c>
    </row>
    <row r="597" spans="1:7" ht="60" customHeight="1">
      <c r="A597" s="182"/>
      <c r="B597" s="175"/>
      <c r="C597" s="204" t="s">
        <v>178</v>
      </c>
      <c r="D597" s="234"/>
      <c r="E597" s="68"/>
      <c r="F597" s="69"/>
      <c r="G597" s="70"/>
    </row>
    <row r="598" spans="1:7" ht="60" customHeight="1">
      <c r="A598" s="182"/>
      <c r="B598" s="172"/>
      <c r="C598" s="210" t="s">
        <v>958</v>
      </c>
      <c r="D598" s="211"/>
      <c r="E598" s="68"/>
      <c r="F598" s="69"/>
      <c r="G598" s="70"/>
    </row>
    <row r="599" spans="1:7" ht="60" customHeight="1">
      <c r="A599" s="180">
        <v>192</v>
      </c>
      <c r="B599" s="174" t="s">
        <v>453</v>
      </c>
      <c r="C599" s="61" t="s">
        <v>959</v>
      </c>
      <c r="D599" s="59" t="s">
        <v>21</v>
      </c>
      <c r="E599" s="187">
        <v>519</v>
      </c>
      <c r="F599" s="187">
        <v>2107</v>
      </c>
      <c r="G599" s="55">
        <f>E599*F599</f>
        <v>1093533</v>
      </c>
    </row>
    <row r="600" spans="1:7" ht="60" customHeight="1">
      <c r="A600" s="182"/>
      <c r="B600" s="175"/>
      <c r="C600" s="204" t="s">
        <v>178</v>
      </c>
      <c r="D600" s="234"/>
      <c r="E600" s="68"/>
      <c r="F600" s="69"/>
      <c r="G600" s="70"/>
    </row>
    <row r="601" spans="1:7" ht="60" customHeight="1">
      <c r="A601" s="182"/>
      <c r="B601" s="172"/>
      <c r="C601" s="210" t="s">
        <v>960</v>
      </c>
      <c r="D601" s="211"/>
      <c r="E601" s="68"/>
      <c r="F601" s="69"/>
      <c r="G601" s="70"/>
    </row>
    <row r="602" spans="1:7" ht="60" customHeight="1">
      <c r="A602" s="180">
        <v>193</v>
      </c>
      <c r="B602" s="174" t="s">
        <v>454</v>
      </c>
      <c r="C602" s="61" t="s">
        <v>961</v>
      </c>
      <c r="D602" s="59" t="s">
        <v>21</v>
      </c>
      <c r="E602" s="187">
        <v>167</v>
      </c>
      <c r="F602" s="187">
        <v>2952</v>
      </c>
      <c r="G602" s="55">
        <f>E602*F602</f>
        <v>492984</v>
      </c>
    </row>
    <row r="603" spans="1:7" ht="60" customHeight="1">
      <c r="A603" s="182"/>
      <c r="B603" s="175"/>
      <c r="C603" s="204" t="s">
        <v>178</v>
      </c>
      <c r="D603" s="234"/>
      <c r="E603" s="68"/>
      <c r="F603" s="69"/>
      <c r="G603" s="70"/>
    </row>
    <row r="604" spans="1:7" ht="60" customHeight="1">
      <c r="A604" s="182"/>
      <c r="B604" s="172"/>
      <c r="C604" s="210" t="s">
        <v>962</v>
      </c>
      <c r="D604" s="211"/>
      <c r="E604" s="68"/>
      <c r="F604" s="69"/>
      <c r="G604" s="70"/>
    </row>
    <row r="605" spans="1:7" ht="60" customHeight="1">
      <c r="A605" s="180">
        <v>194</v>
      </c>
      <c r="B605" s="174" t="s">
        <v>455</v>
      </c>
      <c r="C605" s="61" t="s">
        <v>963</v>
      </c>
      <c r="D605" s="59" t="s">
        <v>21</v>
      </c>
      <c r="E605" s="187">
        <v>9</v>
      </c>
      <c r="F605" s="187">
        <v>4782</v>
      </c>
      <c r="G605" s="55">
        <f>E605*F605</f>
        <v>43038</v>
      </c>
    </row>
    <row r="606" spans="1:7" ht="60" customHeight="1">
      <c r="A606" s="182"/>
      <c r="B606" s="175"/>
      <c r="C606" s="204" t="s">
        <v>178</v>
      </c>
      <c r="D606" s="234"/>
      <c r="E606" s="113"/>
      <c r="F606" s="118"/>
      <c r="G606" s="122"/>
    </row>
    <row r="607" spans="1:7" ht="60" customHeight="1">
      <c r="A607" s="182"/>
      <c r="B607" s="172"/>
      <c r="C607" s="210" t="s">
        <v>964</v>
      </c>
      <c r="D607" s="211"/>
      <c r="E607" s="68"/>
      <c r="F607" s="69"/>
      <c r="G607" s="70"/>
    </row>
    <row r="608" spans="1:7" ht="60" customHeight="1">
      <c r="A608" s="180">
        <v>195</v>
      </c>
      <c r="B608" s="174" t="s">
        <v>456</v>
      </c>
      <c r="C608" s="61" t="s">
        <v>965</v>
      </c>
      <c r="D608" s="67" t="s">
        <v>21</v>
      </c>
      <c r="E608" s="187">
        <v>34</v>
      </c>
      <c r="F608" s="187">
        <v>849</v>
      </c>
      <c r="G608" s="55">
        <f>E608*F608</f>
        <v>28866</v>
      </c>
    </row>
    <row r="609" spans="1:7" ht="60" customHeight="1">
      <c r="A609" s="182"/>
      <c r="B609" s="175"/>
      <c r="C609" s="216" t="s">
        <v>178</v>
      </c>
      <c r="D609" s="217"/>
      <c r="E609" s="68"/>
      <c r="F609" s="69"/>
      <c r="G609" s="70"/>
    </row>
    <row r="610" spans="1:7" ht="60" customHeight="1">
      <c r="A610" s="182"/>
      <c r="B610" s="172"/>
      <c r="C610" s="210" t="s">
        <v>966</v>
      </c>
      <c r="D610" s="211"/>
      <c r="E610" s="68"/>
      <c r="F610" s="69"/>
      <c r="G610" s="70"/>
    </row>
    <row r="611" spans="1:7" ht="60" customHeight="1">
      <c r="A611" s="180">
        <v>196</v>
      </c>
      <c r="B611" s="174" t="s">
        <v>457</v>
      </c>
      <c r="C611" s="61" t="s">
        <v>967</v>
      </c>
      <c r="D611" s="67" t="s">
        <v>21</v>
      </c>
      <c r="E611" s="187">
        <v>91</v>
      </c>
      <c r="F611" s="187">
        <v>1759</v>
      </c>
      <c r="G611" s="55">
        <f>E611*F611</f>
        <v>160069</v>
      </c>
    </row>
    <row r="612" spans="1:7" ht="60" customHeight="1">
      <c r="A612" s="182"/>
      <c r="B612" s="175"/>
      <c r="C612" s="204" t="s">
        <v>178</v>
      </c>
      <c r="D612" s="234"/>
      <c r="E612" s="68"/>
      <c r="F612" s="69"/>
      <c r="G612" s="70"/>
    </row>
    <row r="613" spans="1:7" ht="60" customHeight="1">
      <c r="A613" s="182"/>
      <c r="B613" s="172"/>
      <c r="C613" s="210" t="s">
        <v>968</v>
      </c>
      <c r="D613" s="211"/>
      <c r="E613" s="68"/>
      <c r="F613" s="69"/>
      <c r="G613" s="70"/>
    </row>
    <row r="614" spans="1:7" ht="60" customHeight="1">
      <c r="A614" s="180">
        <v>197</v>
      </c>
      <c r="B614" s="174" t="s">
        <v>458</v>
      </c>
      <c r="C614" s="61" t="s">
        <v>969</v>
      </c>
      <c r="D614" s="59" t="s">
        <v>21</v>
      </c>
      <c r="E614" s="187">
        <v>186</v>
      </c>
      <c r="F614" s="187">
        <v>2107</v>
      </c>
      <c r="G614" s="55">
        <f>E614*F614</f>
        <v>391902</v>
      </c>
    </row>
    <row r="615" spans="1:7" ht="60" customHeight="1">
      <c r="A615" s="182"/>
      <c r="B615" s="175"/>
      <c r="C615" s="204" t="s">
        <v>178</v>
      </c>
      <c r="D615" s="234"/>
      <c r="E615" s="68"/>
      <c r="F615" s="69"/>
      <c r="G615" s="70"/>
    </row>
    <row r="616" spans="1:7" ht="60" customHeight="1">
      <c r="A616" s="182"/>
      <c r="B616" s="172"/>
      <c r="C616" s="210" t="s">
        <v>970</v>
      </c>
      <c r="D616" s="211"/>
      <c r="E616" s="68"/>
      <c r="F616" s="69"/>
      <c r="G616" s="70"/>
    </row>
    <row r="617" spans="1:7" ht="60" customHeight="1">
      <c r="A617" s="180">
        <v>198</v>
      </c>
      <c r="B617" s="174" t="s">
        <v>459</v>
      </c>
      <c r="C617" s="61" t="s">
        <v>971</v>
      </c>
      <c r="D617" s="59" t="s">
        <v>21</v>
      </c>
      <c r="E617" s="187">
        <v>176</v>
      </c>
      <c r="F617" s="187">
        <v>2952</v>
      </c>
      <c r="G617" s="55">
        <f>E617*F617</f>
        <v>519552</v>
      </c>
    </row>
    <row r="618" spans="1:7" ht="60" customHeight="1">
      <c r="A618" s="182"/>
      <c r="B618" s="175"/>
      <c r="C618" s="204" t="s">
        <v>178</v>
      </c>
      <c r="D618" s="234"/>
      <c r="E618" s="68"/>
      <c r="F618" s="69"/>
      <c r="G618" s="70"/>
    </row>
    <row r="619" spans="1:7" ht="60" customHeight="1">
      <c r="A619" s="182"/>
      <c r="B619" s="172"/>
      <c r="C619" s="210" t="s">
        <v>972</v>
      </c>
      <c r="D619" s="211"/>
      <c r="E619" s="68"/>
      <c r="F619" s="69"/>
      <c r="G619" s="70"/>
    </row>
    <row r="620" spans="1:7" ht="60" customHeight="1">
      <c r="A620" s="180">
        <v>199</v>
      </c>
      <c r="B620" s="174" t="s">
        <v>460</v>
      </c>
      <c r="C620" s="61" t="s">
        <v>973</v>
      </c>
      <c r="D620" s="59" t="s">
        <v>21</v>
      </c>
      <c r="E620" s="187">
        <v>1</v>
      </c>
      <c r="F620" s="187">
        <v>4782</v>
      </c>
      <c r="G620" s="55">
        <f>E620*F620</f>
        <v>4782</v>
      </c>
    </row>
    <row r="621" spans="1:7" ht="60" customHeight="1">
      <c r="A621" s="182"/>
      <c r="B621" s="175"/>
      <c r="C621" s="204" t="s">
        <v>178</v>
      </c>
      <c r="D621" s="234"/>
      <c r="E621" s="113"/>
      <c r="F621" s="118"/>
      <c r="G621" s="122"/>
    </row>
    <row r="622" spans="1:7" ht="60" customHeight="1">
      <c r="A622" s="182"/>
      <c r="B622" s="172"/>
      <c r="C622" s="210" t="s">
        <v>974</v>
      </c>
      <c r="D622" s="211"/>
      <c r="E622" s="68">
        <v>0</v>
      </c>
      <c r="F622" s="69"/>
      <c r="G622" s="70"/>
    </row>
    <row r="623" spans="1:7" ht="60" customHeight="1">
      <c r="A623" s="180">
        <v>200</v>
      </c>
      <c r="B623" s="174" t="s">
        <v>461</v>
      </c>
      <c r="C623" s="61" t="s">
        <v>975</v>
      </c>
      <c r="D623" s="59" t="s">
        <v>21</v>
      </c>
      <c r="E623" s="177">
        <v>2</v>
      </c>
      <c r="F623" s="177">
        <v>930</v>
      </c>
      <c r="G623" s="181">
        <f>E623*F623</f>
        <v>1860</v>
      </c>
    </row>
    <row r="624" spans="1:7" ht="60" customHeight="1">
      <c r="A624" s="182"/>
      <c r="B624" s="175"/>
      <c r="C624" s="204" t="s">
        <v>178</v>
      </c>
      <c r="D624" s="205"/>
      <c r="E624" s="178"/>
      <c r="F624" s="135"/>
      <c r="G624" s="57"/>
    </row>
    <row r="625" spans="1:229" ht="60" customHeight="1">
      <c r="A625" s="182"/>
      <c r="B625" s="172"/>
      <c r="C625" s="210" t="s">
        <v>976</v>
      </c>
      <c r="D625" s="211"/>
      <c r="E625" s="178"/>
      <c r="F625" s="135"/>
      <c r="G625" s="57"/>
      <c r="GV625" s="36">
        <v>1</v>
      </c>
      <c r="GW625" s="36">
        <v>1</v>
      </c>
      <c r="HU625" s="28">
        <v>0</v>
      </c>
    </row>
    <row r="626" spans="1:7" ht="60" customHeight="1">
      <c r="A626" s="180">
        <v>201</v>
      </c>
      <c r="B626" s="174" t="s">
        <v>462</v>
      </c>
      <c r="C626" s="61" t="s">
        <v>977</v>
      </c>
      <c r="D626" s="59" t="s">
        <v>21</v>
      </c>
      <c r="E626" s="177">
        <v>2</v>
      </c>
      <c r="F626" s="177">
        <v>1137</v>
      </c>
      <c r="G626" s="181">
        <f>E626*F626</f>
        <v>2274</v>
      </c>
    </row>
    <row r="627" spans="1:7" ht="60" customHeight="1">
      <c r="A627" s="182"/>
      <c r="B627" s="175"/>
      <c r="C627" s="204" t="s">
        <v>178</v>
      </c>
      <c r="D627" s="205"/>
      <c r="E627" s="178"/>
      <c r="F627" s="135"/>
      <c r="G627" s="57"/>
    </row>
    <row r="628" spans="1:7" ht="60" customHeight="1">
      <c r="A628" s="182"/>
      <c r="B628" s="172"/>
      <c r="C628" s="210" t="s">
        <v>978</v>
      </c>
      <c r="D628" s="211"/>
      <c r="E628" s="178"/>
      <c r="F628" s="135"/>
      <c r="G628" s="57"/>
    </row>
    <row r="629" spans="1:7" ht="60" customHeight="1">
      <c r="A629" s="180">
        <v>202</v>
      </c>
      <c r="B629" s="174" t="s">
        <v>463</v>
      </c>
      <c r="C629" s="61" t="s">
        <v>979</v>
      </c>
      <c r="D629" s="59" t="s">
        <v>21</v>
      </c>
      <c r="E629" s="177">
        <v>19</v>
      </c>
      <c r="F629" s="177">
        <v>1385</v>
      </c>
      <c r="G629" s="181">
        <f>E629*F629</f>
        <v>26315</v>
      </c>
    </row>
    <row r="630" spans="1:229" ht="60" customHeight="1">
      <c r="A630" s="182"/>
      <c r="B630" s="175"/>
      <c r="C630" s="204" t="s">
        <v>178</v>
      </c>
      <c r="D630" s="205"/>
      <c r="E630" s="178"/>
      <c r="F630" s="135"/>
      <c r="G630" s="57"/>
      <c r="GV630" s="36">
        <v>1</v>
      </c>
      <c r="GW630" s="36">
        <v>1</v>
      </c>
      <c r="HU630" s="28">
        <v>0</v>
      </c>
    </row>
    <row r="631" spans="1:7" ht="60" customHeight="1">
      <c r="A631" s="182"/>
      <c r="B631" s="172"/>
      <c r="C631" s="210" t="s">
        <v>980</v>
      </c>
      <c r="D631" s="211"/>
      <c r="E631" s="178"/>
      <c r="F631" s="135"/>
      <c r="G631" s="57"/>
    </row>
    <row r="632" spans="1:229" ht="60" customHeight="1">
      <c r="A632" s="180">
        <v>203</v>
      </c>
      <c r="B632" s="174" t="s">
        <v>464</v>
      </c>
      <c r="C632" s="61" t="s">
        <v>981</v>
      </c>
      <c r="D632" s="59" t="s">
        <v>21</v>
      </c>
      <c r="E632" s="177">
        <v>13</v>
      </c>
      <c r="F632" s="177">
        <v>1633</v>
      </c>
      <c r="G632" s="181">
        <f>E632*F632</f>
        <v>21229</v>
      </c>
      <c r="GV632" s="36">
        <v>1</v>
      </c>
      <c r="GW632" s="36">
        <v>1</v>
      </c>
      <c r="HU632" s="28">
        <v>0</v>
      </c>
    </row>
    <row r="633" spans="1:7" ht="60" customHeight="1">
      <c r="A633" s="182"/>
      <c r="B633" s="175"/>
      <c r="C633" s="204" t="s">
        <v>178</v>
      </c>
      <c r="D633" s="205"/>
      <c r="E633" s="178"/>
      <c r="F633" s="135"/>
      <c r="G633" s="57"/>
    </row>
    <row r="634" spans="1:7" ht="60" customHeight="1">
      <c r="A634" s="182"/>
      <c r="B634" s="172"/>
      <c r="C634" s="210" t="s">
        <v>982</v>
      </c>
      <c r="D634" s="211"/>
      <c r="E634" s="178"/>
      <c r="F634" s="135"/>
      <c r="G634" s="57"/>
    </row>
    <row r="635" spans="1:103" ht="60" customHeight="1">
      <c r="A635" s="180">
        <v>204</v>
      </c>
      <c r="B635" s="174" t="s">
        <v>465</v>
      </c>
      <c r="C635" s="61" t="s">
        <v>983</v>
      </c>
      <c r="D635" s="59" t="s">
        <v>21</v>
      </c>
      <c r="E635" s="177">
        <v>2</v>
      </c>
      <c r="F635" s="177">
        <v>2209</v>
      </c>
      <c r="G635" s="181">
        <f>E635*F635</f>
        <v>4418</v>
      </c>
      <c r="BZ635" s="36">
        <v>1</v>
      </c>
      <c r="CA635" s="36">
        <v>1</v>
      </c>
      <c r="CY635" s="28">
        <v>0</v>
      </c>
    </row>
    <row r="636" spans="1:7" ht="60" customHeight="1">
      <c r="A636" s="182"/>
      <c r="B636" s="175"/>
      <c r="C636" s="204" t="s">
        <v>178</v>
      </c>
      <c r="D636" s="205"/>
      <c r="E636" s="178"/>
      <c r="F636" s="135"/>
      <c r="G636" s="57"/>
    </row>
    <row r="637" spans="1:103" ht="60" customHeight="1">
      <c r="A637" s="182"/>
      <c r="B637" s="172"/>
      <c r="C637" s="210" t="s">
        <v>984</v>
      </c>
      <c r="D637" s="211"/>
      <c r="E637" s="178"/>
      <c r="F637" s="135"/>
      <c r="G637" s="57"/>
      <c r="BZ637" s="36">
        <v>1</v>
      </c>
      <c r="CA637" s="36">
        <v>1</v>
      </c>
      <c r="CY637" s="28">
        <v>0</v>
      </c>
    </row>
    <row r="638" spans="1:7" ht="60" customHeight="1">
      <c r="A638" s="180">
        <v>205</v>
      </c>
      <c r="B638" s="174" t="s">
        <v>466</v>
      </c>
      <c r="C638" s="61" t="s">
        <v>985</v>
      </c>
      <c r="D638" s="140" t="s">
        <v>21</v>
      </c>
      <c r="E638" s="177">
        <v>2</v>
      </c>
      <c r="F638" s="177">
        <v>2883</v>
      </c>
      <c r="G638" s="181">
        <f>E638*F638</f>
        <v>5766</v>
      </c>
    </row>
    <row r="639" spans="1:7" ht="60" customHeight="1">
      <c r="A639" s="182"/>
      <c r="B639" s="175"/>
      <c r="C639" s="204" t="s">
        <v>178</v>
      </c>
      <c r="D639" s="205"/>
      <c r="E639" s="178"/>
      <c r="F639" s="135"/>
      <c r="G639" s="57"/>
    </row>
    <row r="640" spans="1:7" ht="60" customHeight="1">
      <c r="A640" s="182"/>
      <c r="B640" s="172"/>
      <c r="C640" s="210" t="s">
        <v>986</v>
      </c>
      <c r="D640" s="211"/>
      <c r="E640" s="178"/>
      <c r="F640" s="135"/>
      <c r="G640" s="57"/>
    </row>
    <row r="641" spans="1:7" ht="60" customHeight="1">
      <c r="A641" s="180">
        <v>206</v>
      </c>
      <c r="B641" s="174" t="s">
        <v>467</v>
      </c>
      <c r="C641" s="61" t="s">
        <v>987</v>
      </c>
      <c r="D641" s="59" t="s">
        <v>21</v>
      </c>
      <c r="E641" s="177">
        <v>14</v>
      </c>
      <c r="F641" s="177">
        <v>1137</v>
      </c>
      <c r="G641" s="181">
        <f>E641*F641</f>
        <v>15918</v>
      </c>
    </row>
    <row r="642" spans="1:7" ht="60" customHeight="1">
      <c r="A642" s="182"/>
      <c r="B642" s="175"/>
      <c r="C642" s="204" t="s">
        <v>178</v>
      </c>
      <c r="D642" s="205"/>
      <c r="E642" s="178"/>
      <c r="F642" s="135"/>
      <c r="G642" s="57"/>
    </row>
    <row r="643" spans="1:7" ht="60" customHeight="1">
      <c r="A643" s="182"/>
      <c r="B643" s="172"/>
      <c r="C643" s="210" t="s">
        <v>988</v>
      </c>
      <c r="D643" s="211"/>
      <c r="E643" s="178"/>
      <c r="F643" s="135"/>
      <c r="G643" s="57"/>
    </row>
    <row r="644" spans="1:7" ht="60" customHeight="1">
      <c r="A644" s="180">
        <v>207</v>
      </c>
      <c r="B644" s="174" t="s">
        <v>468</v>
      </c>
      <c r="C644" s="61" t="s">
        <v>989</v>
      </c>
      <c r="D644" s="59" t="s">
        <v>21</v>
      </c>
      <c r="E644" s="177">
        <v>61</v>
      </c>
      <c r="F644" s="177">
        <v>1385</v>
      </c>
      <c r="G644" s="181">
        <f>E644*F644</f>
        <v>84485</v>
      </c>
    </row>
    <row r="645" spans="1:7" ht="60" customHeight="1">
      <c r="A645" s="182"/>
      <c r="B645" s="175"/>
      <c r="C645" s="204" t="s">
        <v>178</v>
      </c>
      <c r="D645" s="205"/>
      <c r="E645" s="178"/>
      <c r="F645" s="135"/>
      <c r="G645" s="57"/>
    </row>
    <row r="646" spans="1:59" ht="60" customHeight="1">
      <c r="A646" s="182"/>
      <c r="B646" s="172"/>
      <c r="C646" s="210" t="s">
        <v>990</v>
      </c>
      <c r="D646" s="211"/>
      <c r="E646" s="178"/>
      <c r="F646" s="135"/>
      <c r="G646" s="57"/>
      <c r="AH646" s="36">
        <v>1</v>
      </c>
      <c r="AI646" s="36">
        <v>1</v>
      </c>
      <c r="BG646" s="28">
        <v>0</v>
      </c>
    </row>
    <row r="647" spans="1:7" ht="60" customHeight="1">
      <c r="A647" s="180">
        <v>208</v>
      </c>
      <c r="B647" s="174" t="s">
        <v>469</v>
      </c>
      <c r="C647" s="61" t="s">
        <v>991</v>
      </c>
      <c r="D647" s="59" t="s">
        <v>21</v>
      </c>
      <c r="E647" s="177">
        <v>148</v>
      </c>
      <c r="F647" s="177">
        <v>1633</v>
      </c>
      <c r="G647" s="181">
        <f>E647*F647</f>
        <v>241684</v>
      </c>
    </row>
    <row r="648" spans="1:59" ht="60" customHeight="1">
      <c r="A648" s="182"/>
      <c r="B648" s="175"/>
      <c r="C648" s="204" t="s">
        <v>178</v>
      </c>
      <c r="D648" s="205"/>
      <c r="E648" s="178"/>
      <c r="F648" s="135"/>
      <c r="G648" s="57"/>
      <c r="AH648" s="36">
        <v>1</v>
      </c>
      <c r="AI648" s="36">
        <v>1</v>
      </c>
      <c r="BG648" s="28">
        <v>0</v>
      </c>
    </row>
    <row r="649" spans="1:7" ht="60" customHeight="1">
      <c r="A649" s="182"/>
      <c r="B649" s="172"/>
      <c r="C649" s="210" t="s">
        <v>992</v>
      </c>
      <c r="D649" s="211"/>
      <c r="E649" s="178"/>
      <c r="F649" s="135"/>
      <c r="G649" s="57"/>
    </row>
    <row r="650" spans="1:7" ht="60" customHeight="1">
      <c r="A650" s="180">
        <v>209</v>
      </c>
      <c r="B650" s="174" t="s">
        <v>470</v>
      </c>
      <c r="C650" s="61" t="s">
        <v>993</v>
      </c>
      <c r="D650" s="59" t="s">
        <v>21</v>
      </c>
      <c r="E650" s="177">
        <v>35</v>
      </c>
      <c r="F650" s="177">
        <v>2209</v>
      </c>
      <c r="G650" s="181">
        <f>E650*F650</f>
        <v>77315</v>
      </c>
    </row>
    <row r="651" spans="1:7" ht="60" customHeight="1">
      <c r="A651" s="182"/>
      <c r="B651" s="175"/>
      <c r="C651" s="204" t="s">
        <v>178</v>
      </c>
      <c r="D651" s="205"/>
      <c r="E651" s="178"/>
      <c r="F651" s="135"/>
      <c r="G651" s="57"/>
    </row>
    <row r="652" spans="1:7" ht="60" customHeight="1">
      <c r="A652" s="182"/>
      <c r="B652" s="172"/>
      <c r="C652" s="210" t="s">
        <v>994</v>
      </c>
      <c r="D652" s="211"/>
      <c r="E652" s="178"/>
      <c r="F652" s="135"/>
      <c r="G652" s="57"/>
    </row>
    <row r="653" spans="1:7" ht="60" customHeight="1">
      <c r="A653" s="180">
        <v>210</v>
      </c>
      <c r="B653" s="174" t="s">
        <v>471</v>
      </c>
      <c r="C653" s="61" t="s">
        <v>995</v>
      </c>
      <c r="D653" s="140" t="s">
        <v>21</v>
      </c>
      <c r="E653" s="177">
        <v>25</v>
      </c>
      <c r="F653" s="177">
        <v>2883</v>
      </c>
      <c r="G653" s="181">
        <f>E653*F653</f>
        <v>72075</v>
      </c>
    </row>
    <row r="654" spans="1:7" ht="60" customHeight="1">
      <c r="A654" s="182"/>
      <c r="B654" s="175"/>
      <c r="C654" s="204" t="s">
        <v>178</v>
      </c>
      <c r="D654" s="205"/>
      <c r="E654" s="178"/>
      <c r="F654" s="135"/>
      <c r="G654" s="57"/>
    </row>
    <row r="655" spans="1:7" ht="60" customHeight="1">
      <c r="A655" s="182"/>
      <c r="B655" s="172"/>
      <c r="C655" s="210" t="s">
        <v>180</v>
      </c>
      <c r="D655" s="211"/>
      <c r="E655" s="178"/>
      <c r="F655" s="135"/>
      <c r="G655" s="57"/>
    </row>
    <row r="656" spans="1:59" ht="60" customHeight="1">
      <c r="A656" s="180">
        <v>211</v>
      </c>
      <c r="B656" s="174" t="s">
        <v>472</v>
      </c>
      <c r="C656" s="61" t="s">
        <v>1082</v>
      </c>
      <c r="D656" s="140" t="s">
        <v>21</v>
      </c>
      <c r="E656" s="177">
        <v>4</v>
      </c>
      <c r="F656" s="177">
        <v>930</v>
      </c>
      <c r="G656" s="181">
        <f>E656*F656</f>
        <v>3720</v>
      </c>
      <c r="AH656" s="36">
        <v>1</v>
      </c>
      <c r="AI656" s="36">
        <v>1</v>
      </c>
      <c r="BG656" s="28">
        <v>0</v>
      </c>
    </row>
    <row r="657" spans="1:7" ht="60" customHeight="1">
      <c r="A657" s="182"/>
      <c r="B657" s="175"/>
      <c r="C657" s="204" t="s">
        <v>178</v>
      </c>
      <c r="D657" s="205"/>
      <c r="E657" s="178"/>
      <c r="F657" s="135"/>
      <c r="G657" s="57"/>
    </row>
    <row r="658" spans="1:59" ht="60" customHeight="1">
      <c r="A658" s="182"/>
      <c r="B658" s="172"/>
      <c r="C658" s="210" t="s">
        <v>996</v>
      </c>
      <c r="D658" s="211"/>
      <c r="E658" s="178"/>
      <c r="F658" s="135"/>
      <c r="G658" s="57"/>
      <c r="AH658" s="36">
        <v>1</v>
      </c>
      <c r="AI658" s="36">
        <v>1</v>
      </c>
      <c r="BG658" s="28">
        <v>0</v>
      </c>
    </row>
    <row r="659" spans="1:7" ht="60" customHeight="1">
      <c r="A659" s="180">
        <v>212</v>
      </c>
      <c r="B659" s="174" t="s">
        <v>473</v>
      </c>
      <c r="C659" s="61" t="s">
        <v>1083</v>
      </c>
      <c r="D659" s="140" t="s">
        <v>21</v>
      </c>
      <c r="E659" s="177">
        <v>269</v>
      </c>
      <c r="F659" s="177">
        <v>1385</v>
      </c>
      <c r="G659" s="181">
        <f>E659*F659</f>
        <v>372565</v>
      </c>
    </row>
    <row r="660" spans="1:7" ht="60" customHeight="1">
      <c r="A660" s="182"/>
      <c r="B660" s="175"/>
      <c r="C660" s="204" t="s">
        <v>178</v>
      </c>
      <c r="D660" s="205"/>
      <c r="E660" s="178"/>
      <c r="F660" s="135"/>
      <c r="G660" s="57"/>
    </row>
    <row r="661" spans="1:35" ht="60" customHeight="1">
      <c r="A661" s="182"/>
      <c r="B661" s="172"/>
      <c r="C661" s="210" t="s">
        <v>997</v>
      </c>
      <c r="D661" s="211"/>
      <c r="E661" s="178"/>
      <c r="F661" s="135"/>
      <c r="G661" s="57"/>
      <c r="AH661" s="36"/>
      <c r="AI661" s="36"/>
    </row>
    <row r="662" spans="1:59" ht="60" customHeight="1">
      <c r="A662" s="180">
        <v>213</v>
      </c>
      <c r="B662" s="174" t="s">
        <v>474</v>
      </c>
      <c r="C662" s="61" t="s">
        <v>1084</v>
      </c>
      <c r="D662" s="140" t="s">
        <v>21</v>
      </c>
      <c r="E662" s="177">
        <v>34</v>
      </c>
      <c r="F662" s="177">
        <v>1120</v>
      </c>
      <c r="G662" s="181">
        <f>E662*F662</f>
        <v>38080</v>
      </c>
      <c r="AH662" s="28">
        <v>1</v>
      </c>
      <c r="AI662" s="28">
        <v>1</v>
      </c>
      <c r="BG662" s="28">
        <v>2.16</v>
      </c>
    </row>
    <row r="663" spans="1:7" ht="60" customHeight="1">
      <c r="A663" s="182"/>
      <c r="B663" s="175"/>
      <c r="C663" s="204" t="s">
        <v>178</v>
      </c>
      <c r="D663" s="205"/>
      <c r="E663" s="178"/>
      <c r="F663" s="135"/>
      <c r="G663" s="57"/>
    </row>
    <row r="664" spans="1:35" ht="60" customHeight="1">
      <c r="A664" s="182"/>
      <c r="B664" s="172"/>
      <c r="C664" s="210" t="s">
        <v>998</v>
      </c>
      <c r="D664" s="211"/>
      <c r="E664" s="178"/>
      <c r="F664" s="135"/>
      <c r="G664" s="57"/>
      <c r="AH664" s="36"/>
      <c r="AI664" s="36"/>
    </row>
    <row r="665" spans="1:7" ht="60" customHeight="1">
      <c r="A665" s="180">
        <v>214</v>
      </c>
      <c r="B665" s="174" t="s">
        <v>475</v>
      </c>
      <c r="C665" s="61" t="s">
        <v>1085</v>
      </c>
      <c r="D665" s="140" t="s">
        <v>21</v>
      </c>
      <c r="E665" s="177">
        <v>8</v>
      </c>
      <c r="F665" s="177">
        <v>1320</v>
      </c>
      <c r="G665" s="181">
        <f>E665*F665</f>
        <v>10560</v>
      </c>
    </row>
    <row r="666" spans="1:7" ht="60" customHeight="1">
      <c r="A666" s="182"/>
      <c r="B666" s="175"/>
      <c r="C666" s="204" t="s">
        <v>178</v>
      </c>
      <c r="D666" s="205"/>
      <c r="E666" s="178"/>
      <c r="F666" s="135"/>
      <c r="G666" s="57"/>
    </row>
    <row r="667" spans="1:7" ht="60" customHeight="1">
      <c r="A667" s="182"/>
      <c r="B667" s="172"/>
      <c r="C667" s="210" t="s">
        <v>999</v>
      </c>
      <c r="D667" s="211"/>
      <c r="E667" s="178"/>
      <c r="F667" s="135"/>
      <c r="G667" s="57"/>
    </row>
    <row r="668" spans="1:7" ht="60" customHeight="1">
      <c r="A668" s="180">
        <v>215</v>
      </c>
      <c r="B668" s="174" t="s">
        <v>476</v>
      </c>
      <c r="C668" s="61" t="s">
        <v>1086</v>
      </c>
      <c r="D668" s="140" t="s">
        <v>21</v>
      </c>
      <c r="E668" s="177">
        <v>84</v>
      </c>
      <c r="F668" s="177">
        <v>1460</v>
      </c>
      <c r="G668" s="181">
        <f>E668*F668</f>
        <v>122640</v>
      </c>
    </row>
    <row r="669" spans="1:7" ht="60" customHeight="1">
      <c r="A669" s="182"/>
      <c r="B669" s="175"/>
      <c r="C669" s="204" t="s">
        <v>178</v>
      </c>
      <c r="D669" s="205"/>
      <c r="E669" s="178"/>
      <c r="F669" s="135"/>
      <c r="G669" s="57"/>
    </row>
    <row r="670" spans="1:59" ht="60" customHeight="1">
      <c r="A670" s="182"/>
      <c r="B670" s="172"/>
      <c r="C670" s="210" t="s">
        <v>1000</v>
      </c>
      <c r="D670" s="211"/>
      <c r="E670" s="178"/>
      <c r="F670" s="135"/>
      <c r="G670" s="57"/>
      <c r="AH670" s="36">
        <v>1</v>
      </c>
      <c r="AI670" s="36">
        <v>1</v>
      </c>
      <c r="BG670" s="28">
        <v>2.525</v>
      </c>
    </row>
    <row r="671" spans="1:7" ht="60" customHeight="1">
      <c r="A671" s="180">
        <v>216</v>
      </c>
      <c r="B671" s="174" t="s">
        <v>477</v>
      </c>
      <c r="C671" s="61" t="s">
        <v>1087</v>
      </c>
      <c r="D671" s="140" t="s">
        <v>21</v>
      </c>
      <c r="E671" s="177">
        <v>13</v>
      </c>
      <c r="F671" s="177">
        <v>1620</v>
      </c>
      <c r="G671" s="181">
        <f>E671*F671</f>
        <v>21060</v>
      </c>
    </row>
    <row r="672" spans="1:7" ht="60" customHeight="1">
      <c r="A672" s="182"/>
      <c r="B672" s="175"/>
      <c r="C672" s="204" t="s">
        <v>178</v>
      </c>
      <c r="D672" s="205"/>
      <c r="E672" s="178"/>
      <c r="F672" s="135"/>
      <c r="G672" s="57"/>
    </row>
    <row r="673" spans="1:59" ht="60" customHeight="1">
      <c r="A673" s="182"/>
      <c r="B673" s="172"/>
      <c r="C673" s="210" t="s">
        <v>1001</v>
      </c>
      <c r="D673" s="211"/>
      <c r="E673" s="178"/>
      <c r="F673" s="135"/>
      <c r="G673" s="57"/>
      <c r="AH673" s="36">
        <v>1</v>
      </c>
      <c r="AI673" s="36">
        <v>1</v>
      </c>
      <c r="BG673" s="28">
        <v>0.0392</v>
      </c>
    </row>
    <row r="674" spans="1:7" ht="60" customHeight="1">
      <c r="A674" s="180">
        <v>217</v>
      </c>
      <c r="B674" s="174" t="s">
        <v>478</v>
      </c>
      <c r="C674" s="61" t="s">
        <v>1002</v>
      </c>
      <c r="D674" s="59" t="s">
        <v>21</v>
      </c>
      <c r="E674" s="177">
        <v>45</v>
      </c>
      <c r="F674" s="187">
        <v>1759</v>
      </c>
      <c r="G674" s="181">
        <f>E674*F674</f>
        <v>79155</v>
      </c>
    </row>
    <row r="675" spans="1:7" ht="60" customHeight="1">
      <c r="A675" s="182"/>
      <c r="B675" s="175"/>
      <c r="C675" s="204" t="s">
        <v>178</v>
      </c>
      <c r="D675" s="205"/>
      <c r="E675" s="178"/>
      <c r="F675" s="135"/>
      <c r="G675" s="57"/>
    </row>
    <row r="676" spans="1:59" ht="60" customHeight="1">
      <c r="A676" s="182"/>
      <c r="B676" s="172"/>
      <c r="C676" s="210" t="s">
        <v>1003</v>
      </c>
      <c r="D676" s="211"/>
      <c r="E676" s="178"/>
      <c r="F676" s="135"/>
      <c r="G676" s="57"/>
      <c r="AH676" s="36">
        <v>1</v>
      </c>
      <c r="AI676" s="36">
        <v>1</v>
      </c>
      <c r="BG676" s="28">
        <v>0.0392</v>
      </c>
    </row>
    <row r="677" spans="1:7" ht="60" customHeight="1">
      <c r="A677" s="180">
        <v>218</v>
      </c>
      <c r="B677" s="174" t="s">
        <v>479</v>
      </c>
      <c r="C677" s="61" t="s">
        <v>1004</v>
      </c>
      <c r="D677" s="59" t="s">
        <v>21</v>
      </c>
      <c r="E677" s="177">
        <v>273</v>
      </c>
      <c r="F677" s="187">
        <v>2107</v>
      </c>
      <c r="G677" s="181">
        <f>E677*F677</f>
        <v>575211</v>
      </c>
    </row>
    <row r="678" spans="1:7" ht="60" customHeight="1">
      <c r="A678" s="182"/>
      <c r="B678" s="175"/>
      <c r="C678" s="204" t="s">
        <v>178</v>
      </c>
      <c r="D678" s="205"/>
      <c r="E678" s="178"/>
      <c r="F678" s="135"/>
      <c r="G678" s="57"/>
    </row>
    <row r="679" spans="1:59" ht="60" customHeight="1">
      <c r="A679" s="182"/>
      <c r="B679" s="172"/>
      <c r="C679" s="210" t="s">
        <v>1005</v>
      </c>
      <c r="D679" s="211"/>
      <c r="E679" s="171"/>
      <c r="F679" s="69"/>
      <c r="G679" s="56"/>
      <c r="AH679" s="36">
        <v>1</v>
      </c>
      <c r="AI679" s="36">
        <v>1</v>
      </c>
      <c r="BG679" s="28">
        <v>0.0392</v>
      </c>
    </row>
    <row r="680" spans="1:7" ht="60" customHeight="1">
      <c r="A680" s="180">
        <v>219</v>
      </c>
      <c r="B680" s="174" t="s">
        <v>480</v>
      </c>
      <c r="C680" s="61" t="s">
        <v>1006</v>
      </c>
      <c r="D680" s="59" t="s">
        <v>21</v>
      </c>
      <c r="E680" s="177">
        <v>112</v>
      </c>
      <c r="F680" s="187">
        <v>2952</v>
      </c>
      <c r="G680" s="181">
        <f>E680*F680</f>
        <v>330624</v>
      </c>
    </row>
    <row r="681" spans="1:7" ht="60" customHeight="1">
      <c r="A681" s="182"/>
      <c r="B681" s="175"/>
      <c r="C681" s="204" t="s">
        <v>178</v>
      </c>
      <c r="D681" s="205"/>
      <c r="E681" s="178"/>
      <c r="F681" s="135"/>
      <c r="G681" s="57"/>
    </row>
    <row r="682" spans="1:59" ht="60" customHeight="1">
      <c r="A682" s="182"/>
      <c r="B682" s="172"/>
      <c r="C682" s="210" t="s">
        <v>1007</v>
      </c>
      <c r="D682" s="211"/>
      <c r="E682" s="171"/>
      <c r="F682" s="69"/>
      <c r="G682" s="56"/>
      <c r="AH682" s="36">
        <v>1</v>
      </c>
      <c r="AI682" s="36">
        <v>1</v>
      </c>
      <c r="BG682" s="28">
        <v>0.0392</v>
      </c>
    </row>
    <row r="683" spans="1:7" ht="60" customHeight="1">
      <c r="A683" s="180">
        <v>220</v>
      </c>
      <c r="B683" s="174" t="s">
        <v>481</v>
      </c>
      <c r="C683" s="61" t="s">
        <v>1008</v>
      </c>
      <c r="D683" s="59" t="s">
        <v>21</v>
      </c>
      <c r="E683" s="177">
        <v>42</v>
      </c>
      <c r="F683" s="187">
        <v>4782</v>
      </c>
      <c r="G683" s="181">
        <f>E683*F683</f>
        <v>200844</v>
      </c>
    </row>
    <row r="684" spans="1:7" ht="60" customHeight="1">
      <c r="A684" s="182"/>
      <c r="B684" s="175"/>
      <c r="C684" s="204" t="s">
        <v>178</v>
      </c>
      <c r="D684" s="205"/>
      <c r="E684" s="178"/>
      <c r="F684" s="135"/>
      <c r="G684" s="57"/>
    </row>
    <row r="685" spans="1:7" ht="60" customHeight="1">
      <c r="A685" s="182"/>
      <c r="B685" s="172"/>
      <c r="C685" s="210" t="s">
        <v>1009</v>
      </c>
      <c r="D685" s="211"/>
      <c r="E685" s="171"/>
      <c r="F685" s="69"/>
      <c r="G685" s="56"/>
    </row>
    <row r="686" spans="1:59" ht="60" customHeight="1">
      <c r="A686" s="180">
        <v>221</v>
      </c>
      <c r="B686" s="174" t="s">
        <v>482</v>
      </c>
      <c r="C686" s="61" t="s">
        <v>1010</v>
      </c>
      <c r="D686" s="59" t="s">
        <v>21</v>
      </c>
      <c r="E686" s="177">
        <v>22</v>
      </c>
      <c r="F686" s="187">
        <v>5620</v>
      </c>
      <c r="G686" s="181">
        <f>E686*F686</f>
        <v>123640</v>
      </c>
      <c r="AH686" s="36">
        <v>1</v>
      </c>
      <c r="AI686" s="36">
        <v>1</v>
      </c>
      <c r="BG686" s="28">
        <v>0</v>
      </c>
    </row>
    <row r="687" spans="1:7" ht="60" customHeight="1">
      <c r="A687" s="182"/>
      <c r="B687" s="175"/>
      <c r="C687" s="204" t="s">
        <v>178</v>
      </c>
      <c r="D687" s="205"/>
      <c r="E687" s="178"/>
      <c r="F687" s="135"/>
      <c r="G687" s="57"/>
    </row>
    <row r="688" spans="1:59" ht="60" customHeight="1">
      <c r="A688" s="182"/>
      <c r="B688" s="172"/>
      <c r="C688" s="210" t="s">
        <v>1011</v>
      </c>
      <c r="D688" s="211"/>
      <c r="E688" s="171"/>
      <c r="F688" s="69"/>
      <c r="G688" s="56"/>
      <c r="AH688" s="36">
        <v>1</v>
      </c>
      <c r="AI688" s="36">
        <v>1</v>
      </c>
      <c r="BG688" s="28">
        <v>0</v>
      </c>
    </row>
    <row r="689" spans="1:7" ht="60" customHeight="1">
      <c r="A689" s="180">
        <v>222</v>
      </c>
      <c r="B689" s="174" t="s">
        <v>483</v>
      </c>
      <c r="C689" s="61" t="s">
        <v>1012</v>
      </c>
      <c r="D689" s="59" t="s">
        <v>21</v>
      </c>
      <c r="E689" s="177">
        <v>7</v>
      </c>
      <c r="F689" s="187">
        <v>1759</v>
      </c>
      <c r="G689" s="181">
        <f>E689*F689</f>
        <v>12313</v>
      </c>
    </row>
    <row r="690" spans="1:7" ht="60" customHeight="1">
      <c r="A690" s="182"/>
      <c r="B690" s="175"/>
      <c r="C690" s="204" t="s">
        <v>178</v>
      </c>
      <c r="D690" s="205"/>
      <c r="E690" s="178"/>
      <c r="F690" s="135"/>
      <c r="G690" s="57"/>
    </row>
    <row r="691" spans="1:59" ht="60" customHeight="1">
      <c r="A691" s="182"/>
      <c r="B691" s="172"/>
      <c r="C691" s="210" t="s">
        <v>1013</v>
      </c>
      <c r="D691" s="211"/>
      <c r="E691" s="178"/>
      <c r="F691" s="135"/>
      <c r="G691" s="57"/>
      <c r="AH691" s="36">
        <v>1</v>
      </c>
      <c r="AI691" s="36">
        <v>1</v>
      </c>
      <c r="BG691" s="28">
        <v>2.525</v>
      </c>
    </row>
    <row r="692" spans="1:7" ht="60" customHeight="1">
      <c r="A692" s="180">
        <v>223</v>
      </c>
      <c r="B692" s="174" t="s">
        <v>484</v>
      </c>
      <c r="C692" s="61" t="s">
        <v>1014</v>
      </c>
      <c r="D692" s="59" t="s">
        <v>21</v>
      </c>
      <c r="E692" s="177">
        <v>172</v>
      </c>
      <c r="F692" s="187">
        <v>2107</v>
      </c>
      <c r="G692" s="181">
        <f>E692*F692</f>
        <v>362404</v>
      </c>
    </row>
    <row r="693" spans="1:7" ht="60" customHeight="1">
      <c r="A693" s="182"/>
      <c r="B693" s="175"/>
      <c r="C693" s="204" t="s">
        <v>178</v>
      </c>
      <c r="D693" s="205"/>
      <c r="E693" s="178"/>
      <c r="F693" s="135"/>
      <c r="G693" s="57"/>
    </row>
    <row r="694" spans="1:7" ht="60" customHeight="1">
      <c r="A694" s="182"/>
      <c r="B694" s="172"/>
      <c r="C694" s="210" t="s">
        <v>1015</v>
      </c>
      <c r="D694" s="211"/>
      <c r="E694" s="171"/>
      <c r="F694" s="69"/>
      <c r="G694" s="56"/>
    </row>
    <row r="695" spans="1:59" ht="60" customHeight="1">
      <c r="A695" s="180">
        <v>224</v>
      </c>
      <c r="B695" s="174" t="s">
        <v>485</v>
      </c>
      <c r="C695" s="61" t="s">
        <v>1016</v>
      </c>
      <c r="D695" s="59" t="s">
        <v>21</v>
      </c>
      <c r="E695" s="177">
        <v>44</v>
      </c>
      <c r="F695" s="187">
        <v>2952</v>
      </c>
      <c r="G695" s="181">
        <f>E695*F695</f>
        <v>129888</v>
      </c>
      <c r="AH695" s="36">
        <v>1</v>
      </c>
      <c r="AI695" s="36">
        <v>1</v>
      </c>
      <c r="BG695" s="28">
        <v>0</v>
      </c>
    </row>
    <row r="696" spans="1:7" ht="60" customHeight="1">
      <c r="A696" s="182"/>
      <c r="B696" s="175"/>
      <c r="C696" s="204" t="s">
        <v>178</v>
      </c>
      <c r="D696" s="205"/>
      <c r="E696" s="178"/>
      <c r="F696" s="135"/>
      <c r="G696" s="57"/>
    </row>
    <row r="697" spans="1:59" ht="60" customHeight="1">
      <c r="A697" s="182"/>
      <c r="B697" s="172"/>
      <c r="C697" s="210" t="s">
        <v>1017</v>
      </c>
      <c r="D697" s="211"/>
      <c r="E697" s="171"/>
      <c r="F697" s="69"/>
      <c r="G697" s="56"/>
      <c r="AH697" s="36">
        <v>1</v>
      </c>
      <c r="AI697" s="36">
        <v>1</v>
      </c>
      <c r="BG697" s="28">
        <v>0</v>
      </c>
    </row>
    <row r="698" spans="1:7" ht="60" customHeight="1">
      <c r="A698" s="180">
        <v>225</v>
      </c>
      <c r="B698" s="174" t="s">
        <v>486</v>
      </c>
      <c r="C698" s="61" t="s">
        <v>1018</v>
      </c>
      <c r="D698" s="59" t="s">
        <v>21</v>
      </c>
      <c r="E698" s="177">
        <v>35</v>
      </c>
      <c r="F698" s="187">
        <v>4782</v>
      </c>
      <c r="G698" s="181">
        <f>E698*F698</f>
        <v>167370</v>
      </c>
    </row>
    <row r="699" spans="1:7" ht="60" customHeight="1">
      <c r="A699" s="182"/>
      <c r="B699" s="175"/>
      <c r="C699" s="204" t="s">
        <v>178</v>
      </c>
      <c r="D699" s="205"/>
      <c r="E699" s="178"/>
      <c r="F699" s="135"/>
      <c r="G699" s="57"/>
    </row>
    <row r="700" spans="1:7" ht="60" customHeight="1">
      <c r="A700" s="182"/>
      <c r="B700" s="172"/>
      <c r="C700" s="210" t="s">
        <v>1019</v>
      </c>
      <c r="D700" s="211"/>
      <c r="E700" s="171"/>
      <c r="F700" s="69"/>
      <c r="G700" s="56"/>
    </row>
    <row r="701" spans="1:59" ht="60" customHeight="1">
      <c r="A701" s="180">
        <v>226</v>
      </c>
      <c r="B701" s="174" t="s">
        <v>1104</v>
      </c>
      <c r="C701" s="61" t="s">
        <v>1020</v>
      </c>
      <c r="D701" s="59" t="s">
        <v>21</v>
      </c>
      <c r="E701" s="177">
        <v>30</v>
      </c>
      <c r="F701" s="187">
        <v>5620</v>
      </c>
      <c r="G701" s="181">
        <f>E701*F701</f>
        <v>168600</v>
      </c>
      <c r="AH701" s="36">
        <v>1</v>
      </c>
      <c r="AI701" s="36">
        <v>1</v>
      </c>
      <c r="BG701" s="28">
        <v>0</v>
      </c>
    </row>
    <row r="702" spans="1:7" ht="60" customHeight="1">
      <c r="A702" s="182"/>
      <c r="B702" s="175"/>
      <c r="C702" s="204" t="s">
        <v>178</v>
      </c>
      <c r="D702" s="205"/>
      <c r="E702" s="178"/>
      <c r="F702" s="135"/>
      <c r="G702" s="57"/>
    </row>
    <row r="703" spans="1:59" ht="60" customHeight="1">
      <c r="A703" s="182"/>
      <c r="B703" s="172"/>
      <c r="C703" s="210" t="s">
        <v>1021</v>
      </c>
      <c r="D703" s="211"/>
      <c r="E703" s="171"/>
      <c r="F703" s="69"/>
      <c r="G703" s="56"/>
      <c r="AH703" s="36">
        <v>1</v>
      </c>
      <c r="AI703" s="36">
        <v>1</v>
      </c>
      <c r="BG703" s="28">
        <v>0</v>
      </c>
    </row>
    <row r="704" spans="1:7" ht="60" customHeight="1">
      <c r="A704" s="180">
        <v>227</v>
      </c>
      <c r="B704" s="174" t="s">
        <v>1105</v>
      </c>
      <c r="C704" s="61" t="s">
        <v>1022</v>
      </c>
      <c r="D704" s="140" t="s">
        <v>21</v>
      </c>
      <c r="E704" s="177">
        <v>1</v>
      </c>
      <c r="F704" s="177">
        <v>1137</v>
      </c>
      <c r="G704" s="181">
        <f>E704*F704</f>
        <v>1137</v>
      </c>
    </row>
    <row r="705" spans="1:7" ht="60" customHeight="1">
      <c r="A705" s="182"/>
      <c r="B705" s="175"/>
      <c r="C705" s="204" t="s">
        <v>178</v>
      </c>
      <c r="D705" s="205"/>
      <c r="E705" s="178"/>
      <c r="F705" s="135"/>
      <c r="G705" s="57"/>
    </row>
    <row r="706" spans="1:59" ht="60" customHeight="1">
      <c r="A706" s="182"/>
      <c r="B706" s="172"/>
      <c r="C706" s="210" t="s">
        <v>1023</v>
      </c>
      <c r="D706" s="211"/>
      <c r="E706" s="178"/>
      <c r="F706" s="135"/>
      <c r="G706" s="57"/>
      <c r="AH706" s="36">
        <v>1</v>
      </c>
      <c r="AI706" s="36">
        <v>1</v>
      </c>
      <c r="BG706" s="28">
        <v>0</v>
      </c>
    </row>
    <row r="707" spans="1:7" ht="60" customHeight="1">
      <c r="A707" s="180">
        <v>228</v>
      </c>
      <c r="B707" s="174" t="s">
        <v>1106</v>
      </c>
      <c r="C707" s="61" t="s">
        <v>1024</v>
      </c>
      <c r="D707" s="140" t="s">
        <v>21</v>
      </c>
      <c r="E707" s="177">
        <v>4</v>
      </c>
      <c r="F707" s="177">
        <v>1385</v>
      </c>
      <c r="G707" s="181">
        <f>E707*F707</f>
        <v>5540</v>
      </c>
    </row>
    <row r="708" spans="1:7" ht="60" customHeight="1">
      <c r="A708" s="182"/>
      <c r="B708" s="175"/>
      <c r="C708" s="204" t="s">
        <v>178</v>
      </c>
      <c r="D708" s="205"/>
      <c r="E708" s="178"/>
      <c r="F708" s="135"/>
      <c r="G708" s="57"/>
    </row>
    <row r="709" spans="1:67" ht="60" customHeight="1">
      <c r="A709" s="182"/>
      <c r="B709" s="172"/>
      <c r="C709" s="210" t="s">
        <v>1025</v>
      </c>
      <c r="D709" s="211"/>
      <c r="E709" s="178"/>
      <c r="F709" s="135"/>
      <c r="G709" s="57"/>
      <c r="O709" s="76"/>
      <c r="P709" s="141"/>
      <c r="Q709" s="73"/>
      <c r="R709" s="157"/>
      <c r="S709" s="52"/>
      <c r="T709" s="52"/>
      <c r="U709" s="104"/>
      <c r="AP709" s="36">
        <v>1</v>
      </c>
      <c r="AQ709" s="36">
        <v>1</v>
      </c>
      <c r="BO709" s="28">
        <v>0</v>
      </c>
    </row>
    <row r="710" spans="1:29" ht="60" customHeight="1">
      <c r="A710" s="180">
        <v>229</v>
      </c>
      <c r="B710" s="174" t="s">
        <v>1107</v>
      </c>
      <c r="C710" s="61" t="s">
        <v>1026</v>
      </c>
      <c r="D710" s="140" t="s">
        <v>21</v>
      </c>
      <c r="E710" s="177">
        <v>1</v>
      </c>
      <c r="F710" s="177">
        <v>1633</v>
      </c>
      <c r="G710" s="181">
        <f>E710*F710</f>
        <v>1633</v>
      </c>
      <c r="O710" s="84"/>
      <c r="P710" s="142"/>
      <c r="Q710" s="239"/>
      <c r="R710" s="239"/>
      <c r="S710" s="132"/>
      <c r="T710" s="135"/>
      <c r="U710" s="71"/>
      <c r="W710" s="53"/>
      <c r="X710" s="53"/>
      <c r="Y710" s="53"/>
      <c r="Z710" s="53"/>
      <c r="AA710" s="53"/>
      <c r="AB710" s="53"/>
      <c r="AC710" s="53"/>
    </row>
    <row r="711" spans="1:21" ht="60" customHeight="1">
      <c r="A711" s="182"/>
      <c r="B711" s="175"/>
      <c r="C711" s="204" t="s">
        <v>178</v>
      </c>
      <c r="D711" s="205"/>
      <c r="E711" s="178"/>
      <c r="F711" s="135"/>
      <c r="G711" s="57"/>
      <c r="O711" s="84"/>
      <c r="P711" s="94"/>
      <c r="Q711" s="240"/>
      <c r="R711" s="240"/>
      <c r="S711" s="132"/>
      <c r="T711" s="135"/>
      <c r="U711" s="71"/>
    </row>
    <row r="712" spans="1:67" ht="60" customHeight="1">
      <c r="A712" s="182"/>
      <c r="B712" s="172"/>
      <c r="C712" s="210" t="s">
        <v>1027</v>
      </c>
      <c r="D712" s="211"/>
      <c r="E712" s="178"/>
      <c r="F712" s="135"/>
      <c r="G712" s="57"/>
      <c r="O712" s="76"/>
      <c r="P712" s="141"/>
      <c r="Q712" s="73"/>
      <c r="R712" s="157"/>
      <c r="S712" s="52"/>
      <c r="T712" s="52"/>
      <c r="U712" s="104"/>
      <c r="AP712" s="36">
        <v>1</v>
      </c>
      <c r="AQ712" s="36">
        <v>1</v>
      </c>
      <c r="BO712" s="28">
        <v>0</v>
      </c>
    </row>
    <row r="713" spans="1:21" ht="60" customHeight="1">
      <c r="A713" s="180">
        <v>230</v>
      </c>
      <c r="B713" s="174" t="s">
        <v>1108</v>
      </c>
      <c r="C713" s="61" t="s">
        <v>1028</v>
      </c>
      <c r="D713" s="140" t="s">
        <v>21</v>
      </c>
      <c r="E713" s="177">
        <v>1</v>
      </c>
      <c r="F713" s="177">
        <v>2209</v>
      </c>
      <c r="G713" s="181">
        <f>E713*F713</f>
        <v>2209</v>
      </c>
      <c r="O713" s="84"/>
      <c r="P713" s="142"/>
      <c r="Q713" s="239"/>
      <c r="R713" s="239"/>
      <c r="S713" s="132"/>
      <c r="T713" s="135"/>
      <c r="U713" s="71"/>
    </row>
    <row r="714" spans="1:21" ht="60" customHeight="1">
      <c r="A714" s="182"/>
      <c r="B714" s="175"/>
      <c r="C714" s="204" t="s">
        <v>178</v>
      </c>
      <c r="D714" s="205"/>
      <c r="E714" s="178"/>
      <c r="F714" s="135"/>
      <c r="G714" s="57"/>
      <c r="O714" s="84"/>
      <c r="P714" s="94"/>
      <c r="Q714" s="240"/>
      <c r="R714" s="240"/>
      <c r="S714" s="132"/>
      <c r="T714" s="135"/>
      <c r="U714" s="71"/>
    </row>
    <row r="715" spans="1:67" ht="60" customHeight="1">
      <c r="A715" s="182"/>
      <c r="B715" s="172"/>
      <c r="C715" s="210" t="s">
        <v>1027</v>
      </c>
      <c r="D715" s="211"/>
      <c r="E715" s="178"/>
      <c r="F715" s="135"/>
      <c r="G715" s="57"/>
      <c r="O715" s="76"/>
      <c r="P715" s="141"/>
      <c r="Q715" s="73"/>
      <c r="R715" s="157"/>
      <c r="S715" s="52"/>
      <c r="T715" s="52"/>
      <c r="U715" s="104"/>
      <c r="Y715" s="52"/>
      <c r="AP715" s="36">
        <v>1</v>
      </c>
      <c r="AQ715" s="36">
        <v>1</v>
      </c>
      <c r="BO715" s="28">
        <v>0</v>
      </c>
    </row>
    <row r="716" spans="1:25" ht="60" customHeight="1">
      <c r="A716" s="180">
        <v>231</v>
      </c>
      <c r="B716" s="174" t="s">
        <v>1109</v>
      </c>
      <c r="C716" s="61" t="s">
        <v>1029</v>
      </c>
      <c r="D716" s="140" t="s">
        <v>21</v>
      </c>
      <c r="E716" s="177">
        <v>1</v>
      </c>
      <c r="F716" s="177">
        <v>2883</v>
      </c>
      <c r="G716" s="181">
        <f>E716*F716</f>
        <v>2883</v>
      </c>
      <c r="O716" s="84"/>
      <c r="P716" s="142"/>
      <c r="Q716" s="239"/>
      <c r="R716" s="239"/>
      <c r="S716" s="132"/>
      <c r="T716" s="135"/>
      <c r="U716" s="71"/>
      <c r="Y716" s="54"/>
    </row>
    <row r="717" spans="1:25" ht="60" customHeight="1">
      <c r="A717" s="182"/>
      <c r="B717" s="175"/>
      <c r="C717" s="204" t="s">
        <v>178</v>
      </c>
      <c r="D717" s="205"/>
      <c r="E717" s="178"/>
      <c r="F717" s="135"/>
      <c r="G717" s="57"/>
      <c r="O717" s="84"/>
      <c r="P717" s="94"/>
      <c r="Q717" s="240"/>
      <c r="R717" s="240"/>
      <c r="S717" s="132"/>
      <c r="T717" s="135"/>
      <c r="U717" s="71"/>
      <c r="Y717" s="54"/>
    </row>
    <row r="718" spans="1:25" ht="60" customHeight="1">
      <c r="A718" s="182"/>
      <c r="B718" s="172"/>
      <c r="C718" s="210" t="s">
        <v>1027</v>
      </c>
      <c r="D718" s="211"/>
      <c r="E718" s="178"/>
      <c r="F718" s="135"/>
      <c r="G718" s="57"/>
      <c r="O718" s="76"/>
      <c r="P718" s="141"/>
      <c r="Q718" s="73"/>
      <c r="R718" s="157"/>
      <c r="S718" s="52"/>
      <c r="T718" s="52"/>
      <c r="U718" s="104"/>
      <c r="Y718" s="52"/>
    </row>
    <row r="719" spans="1:67" ht="60" customHeight="1">
      <c r="A719" s="180">
        <v>232</v>
      </c>
      <c r="B719" s="174" t="s">
        <v>1110</v>
      </c>
      <c r="C719" s="61" t="s">
        <v>1030</v>
      </c>
      <c r="D719" s="140" t="s">
        <v>21</v>
      </c>
      <c r="E719" s="177">
        <v>1</v>
      </c>
      <c r="F719" s="177">
        <v>6830</v>
      </c>
      <c r="G719" s="181">
        <f>E719*F719</f>
        <v>6830</v>
      </c>
      <c r="O719" s="84"/>
      <c r="P719" s="142"/>
      <c r="Q719" s="239"/>
      <c r="R719" s="239"/>
      <c r="S719" s="132"/>
      <c r="T719" s="135"/>
      <c r="U719" s="71"/>
      <c r="Y719" s="54"/>
      <c r="AP719" s="36">
        <v>1</v>
      </c>
      <c r="AQ719" s="36">
        <v>1</v>
      </c>
      <c r="BO719" s="28">
        <v>0</v>
      </c>
    </row>
    <row r="720" spans="1:25" ht="60" customHeight="1">
      <c r="A720" s="182"/>
      <c r="B720" s="175"/>
      <c r="C720" s="204" t="s">
        <v>178</v>
      </c>
      <c r="D720" s="205"/>
      <c r="E720" s="178"/>
      <c r="F720" s="135"/>
      <c r="G720" s="57"/>
      <c r="O720" s="84"/>
      <c r="P720" s="94"/>
      <c r="Q720" s="240"/>
      <c r="R720" s="240"/>
      <c r="S720" s="132"/>
      <c r="T720" s="135"/>
      <c r="U720" s="71"/>
      <c r="Y720" s="54"/>
    </row>
    <row r="721" spans="1:67" ht="60" customHeight="1">
      <c r="A721" s="182"/>
      <c r="B721" s="172"/>
      <c r="C721" s="210" t="s">
        <v>1027</v>
      </c>
      <c r="D721" s="211"/>
      <c r="E721" s="178"/>
      <c r="F721" s="135"/>
      <c r="G721" s="57"/>
      <c r="O721" s="76"/>
      <c r="P721" s="141"/>
      <c r="Q721" s="73"/>
      <c r="R721" s="157"/>
      <c r="S721" s="52"/>
      <c r="T721" s="52"/>
      <c r="U721" s="104"/>
      <c r="Y721" s="52"/>
      <c r="AP721" s="36">
        <v>1</v>
      </c>
      <c r="AQ721" s="36">
        <v>1</v>
      </c>
      <c r="BO721" s="28">
        <v>0</v>
      </c>
    </row>
    <row r="722" spans="1:25" ht="60" customHeight="1">
      <c r="A722" s="180">
        <v>233</v>
      </c>
      <c r="B722" s="174" t="s">
        <v>1111</v>
      </c>
      <c r="C722" s="61" t="s">
        <v>1031</v>
      </c>
      <c r="D722" s="140" t="s">
        <v>21</v>
      </c>
      <c r="E722" s="177">
        <v>14</v>
      </c>
      <c r="F722" s="177">
        <v>1385</v>
      </c>
      <c r="G722" s="181">
        <f>E722*F722</f>
        <v>19390</v>
      </c>
      <c r="O722" s="84"/>
      <c r="P722" s="142"/>
      <c r="Q722" s="239"/>
      <c r="R722" s="239"/>
      <c r="S722" s="132"/>
      <c r="T722" s="135"/>
      <c r="U722" s="71"/>
      <c r="Y722" s="54"/>
    </row>
    <row r="723" spans="1:25" ht="60" customHeight="1">
      <c r="A723" s="182"/>
      <c r="B723" s="175"/>
      <c r="C723" s="204" t="s">
        <v>178</v>
      </c>
      <c r="D723" s="205"/>
      <c r="E723" s="178"/>
      <c r="F723" s="135"/>
      <c r="G723" s="57"/>
      <c r="O723" s="84"/>
      <c r="P723" s="94"/>
      <c r="Q723" s="240"/>
      <c r="R723" s="240"/>
      <c r="S723" s="132"/>
      <c r="T723" s="135"/>
      <c r="U723" s="71"/>
      <c r="Y723" s="54"/>
    </row>
    <row r="724" spans="1:67" ht="60" customHeight="1">
      <c r="A724" s="182"/>
      <c r="B724" s="172"/>
      <c r="C724" s="210" t="s">
        <v>1032</v>
      </c>
      <c r="D724" s="211"/>
      <c r="E724" s="178"/>
      <c r="F724" s="135"/>
      <c r="G724" s="57"/>
      <c r="O724" s="76"/>
      <c r="P724" s="141"/>
      <c r="Q724" s="73"/>
      <c r="R724" s="157"/>
      <c r="S724" s="52"/>
      <c r="T724" s="52"/>
      <c r="U724" s="104"/>
      <c r="Y724" s="52"/>
      <c r="AP724" s="36">
        <v>1</v>
      </c>
      <c r="AQ724" s="36">
        <v>1</v>
      </c>
      <c r="BO724" s="28">
        <v>0</v>
      </c>
    </row>
    <row r="725" spans="1:25" ht="60" customHeight="1">
      <c r="A725" s="180">
        <v>234</v>
      </c>
      <c r="B725" s="174" t="s">
        <v>1112</v>
      </c>
      <c r="C725" s="61" t="s">
        <v>1033</v>
      </c>
      <c r="D725" s="140" t="s">
        <v>21</v>
      </c>
      <c r="E725" s="177">
        <v>61</v>
      </c>
      <c r="F725" s="177">
        <v>1633</v>
      </c>
      <c r="G725" s="181">
        <f>E725*F725</f>
        <v>99613</v>
      </c>
      <c r="O725" s="84"/>
      <c r="P725" s="142"/>
      <c r="Q725" s="239"/>
      <c r="R725" s="239"/>
      <c r="S725" s="132"/>
      <c r="T725" s="135"/>
      <c r="U725" s="71"/>
      <c r="Y725" s="54"/>
    </row>
    <row r="726" spans="1:21" ht="60" customHeight="1">
      <c r="A726" s="182"/>
      <c r="B726" s="175"/>
      <c r="C726" s="204" t="s">
        <v>178</v>
      </c>
      <c r="D726" s="205"/>
      <c r="E726" s="178"/>
      <c r="F726" s="135"/>
      <c r="G726" s="57"/>
      <c r="O726" s="84"/>
      <c r="P726" s="94"/>
      <c r="Q726" s="240"/>
      <c r="R726" s="240"/>
      <c r="S726" s="132"/>
      <c r="T726" s="135"/>
      <c r="U726" s="71"/>
    </row>
    <row r="727" spans="1:21" ht="60" customHeight="1">
      <c r="A727" s="182"/>
      <c r="B727" s="172"/>
      <c r="C727" s="210" t="s">
        <v>1034</v>
      </c>
      <c r="D727" s="211"/>
      <c r="E727" s="178"/>
      <c r="F727" s="135"/>
      <c r="G727" s="57"/>
      <c r="O727" s="76"/>
      <c r="P727" s="141"/>
      <c r="Q727" s="73"/>
      <c r="R727" s="157"/>
      <c r="S727" s="52"/>
      <c r="T727" s="52"/>
      <c r="U727" s="104"/>
    </row>
    <row r="728" spans="1:67" ht="60" customHeight="1">
      <c r="A728" s="180">
        <v>235</v>
      </c>
      <c r="B728" s="174" t="s">
        <v>1113</v>
      </c>
      <c r="C728" s="61" t="s">
        <v>1035</v>
      </c>
      <c r="D728" s="140" t="s">
        <v>21</v>
      </c>
      <c r="E728" s="177">
        <v>69</v>
      </c>
      <c r="F728" s="177">
        <v>2209</v>
      </c>
      <c r="G728" s="181">
        <f>E728*F728</f>
        <v>152421</v>
      </c>
      <c r="O728" s="84"/>
      <c r="P728" s="142"/>
      <c r="Q728" s="239"/>
      <c r="R728" s="239"/>
      <c r="S728" s="132"/>
      <c r="T728" s="135"/>
      <c r="U728" s="71"/>
      <c r="AP728" s="36">
        <v>1</v>
      </c>
      <c r="AQ728" s="36">
        <v>1</v>
      </c>
      <c r="BO728" s="28">
        <v>0</v>
      </c>
    </row>
    <row r="729" spans="1:21" ht="60" customHeight="1">
      <c r="A729" s="182"/>
      <c r="B729" s="175"/>
      <c r="C729" s="204" t="s">
        <v>178</v>
      </c>
      <c r="D729" s="205"/>
      <c r="E729" s="178"/>
      <c r="F729" s="135"/>
      <c r="G729" s="57"/>
      <c r="O729" s="84"/>
      <c r="P729" s="94"/>
      <c r="Q729" s="240"/>
      <c r="R729" s="240"/>
      <c r="S729" s="132"/>
      <c r="T729" s="135"/>
      <c r="U729" s="71"/>
    </row>
    <row r="730" spans="1:67" ht="60" customHeight="1">
      <c r="A730" s="182"/>
      <c r="B730" s="172"/>
      <c r="C730" s="210" t="s">
        <v>1036</v>
      </c>
      <c r="D730" s="211"/>
      <c r="E730" s="178"/>
      <c r="F730" s="135"/>
      <c r="G730" s="57"/>
      <c r="O730" s="76"/>
      <c r="P730" s="141"/>
      <c r="Q730" s="73"/>
      <c r="R730" s="157"/>
      <c r="S730" s="52"/>
      <c r="T730" s="52"/>
      <c r="U730" s="104"/>
      <c r="AP730" s="36">
        <v>1</v>
      </c>
      <c r="AQ730" s="36">
        <v>1</v>
      </c>
      <c r="BO730" s="28">
        <v>0</v>
      </c>
    </row>
    <row r="731" spans="1:21" ht="60" customHeight="1">
      <c r="A731" s="180">
        <v>236</v>
      </c>
      <c r="B731" s="174" t="s">
        <v>1114</v>
      </c>
      <c r="C731" s="61" t="s">
        <v>1037</v>
      </c>
      <c r="D731" s="140" t="s">
        <v>21</v>
      </c>
      <c r="E731" s="177">
        <v>36</v>
      </c>
      <c r="F731" s="177">
        <v>2883</v>
      </c>
      <c r="G731" s="181">
        <f>E731*F731</f>
        <v>103788</v>
      </c>
      <c r="O731" s="84"/>
      <c r="P731" s="142"/>
      <c r="Q731" s="239"/>
      <c r="R731" s="239"/>
      <c r="S731" s="132"/>
      <c r="T731" s="135"/>
      <c r="U731" s="71"/>
    </row>
    <row r="732" spans="1:21" ht="60" customHeight="1">
      <c r="A732" s="182"/>
      <c r="B732" s="175"/>
      <c r="C732" s="204" t="s">
        <v>178</v>
      </c>
      <c r="D732" s="205"/>
      <c r="E732" s="178"/>
      <c r="F732" s="135"/>
      <c r="G732" s="57"/>
      <c r="O732" s="84"/>
      <c r="P732" s="94"/>
      <c r="Q732" s="240"/>
      <c r="R732" s="240"/>
      <c r="S732" s="132"/>
      <c r="T732" s="135"/>
      <c r="U732" s="71"/>
    </row>
    <row r="733" spans="1:67" ht="60" customHeight="1">
      <c r="A733" s="182"/>
      <c r="B733" s="172"/>
      <c r="C733" s="210" t="s">
        <v>1038</v>
      </c>
      <c r="D733" s="211"/>
      <c r="E733" s="178"/>
      <c r="F733" s="135"/>
      <c r="G733" s="57"/>
      <c r="O733" s="76"/>
      <c r="P733" s="141"/>
      <c r="Q733" s="73"/>
      <c r="R733" s="157"/>
      <c r="S733" s="52"/>
      <c r="T733" s="52"/>
      <c r="U733" s="104"/>
      <c r="AP733" s="36">
        <v>1</v>
      </c>
      <c r="AQ733" s="36">
        <v>1</v>
      </c>
      <c r="BO733" s="28">
        <v>0</v>
      </c>
    </row>
    <row r="734" spans="1:21" ht="60" customHeight="1">
      <c r="A734" s="180">
        <v>237</v>
      </c>
      <c r="B734" s="174" t="s">
        <v>1115</v>
      </c>
      <c r="C734" s="61" t="s">
        <v>1039</v>
      </c>
      <c r="D734" s="140" t="s">
        <v>21</v>
      </c>
      <c r="E734" s="177">
        <v>43</v>
      </c>
      <c r="F734" s="177">
        <v>4356</v>
      </c>
      <c r="G734" s="181">
        <f>E734*F734</f>
        <v>187308</v>
      </c>
      <c r="O734" s="84"/>
      <c r="P734" s="142"/>
      <c r="Q734" s="239"/>
      <c r="R734" s="239"/>
      <c r="S734" s="132"/>
      <c r="T734" s="135"/>
      <c r="U734" s="71"/>
    </row>
    <row r="735" spans="1:21" ht="60" customHeight="1">
      <c r="A735" s="182"/>
      <c r="B735" s="175"/>
      <c r="C735" s="204" t="s">
        <v>178</v>
      </c>
      <c r="D735" s="205"/>
      <c r="E735" s="178"/>
      <c r="F735" s="135"/>
      <c r="G735" s="57"/>
      <c r="O735" s="84"/>
      <c r="P735" s="94"/>
      <c r="Q735" s="240"/>
      <c r="R735" s="240"/>
      <c r="S735" s="132"/>
      <c r="T735" s="135"/>
      <c r="U735" s="71"/>
    </row>
    <row r="736" spans="1:67" ht="60" customHeight="1">
      <c r="A736" s="182"/>
      <c r="B736" s="172"/>
      <c r="C736" s="210" t="s">
        <v>1040</v>
      </c>
      <c r="D736" s="211"/>
      <c r="E736" s="178"/>
      <c r="F736" s="135"/>
      <c r="G736" s="57"/>
      <c r="O736" s="76"/>
      <c r="P736" s="141"/>
      <c r="Q736" s="73"/>
      <c r="R736" s="157"/>
      <c r="S736" s="52"/>
      <c r="T736" s="52"/>
      <c r="U736" s="104"/>
      <c r="AP736" s="36">
        <v>1</v>
      </c>
      <c r="AQ736" s="36">
        <v>1</v>
      </c>
      <c r="BO736" s="28">
        <v>0</v>
      </c>
    </row>
    <row r="737" spans="1:21" ht="60" customHeight="1">
      <c r="A737" s="180">
        <v>238</v>
      </c>
      <c r="B737" s="174" t="s">
        <v>1116</v>
      </c>
      <c r="C737" s="61" t="s">
        <v>1041</v>
      </c>
      <c r="D737" s="59" t="s">
        <v>21</v>
      </c>
      <c r="E737" s="177">
        <v>26</v>
      </c>
      <c r="F737" s="187">
        <v>1759</v>
      </c>
      <c r="G737" s="181">
        <f>E737*F737</f>
        <v>45734</v>
      </c>
      <c r="O737" s="84"/>
      <c r="P737" s="142"/>
      <c r="Q737" s="239"/>
      <c r="R737" s="239"/>
      <c r="S737" s="132"/>
      <c r="T737" s="135"/>
      <c r="U737" s="71"/>
    </row>
    <row r="738" spans="1:21" ht="60" customHeight="1">
      <c r="A738" s="182"/>
      <c r="B738" s="175"/>
      <c r="C738" s="204" t="s">
        <v>178</v>
      </c>
      <c r="D738" s="205"/>
      <c r="E738" s="178"/>
      <c r="F738" s="135"/>
      <c r="G738" s="57"/>
      <c r="O738" s="84"/>
      <c r="P738" s="94"/>
      <c r="Q738" s="240"/>
      <c r="R738" s="240"/>
      <c r="S738" s="132"/>
      <c r="T738" s="135"/>
      <c r="U738" s="71"/>
    </row>
    <row r="739" spans="1:67" ht="60" customHeight="1">
      <c r="A739" s="182"/>
      <c r="B739" s="172"/>
      <c r="C739" s="210" t="s">
        <v>1042</v>
      </c>
      <c r="D739" s="211"/>
      <c r="E739" s="178"/>
      <c r="F739" s="135"/>
      <c r="G739" s="57"/>
      <c r="O739" s="76"/>
      <c r="P739" s="141"/>
      <c r="Q739" s="73"/>
      <c r="R739" s="157"/>
      <c r="S739" s="52"/>
      <c r="T739" s="52"/>
      <c r="U739" s="104"/>
      <c r="AP739" s="36">
        <v>1</v>
      </c>
      <c r="AQ739" s="36">
        <v>1</v>
      </c>
      <c r="BO739" s="28">
        <v>0</v>
      </c>
    </row>
    <row r="740" spans="1:21" ht="60" customHeight="1">
      <c r="A740" s="180">
        <v>239</v>
      </c>
      <c r="B740" s="174" t="s">
        <v>1117</v>
      </c>
      <c r="C740" s="61" t="s">
        <v>1043</v>
      </c>
      <c r="D740" s="59" t="s">
        <v>21</v>
      </c>
      <c r="E740" s="177">
        <v>51</v>
      </c>
      <c r="F740" s="187">
        <v>2107</v>
      </c>
      <c r="G740" s="181">
        <f>E740*F740</f>
        <v>107457</v>
      </c>
      <c r="O740" s="84"/>
      <c r="P740" s="142"/>
      <c r="Q740" s="239"/>
      <c r="R740" s="239"/>
      <c r="S740" s="132"/>
      <c r="T740" s="135"/>
      <c r="U740" s="71"/>
    </row>
    <row r="741" spans="1:21" ht="60" customHeight="1">
      <c r="A741" s="182"/>
      <c r="B741" s="175"/>
      <c r="C741" s="204" t="s">
        <v>178</v>
      </c>
      <c r="D741" s="205"/>
      <c r="E741" s="178"/>
      <c r="F741" s="69"/>
      <c r="G741" s="57"/>
      <c r="O741" s="84"/>
      <c r="P741" s="94"/>
      <c r="Q741" s="240"/>
      <c r="R741" s="240"/>
      <c r="S741" s="132"/>
      <c r="T741" s="135"/>
      <c r="U741" s="71"/>
    </row>
    <row r="742" spans="1:67" ht="60" customHeight="1">
      <c r="A742" s="182"/>
      <c r="B742" s="172"/>
      <c r="C742" s="210" t="s">
        <v>1044</v>
      </c>
      <c r="D742" s="211"/>
      <c r="E742" s="171"/>
      <c r="F742" s="69"/>
      <c r="G742" s="56"/>
      <c r="O742" s="76"/>
      <c r="P742" s="141"/>
      <c r="Q742" s="73"/>
      <c r="R742" s="157"/>
      <c r="S742" s="52"/>
      <c r="T742" s="52"/>
      <c r="U742" s="104"/>
      <c r="AP742" s="36">
        <v>1</v>
      </c>
      <c r="AQ742" s="36">
        <v>1</v>
      </c>
      <c r="BO742" s="28">
        <v>0</v>
      </c>
    </row>
    <row r="743" spans="1:21" ht="60" customHeight="1">
      <c r="A743" s="180">
        <v>240</v>
      </c>
      <c r="B743" s="174" t="s">
        <v>1118</v>
      </c>
      <c r="C743" s="61" t="s">
        <v>1045</v>
      </c>
      <c r="D743" s="59" t="s">
        <v>21</v>
      </c>
      <c r="E743" s="177">
        <v>11</v>
      </c>
      <c r="F743" s="187">
        <v>1759</v>
      </c>
      <c r="G743" s="181">
        <f>E743*F743</f>
        <v>19349</v>
      </c>
      <c r="O743" s="84"/>
      <c r="P743" s="142"/>
      <c r="Q743" s="239"/>
      <c r="R743" s="239"/>
      <c r="S743" s="132"/>
      <c r="T743" s="135"/>
      <c r="U743" s="71"/>
    </row>
    <row r="744" spans="1:21" ht="60" customHeight="1">
      <c r="A744" s="182"/>
      <c r="B744" s="175"/>
      <c r="C744" s="204" t="s">
        <v>178</v>
      </c>
      <c r="D744" s="205"/>
      <c r="E744" s="178"/>
      <c r="F744" s="135"/>
      <c r="G744" s="57"/>
      <c r="O744" s="84"/>
      <c r="P744" s="94"/>
      <c r="Q744" s="240"/>
      <c r="R744" s="240"/>
      <c r="S744" s="132"/>
      <c r="T744" s="135"/>
      <c r="U744" s="71"/>
    </row>
    <row r="745" spans="1:67" ht="60" customHeight="1">
      <c r="A745" s="182"/>
      <c r="B745" s="172"/>
      <c r="C745" s="210" t="s">
        <v>1046</v>
      </c>
      <c r="D745" s="211"/>
      <c r="E745" s="178"/>
      <c r="F745" s="135"/>
      <c r="G745" s="57"/>
      <c r="O745" s="76"/>
      <c r="P745" s="141"/>
      <c r="Q745" s="73"/>
      <c r="R745" s="157"/>
      <c r="S745" s="52"/>
      <c r="T745" s="52"/>
      <c r="U745" s="104"/>
      <c r="AP745" s="36">
        <v>1</v>
      </c>
      <c r="AQ745" s="36">
        <v>1</v>
      </c>
      <c r="BO745" s="28">
        <v>0</v>
      </c>
    </row>
    <row r="746" spans="1:21" ht="60" customHeight="1">
      <c r="A746" s="180">
        <v>241</v>
      </c>
      <c r="B746" s="174" t="s">
        <v>1119</v>
      </c>
      <c r="C746" s="61" t="s">
        <v>1047</v>
      </c>
      <c r="D746" s="59" t="s">
        <v>21</v>
      </c>
      <c r="E746" s="177">
        <v>46</v>
      </c>
      <c r="F746" s="187">
        <v>2107</v>
      </c>
      <c r="G746" s="181">
        <f>E746*F746</f>
        <v>96922</v>
      </c>
      <c r="O746" s="84"/>
      <c r="P746" s="142"/>
      <c r="Q746" s="239"/>
      <c r="R746" s="239"/>
      <c r="S746" s="132"/>
      <c r="T746" s="135"/>
      <c r="U746" s="71"/>
    </row>
    <row r="747" spans="1:21" ht="60" customHeight="1">
      <c r="A747" s="182"/>
      <c r="B747" s="175"/>
      <c r="C747" s="204" t="s">
        <v>178</v>
      </c>
      <c r="D747" s="205"/>
      <c r="E747" s="178"/>
      <c r="F747" s="69"/>
      <c r="G747" s="57"/>
      <c r="O747" s="84"/>
      <c r="P747" s="94"/>
      <c r="Q747" s="240"/>
      <c r="R747" s="240"/>
      <c r="S747" s="132"/>
      <c r="T747" s="135"/>
      <c r="U747" s="71"/>
    </row>
    <row r="748" spans="1:53" ht="60" customHeight="1">
      <c r="A748" s="182"/>
      <c r="B748" s="172"/>
      <c r="C748" s="210" t="s">
        <v>1048</v>
      </c>
      <c r="D748" s="211"/>
      <c r="E748" s="171"/>
      <c r="F748" s="69"/>
      <c r="G748" s="56"/>
      <c r="AB748" s="36">
        <v>1</v>
      </c>
      <c r="AC748" s="36">
        <v>1</v>
      </c>
      <c r="BA748" s="28">
        <v>0</v>
      </c>
    </row>
    <row r="749" spans="1:7" ht="60" customHeight="1">
      <c r="A749" s="180">
        <v>242</v>
      </c>
      <c r="B749" s="174" t="s">
        <v>1120</v>
      </c>
      <c r="C749" s="61" t="s">
        <v>1049</v>
      </c>
      <c r="D749" s="59" t="s">
        <v>21</v>
      </c>
      <c r="E749" s="177">
        <v>6</v>
      </c>
      <c r="F749" s="187">
        <v>1650</v>
      </c>
      <c r="G749" s="181">
        <f>E749*F749</f>
        <v>9900</v>
      </c>
    </row>
    <row r="750" spans="1:7" ht="60" customHeight="1">
      <c r="A750" s="182"/>
      <c r="B750" s="175"/>
      <c r="C750" s="204" t="s">
        <v>178</v>
      </c>
      <c r="D750" s="205"/>
      <c r="E750" s="178"/>
      <c r="F750" s="69"/>
      <c r="G750" s="57"/>
    </row>
    <row r="751" spans="1:53" ht="60" customHeight="1">
      <c r="A751" s="182"/>
      <c r="B751" s="172"/>
      <c r="C751" s="210" t="s">
        <v>1050</v>
      </c>
      <c r="D751" s="211"/>
      <c r="E751" s="178"/>
      <c r="F751" s="69"/>
      <c r="G751" s="57"/>
      <c r="AB751" s="36">
        <v>1</v>
      </c>
      <c r="AC751" s="36">
        <v>1</v>
      </c>
      <c r="BA751" s="28">
        <v>0</v>
      </c>
    </row>
    <row r="752" spans="1:7" ht="60" customHeight="1">
      <c r="A752" s="180">
        <v>243</v>
      </c>
      <c r="B752" s="174" t="s">
        <v>1121</v>
      </c>
      <c r="C752" s="61" t="s">
        <v>1051</v>
      </c>
      <c r="D752" s="59" t="s">
        <v>21</v>
      </c>
      <c r="E752" s="177">
        <v>2</v>
      </c>
      <c r="F752" s="187">
        <v>1822</v>
      </c>
      <c r="G752" s="181">
        <f>E752*F752</f>
        <v>3644</v>
      </c>
    </row>
    <row r="753" spans="1:7" ht="60" customHeight="1">
      <c r="A753" s="182"/>
      <c r="B753" s="175"/>
      <c r="C753" s="204" t="s">
        <v>178</v>
      </c>
      <c r="D753" s="205"/>
      <c r="E753" s="178"/>
      <c r="F753" s="135"/>
      <c r="G753" s="57"/>
    </row>
    <row r="754" spans="1:53" ht="60" customHeight="1">
      <c r="A754" s="182"/>
      <c r="B754" s="172"/>
      <c r="C754" s="210" t="s">
        <v>1052</v>
      </c>
      <c r="D754" s="211"/>
      <c r="E754" s="171"/>
      <c r="F754" s="179"/>
      <c r="G754" s="56"/>
      <c r="AB754" s="36">
        <v>1</v>
      </c>
      <c r="AC754" s="36">
        <v>1</v>
      </c>
      <c r="BA754" s="28">
        <v>0</v>
      </c>
    </row>
    <row r="755" spans="1:7" ht="60" customHeight="1">
      <c r="A755" s="180">
        <v>244</v>
      </c>
      <c r="B755" s="174" t="s">
        <v>1122</v>
      </c>
      <c r="C755" s="61" t="s">
        <v>1053</v>
      </c>
      <c r="D755" s="59" t="s">
        <v>21</v>
      </c>
      <c r="E755" s="177">
        <v>24</v>
      </c>
      <c r="F755" s="177">
        <v>3246</v>
      </c>
      <c r="G755" s="181">
        <f>E755*F755</f>
        <v>77904</v>
      </c>
    </row>
    <row r="756" spans="1:7" ht="60" customHeight="1">
      <c r="A756" s="182"/>
      <c r="B756" s="175"/>
      <c r="C756" s="204" t="s">
        <v>178</v>
      </c>
      <c r="D756" s="205"/>
      <c r="E756" s="178"/>
      <c r="F756" s="135"/>
      <c r="G756" s="57"/>
    </row>
    <row r="757" spans="1:53" ht="60" customHeight="1">
      <c r="A757" s="182"/>
      <c r="B757" s="172"/>
      <c r="C757" s="210" t="s">
        <v>1054</v>
      </c>
      <c r="D757" s="211"/>
      <c r="E757" s="178"/>
      <c r="F757" s="135"/>
      <c r="G757" s="57"/>
      <c r="AB757" s="36">
        <v>1</v>
      </c>
      <c r="AC757" s="36">
        <v>1</v>
      </c>
      <c r="BA757" s="28">
        <v>0</v>
      </c>
    </row>
    <row r="758" spans="1:7" ht="60" customHeight="1">
      <c r="A758" s="180">
        <v>245</v>
      </c>
      <c r="B758" s="174" t="s">
        <v>1123</v>
      </c>
      <c r="C758" s="61" t="s">
        <v>1055</v>
      </c>
      <c r="D758" s="59" t="s">
        <v>21</v>
      </c>
      <c r="E758" s="177">
        <v>4</v>
      </c>
      <c r="F758" s="177">
        <v>4140</v>
      </c>
      <c r="G758" s="181">
        <f>E758*F758</f>
        <v>16560</v>
      </c>
    </row>
    <row r="759" spans="1:7" ht="60" customHeight="1">
      <c r="A759" s="182"/>
      <c r="B759" s="175"/>
      <c r="C759" s="204" t="s">
        <v>178</v>
      </c>
      <c r="D759" s="205"/>
      <c r="E759" s="178"/>
      <c r="F759" s="135"/>
      <c r="G759" s="57"/>
    </row>
    <row r="760" spans="1:53" ht="60" customHeight="1">
      <c r="A760" s="182"/>
      <c r="B760" s="172"/>
      <c r="C760" s="210" t="s">
        <v>1025</v>
      </c>
      <c r="D760" s="211"/>
      <c r="E760" s="171"/>
      <c r="F760" s="179"/>
      <c r="G760" s="56"/>
      <c r="AB760" s="36">
        <v>1</v>
      </c>
      <c r="AC760" s="36">
        <v>1</v>
      </c>
      <c r="BA760" s="28">
        <v>0</v>
      </c>
    </row>
    <row r="761" spans="1:7" ht="60" customHeight="1">
      <c r="A761" s="180">
        <v>246</v>
      </c>
      <c r="B761" s="174" t="s">
        <v>1124</v>
      </c>
      <c r="C761" s="61" t="s">
        <v>1056</v>
      </c>
      <c r="D761" s="59" t="s">
        <v>21</v>
      </c>
      <c r="E761" s="177">
        <v>4</v>
      </c>
      <c r="F761" s="187">
        <v>1650</v>
      </c>
      <c r="G761" s="181">
        <f>E761*F761</f>
        <v>6600</v>
      </c>
    </row>
    <row r="762" spans="1:7" ht="60" customHeight="1">
      <c r="A762" s="182"/>
      <c r="B762" s="175"/>
      <c r="C762" s="204" t="s">
        <v>178</v>
      </c>
      <c r="D762" s="205"/>
      <c r="E762" s="178"/>
      <c r="F762" s="69"/>
      <c r="G762" s="57"/>
    </row>
    <row r="763" spans="1:53" ht="60" customHeight="1">
      <c r="A763" s="182"/>
      <c r="B763" s="172"/>
      <c r="C763" s="210" t="s">
        <v>1025</v>
      </c>
      <c r="D763" s="211"/>
      <c r="E763" s="178"/>
      <c r="F763" s="69"/>
      <c r="G763" s="57"/>
      <c r="AB763" s="36">
        <v>1</v>
      </c>
      <c r="AC763" s="36">
        <v>1</v>
      </c>
      <c r="BA763" s="28">
        <v>0</v>
      </c>
    </row>
    <row r="764" spans="1:7" ht="60" customHeight="1">
      <c r="A764" s="180">
        <v>247</v>
      </c>
      <c r="B764" s="174" t="s">
        <v>1125</v>
      </c>
      <c r="C764" s="61" t="s">
        <v>1057</v>
      </c>
      <c r="D764" s="59" t="s">
        <v>21</v>
      </c>
      <c r="E764" s="177">
        <v>7</v>
      </c>
      <c r="F764" s="187">
        <v>1822</v>
      </c>
      <c r="G764" s="181">
        <f>E764*F764</f>
        <v>12754</v>
      </c>
    </row>
    <row r="765" spans="1:7" ht="60" customHeight="1">
      <c r="A765" s="182"/>
      <c r="B765" s="175"/>
      <c r="C765" s="204" t="s">
        <v>178</v>
      </c>
      <c r="D765" s="205"/>
      <c r="E765" s="178"/>
      <c r="F765" s="135"/>
      <c r="G765" s="57"/>
    </row>
    <row r="766" spans="1:53" ht="60" customHeight="1">
      <c r="A766" s="182"/>
      <c r="B766" s="172"/>
      <c r="C766" s="210" t="s">
        <v>1058</v>
      </c>
      <c r="D766" s="211"/>
      <c r="E766" s="171"/>
      <c r="F766" s="179"/>
      <c r="G766" s="56"/>
      <c r="AB766" s="36">
        <v>1</v>
      </c>
      <c r="AC766" s="36">
        <v>1</v>
      </c>
      <c r="BA766" s="28">
        <v>0</v>
      </c>
    </row>
    <row r="767" spans="1:7" ht="60" customHeight="1">
      <c r="A767" s="180">
        <v>248</v>
      </c>
      <c r="B767" s="174" t="s">
        <v>1126</v>
      </c>
      <c r="C767" s="61" t="s">
        <v>1059</v>
      </c>
      <c r="D767" s="59" t="s">
        <v>21</v>
      </c>
      <c r="E767" s="177">
        <v>108</v>
      </c>
      <c r="F767" s="177">
        <v>3246</v>
      </c>
      <c r="G767" s="181">
        <f>E767*F767</f>
        <v>350568</v>
      </c>
    </row>
    <row r="768" spans="1:7" ht="60" customHeight="1">
      <c r="A768" s="182"/>
      <c r="B768" s="175"/>
      <c r="C768" s="204" t="s">
        <v>178</v>
      </c>
      <c r="D768" s="205"/>
      <c r="E768" s="178"/>
      <c r="F768" s="135"/>
      <c r="G768" s="57"/>
    </row>
    <row r="769" spans="1:53" ht="60" customHeight="1">
      <c r="A769" s="182"/>
      <c r="B769" s="172"/>
      <c r="C769" s="210" t="s">
        <v>1060</v>
      </c>
      <c r="D769" s="211"/>
      <c r="E769" s="178"/>
      <c r="F769" s="135"/>
      <c r="G769" s="57"/>
      <c r="AB769" s="36">
        <v>1</v>
      </c>
      <c r="AC769" s="36">
        <v>1</v>
      </c>
      <c r="BA769" s="28">
        <v>0</v>
      </c>
    </row>
    <row r="770" spans="1:7" ht="60" customHeight="1">
      <c r="A770" s="180">
        <v>249</v>
      </c>
      <c r="B770" s="174" t="s">
        <v>1127</v>
      </c>
      <c r="C770" s="61" t="s">
        <v>1061</v>
      </c>
      <c r="D770" s="59" t="s">
        <v>21</v>
      </c>
      <c r="E770" s="177">
        <v>79</v>
      </c>
      <c r="F770" s="177">
        <v>4140</v>
      </c>
      <c r="G770" s="181">
        <f>E770*F770</f>
        <v>327060</v>
      </c>
    </row>
    <row r="771" spans="1:7" ht="60" customHeight="1">
      <c r="A771" s="182"/>
      <c r="B771" s="175"/>
      <c r="C771" s="204" t="s">
        <v>178</v>
      </c>
      <c r="D771" s="205"/>
      <c r="E771" s="178"/>
      <c r="F771" s="135"/>
      <c r="G771" s="57"/>
    </row>
    <row r="772" spans="1:53" ht="60" customHeight="1">
      <c r="A772" s="182"/>
      <c r="B772" s="172"/>
      <c r="C772" s="210" t="s">
        <v>1062</v>
      </c>
      <c r="D772" s="211"/>
      <c r="E772" s="171"/>
      <c r="F772" s="179"/>
      <c r="G772" s="56"/>
      <c r="AB772" s="36">
        <v>1</v>
      </c>
      <c r="AC772" s="36">
        <v>1</v>
      </c>
      <c r="BA772" s="28">
        <v>0</v>
      </c>
    </row>
    <row r="773" spans="1:7" ht="60" customHeight="1">
      <c r="A773" s="180">
        <v>250</v>
      </c>
      <c r="B773" s="174" t="s">
        <v>1128</v>
      </c>
      <c r="C773" s="61" t="s">
        <v>1063</v>
      </c>
      <c r="D773" s="59" t="s">
        <v>21</v>
      </c>
      <c r="E773" s="177">
        <v>25</v>
      </c>
      <c r="F773" s="187">
        <v>1650</v>
      </c>
      <c r="G773" s="181">
        <f>E773*F773</f>
        <v>41250</v>
      </c>
    </row>
    <row r="774" spans="1:7" ht="60" customHeight="1">
      <c r="A774" s="182"/>
      <c r="B774" s="175"/>
      <c r="C774" s="204" t="s">
        <v>178</v>
      </c>
      <c r="D774" s="205"/>
      <c r="E774" s="178"/>
      <c r="F774" s="69"/>
      <c r="G774" s="57"/>
    </row>
    <row r="775" spans="1:53" ht="60" customHeight="1">
      <c r="A775" s="182"/>
      <c r="B775" s="172"/>
      <c r="C775" s="210" t="s">
        <v>1064</v>
      </c>
      <c r="D775" s="211"/>
      <c r="E775" s="178"/>
      <c r="F775" s="69"/>
      <c r="G775" s="57"/>
      <c r="AB775" s="36">
        <v>1</v>
      </c>
      <c r="AC775" s="36">
        <v>1</v>
      </c>
      <c r="BA775" s="28">
        <v>0</v>
      </c>
    </row>
    <row r="776" spans="1:7" ht="60" customHeight="1">
      <c r="A776" s="180">
        <v>251</v>
      </c>
      <c r="B776" s="174" t="s">
        <v>1129</v>
      </c>
      <c r="C776" s="61" t="s">
        <v>1065</v>
      </c>
      <c r="D776" s="59" t="s">
        <v>21</v>
      </c>
      <c r="E776" s="177">
        <v>1</v>
      </c>
      <c r="F776" s="187">
        <v>1822</v>
      </c>
      <c r="G776" s="181">
        <f>E776*F776</f>
        <v>1822</v>
      </c>
    </row>
    <row r="777" spans="1:7" ht="60" customHeight="1">
      <c r="A777" s="182"/>
      <c r="B777" s="175"/>
      <c r="C777" s="204" t="s">
        <v>178</v>
      </c>
      <c r="D777" s="205"/>
      <c r="E777" s="178"/>
      <c r="F777" s="135"/>
      <c r="G777" s="57"/>
    </row>
    <row r="778" spans="1:53" ht="60" customHeight="1">
      <c r="A778" s="182"/>
      <c r="B778" s="172"/>
      <c r="C778" s="210" t="s">
        <v>1066</v>
      </c>
      <c r="D778" s="211"/>
      <c r="E778" s="171"/>
      <c r="F778" s="179"/>
      <c r="G778" s="56"/>
      <c r="AB778" s="36">
        <v>1</v>
      </c>
      <c r="AC778" s="36">
        <v>1</v>
      </c>
      <c r="BA778" s="28">
        <v>0</v>
      </c>
    </row>
    <row r="779" spans="1:14" ht="60" customHeight="1">
      <c r="A779" s="180">
        <v>252</v>
      </c>
      <c r="B779" s="174" t="s">
        <v>1130</v>
      </c>
      <c r="C779" s="61" t="s">
        <v>1067</v>
      </c>
      <c r="D779" s="59" t="s">
        <v>21</v>
      </c>
      <c r="E779" s="177">
        <v>2</v>
      </c>
      <c r="F779" s="177">
        <v>3246</v>
      </c>
      <c r="G779" s="181">
        <f>E779*F779</f>
        <v>6492</v>
      </c>
      <c r="J779" s="53"/>
      <c r="K779" s="53"/>
      <c r="L779" s="53"/>
      <c r="M779" s="53"/>
      <c r="N779" s="53"/>
    </row>
    <row r="780" spans="1:7" ht="60" customHeight="1">
      <c r="A780" s="182"/>
      <c r="B780" s="175"/>
      <c r="C780" s="204" t="s">
        <v>178</v>
      </c>
      <c r="D780" s="205"/>
      <c r="E780" s="178"/>
      <c r="F780" s="135"/>
      <c r="G780" s="57"/>
    </row>
    <row r="781" spans="1:53" ht="60" customHeight="1">
      <c r="A781" s="182"/>
      <c r="B781" s="172"/>
      <c r="C781" s="210" t="s">
        <v>1068</v>
      </c>
      <c r="D781" s="211"/>
      <c r="E781" s="178"/>
      <c r="F781" s="135"/>
      <c r="G781" s="57"/>
      <c r="AB781" s="36">
        <v>1</v>
      </c>
      <c r="AC781" s="36">
        <v>1</v>
      </c>
      <c r="BA781" s="28">
        <v>0</v>
      </c>
    </row>
    <row r="782" spans="1:7" ht="60" customHeight="1">
      <c r="A782" s="180">
        <v>253</v>
      </c>
      <c r="B782" s="174" t="s">
        <v>1131</v>
      </c>
      <c r="C782" s="61" t="s">
        <v>1069</v>
      </c>
      <c r="D782" s="140" t="s">
        <v>21</v>
      </c>
      <c r="E782" s="177">
        <v>51</v>
      </c>
      <c r="F782" s="177">
        <v>1385</v>
      </c>
      <c r="G782" s="181">
        <f>E782*F782</f>
        <v>70635</v>
      </c>
    </row>
    <row r="783" spans="1:7" ht="60" customHeight="1">
      <c r="A783" s="182"/>
      <c r="B783" s="175"/>
      <c r="C783" s="204" t="s">
        <v>178</v>
      </c>
      <c r="D783" s="205"/>
      <c r="E783" s="178"/>
      <c r="F783" s="135"/>
      <c r="G783" s="57"/>
    </row>
    <row r="784" spans="1:53" ht="60" customHeight="1">
      <c r="A784" s="182"/>
      <c r="B784" s="172"/>
      <c r="C784" s="210" t="s">
        <v>1070</v>
      </c>
      <c r="D784" s="211"/>
      <c r="E784" s="178"/>
      <c r="F784" s="135"/>
      <c r="G784" s="57"/>
      <c r="AB784" s="36">
        <v>1</v>
      </c>
      <c r="AC784" s="36">
        <v>1</v>
      </c>
      <c r="BA784" s="28">
        <v>0</v>
      </c>
    </row>
    <row r="785" spans="1:7" ht="60" customHeight="1">
      <c r="A785" s="180">
        <v>254</v>
      </c>
      <c r="B785" s="174" t="s">
        <v>1132</v>
      </c>
      <c r="C785" s="108" t="s">
        <v>1091</v>
      </c>
      <c r="D785" s="59" t="s">
        <v>210</v>
      </c>
      <c r="E785" s="177">
        <v>909</v>
      </c>
      <c r="F785" s="177">
        <v>1359</v>
      </c>
      <c r="G785" s="181">
        <f>E785*F785</f>
        <v>1235331</v>
      </c>
    </row>
    <row r="786" spans="1:7" ht="60" customHeight="1">
      <c r="A786" s="182"/>
      <c r="B786" s="175"/>
      <c r="C786" s="204" t="s">
        <v>211</v>
      </c>
      <c r="D786" s="205"/>
      <c r="E786" s="178"/>
      <c r="F786" s="135"/>
      <c r="G786" s="57"/>
    </row>
    <row r="787" spans="1:53" ht="60" customHeight="1">
      <c r="A787" s="182"/>
      <c r="B787" s="172"/>
      <c r="C787" s="210" t="s">
        <v>1088</v>
      </c>
      <c r="D787" s="207"/>
      <c r="E787" s="171"/>
      <c r="F787" s="179"/>
      <c r="G787" s="56"/>
      <c r="AB787" s="36">
        <v>1</v>
      </c>
      <c r="AC787" s="36">
        <v>1</v>
      </c>
      <c r="BA787" s="28">
        <v>0</v>
      </c>
    </row>
    <row r="788" spans="1:7" ht="60" customHeight="1">
      <c r="A788" s="180">
        <v>255</v>
      </c>
      <c r="B788" s="174" t="s">
        <v>1133</v>
      </c>
      <c r="C788" s="108" t="s">
        <v>1092</v>
      </c>
      <c r="D788" s="59" t="s">
        <v>210</v>
      </c>
      <c r="E788" s="177">
        <v>337</v>
      </c>
      <c r="F788" s="177">
        <v>2046</v>
      </c>
      <c r="G788" s="181">
        <f>E788*F788</f>
        <v>689502</v>
      </c>
    </row>
    <row r="789" spans="1:7" ht="60" customHeight="1">
      <c r="A789" s="182"/>
      <c r="B789" s="175"/>
      <c r="C789" s="204" t="s">
        <v>211</v>
      </c>
      <c r="D789" s="205"/>
      <c r="E789" s="178"/>
      <c r="F789" s="135"/>
      <c r="G789" s="57"/>
    </row>
    <row r="790" spans="1:53" ht="60" customHeight="1">
      <c r="A790" s="182"/>
      <c r="B790" s="172"/>
      <c r="C790" s="210" t="s">
        <v>1089</v>
      </c>
      <c r="D790" s="207"/>
      <c r="E790" s="171"/>
      <c r="F790" s="179"/>
      <c r="G790" s="56"/>
      <c r="AB790" s="36">
        <v>1</v>
      </c>
      <c r="AC790" s="36">
        <v>1</v>
      </c>
      <c r="BA790" s="28">
        <v>0</v>
      </c>
    </row>
    <row r="791" spans="1:7" ht="60" customHeight="1">
      <c r="A791" s="180">
        <v>256</v>
      </c>
      <c r="B791" s="174" t="s">
        <v>1134</v>
      </c>
      <c r="C791" s="108" t="s">
        <v>1093</v>
      </c>
      <c r="D791" s="59" t="s">
        <v>210</v>
      </c>
      <c r="E791" s="177">
        <v>558</v>
      </c>
      <c r="F791" s="177">
        <v>1698</v>
      </c>
      <c r="G791" s="181">
        <f>E791*F791</f>
        <v>947484</v>
      </c>
    </row>
    <row r="792" spans="1:7" ht="60" customHeight="1">
      <c r="A792" s="182"/>
      <c r="B792" s="175"/>
      <c r="C792" s="204" t="s">
        <v>211</v>
      </c>
      <c r="D792" s="205"/>
      <c r="E792" s="178"/>
      <c r="F792" s="135"/>
      <c r="G792" s="155"/>
    </row>
    <row r="793" spans="1:53" ht="60" customHeight="1">
      <c r="A793" s="182"/>
      <c r="B793" s="172"/>
      <c r="C793" s="210" t="s">
        <v>1090</v>
      </c>
      <c r="D793" s="207"/>
      <c r="E793" s="171"/>
      <c r="F793" s="179"/>
      <c r="G793" s="56"/>
      <c r="AB793" s="36">
        <v>1</v>
      </c>
      <c r="AC793" s="36">
        <v>1</v>
      </c>
      <c r="BA793" s="28">
        <v>0</v>
      </c>
    </row>
    <row r="794" spans="1:7" ht="60" customHeight="1">
      <c r="A794" s="180">
        <v>257</v>
      </c>
      <c r="B794" s="174" t="s">
        <v>1135</v>
      </c>
      <c r="C794" s="61" t="s">
        <v>181</v>
      </c>
      <c r="D794" s="59" t="s">
        <v>122</v>
      </c>
      <c r="E794" s="177">
        <v>3</v>
      </c>
      <c r="F794" s="177">
        <v>728</v>
      </c>
      <c r="G794" s="181">
        <f>E794*F794</f>
        <v>2184</v>
      </c>
    </row>
    <row r="795" spans="1:7" ht="60" customHeight="1">
      <c r="A795" s="182"/>
      <c r="B795" s="175"/>
      <c r="C795" s="204" t="s">
        <v>182</v>
      </c>
      <c r="D795" s="205"/>
      <c r="E795" s="178"/>
      <c r="F795" s="135"/>
      <c r="G795" s="57"/>
    </row>
    <row r="796" spans="1:53" ht="60" customHeight="1">
      <c r="A796" s="182"/>
      <c r="B796" s="172"/>
      <c r="C796" s="210" t="s">
        <v>1071</v>
      </c>
      <c r="D796" s="211"/>
      <c r="E796" s="171"/>
      <c r="F796" s="179"/>
      <c r="G796" s="56"/>
      <c r="AB796" s="36">
        <v>1</v>
      </c>
      <c r="AC796" s="36">
        <v>1</v>
      </c>
      <c r="BA796" s="28">
        <v>0</v>
      </c>
    </row>
    <row r="797" spans="1:7" ht="60" customHeight="1">
      <c r="A797" s="180">
        <v>258</v>
      </c>
      <c r="B797" s="174" t="s">
        <v>1136</v>
      </c>
      <c r="C797" s="61" t="s">
        <v>183</v>
      </c>
      <c r="D797" s="59" t="s">
        <v>122</v>
      </c>
      <c r="E797" s="177">
        <v>54</v>
      </c>
      <c r="F797" s="177">
        <v>1032</v>
      </c>
      <c r="G797" s="181">
        <f>E797*F797</f>
        <v>55728</v>
      </c>
    </row>
    <row r="798" spans="1:7" ht="60" customHeight="1">
      <c r="A798" s="182"/>
      <c r="B798" s="175"/>
      <c r="C798" s="204" t="s">
        <v>182</v>
      </c>
      <c r="D798" s="205"/>
      <c r="E798" s="178"/>
      <c r="F798" s="135"/>
      <c r="G798" s="57"/>
    </row>
    <row r="799" spans="1:53" ht="60" customHeight="1">
      <c r="A799" s="182"/>
      <c r="B799" s="172"/>
      <c r="C799" s="210" t="s">
        <v>1072</v>
      </c>
      <c r="D799" s="211"/>
      <c r="E799" s="178"/>
      <c r="F799" s="135"/>
      <c r="G799" s="57"/>
      <c r="AB799" s="36">
        <v>1</v>
      </c>
      <c r="AC799" s="36">
        <v>1</v>
      </c>
      <c r="BA799" s="28">
        <v>0</v>
      </c>
    </row>
    <row r="800" spans="1:7" ht="60" customHeight="1">
      <c r="A800" s="180">
        <v>259</v>
      </c>
      <c r="B800" s="174" t="s">
        <v>1137</v>
      </c>
      <c r="C800" s="61" t="s">
        <v>184</v>
      </c>
      <c r="D800" s="59" t="s">
        <v>122</v>
      </c>
      <c r="E800" s="177">
        <v>24</v>
      </c>
      <c r="F800" s="177">
        <v>1926</v>
      </c>
      <c r="G800" s="181">
        <f>E800*F800</f>
        <v>46224</v>
      </c>
    </row>
    <row r="801" spans="1:7" ht="60" customHeight="1">
      <c r="A801" s="182"/>
      <c r="B801" s="175"/>
      <c r="C801" s="204" t="s">
        <v>182</v>
      </c>
      <c r="D801" s="205"/>
      <c r="E801" s="178"/>
      <c r="F801" s="135"/>
      <c r="G801" s="57"/>
    </row>
    <row r="802" spans="1:53" ht="60" customHeight="1">
      <c r="A802" s="182"/>
      <c r="B802" s="172"/>
      <c r="C802" s="210" t="s">
        <v>1073</v>
      </c>
      <c r="D802" s="211"/>
      <c r="E802" s="171"/>
      <c r="F802" s="179"/>
      <c r="G802" s="56"/>
      <c r="AB802" s="36">
        <v>1</v>
      </c>
      <c r="AC802" s="36">
        <v>1</v>
      </c>
      <c r="BA802" s="28">
        <v>0</v>
      </c>
    </row>
    <row r="803" spans="1:7" ht="60" customHeight="1">
      <c r="A803" s="180">
        <v>260</v>
      </c>
      <c r="B803" s="174" t="s">
        <v>1138</v>
      </c>
      <c r="C803" s="61" t="s">
        <v>185</v>
      </c>
      <c r="D803" s="59" t="s">
        <v>122</v>
      </c>
      <c r="E803" s="177">
        <v>3</v>
      </c>
      <c r="F803" s="177">
        <v>2854</v>
      </c>
      <c r="G803" s="181">
        <f>E803*F803</f>
        <v>8562</v>
      </c>
    </row>
    <row r="804" spans="1:7" ht="60" customHeight="1">
      <c r="A804" s="182"/>
      <c r="B804" s="175"/>
      <c r="C804" s="204" t="s">
        <v>182</v>
      </c>
      <c r="D804" s="205"/>
      <c r="E804" s="178"/>
      <c r="F804" s="135"/>
      <c r="G804" s="57"/>
    </row>
    <row r="805" spans="1:53" ht="60" customHeight="1">
      <c r="A805" s="182"/>
      <c r="B805" s="172"/>
      <c r="C805" s="210" t="s">
        <v>1074</v>
      </c>
      <c r="D805" s="211"/>
      <c r="E805" s="171"/>
      <c r="F805" s="179"/>
      <c r="G805" s="56"/>
      <c r="AB805" s="36">
        <v>1</v>
      </c>
      <c r="AC805" s="36">
        <v>1</v>
      </c>
      <c r="BA805" s="28">
        <v>0</v>
      </c>
    </row>
    <row r="806" spans="1:7" ht="60" customHeight="1">
      <c r="A806" s="180">
        <v>261</v>
      </c>
      <c r="B806" s="174" t="s">
        <v>1139</v>
      </c>
      <c r="C806" s="61" t="s">
        <v>186</v>
      </c>
      <c r="D806" s="59" t="s">
        <v>122</v>
      </c>
      <c r="E806" s="177">
        <v>7</v>
      </c>
      <c r="F806" s="177">
        <v>1150</v>
      </c>
      <c r="G806" s="181">
        <f>E806*F806</f>
        <v>8050</v>
      </c>
    </row>
    <row r="807" spans="1:7" ht="60" customHeight="1">
      <c r="A807" s="182"/>
      <c r="B807" s="175"/>
      <c r="C807" s="204" t="s">
        <v>182</v>
      </c>
      <c r="D807" s="205"/>
      <c r="E807" s="178"/>
      <c r="F807" s="135"/>
      <c r="G807" s="57"/>
    </row>
    <row r="808" spans="1:53" ht="60" customHeight="1">
      <c r="A808" s="182"/>
      <c r="B808" s="172"/>
      <c r="C808" s="210" t="s">
        <v>1075</v>
      </c>
      <c r="D808" s="211"/>
      <c r="E808" s="178"/>
      <c r="F808" s="135"/>
      <c r="G808" s="57"/>
      <c r="AB808" s="36">
        <v>1</v>
      </c>
      <c r="AC808" s="36">
        <v>1</v>
      </c>
      <c r="BA808" s="28">
        <v>0</v>
      </c>
    </row>
    <row r="809" spans="1:7" ht="60" customHeight="1">
      <c r="A809" s="180">
        <v>262</v>
      </c>
      <c r="B809" s="174" t="s">
        <v>1140</v>
      </c>
      <c r="C809" s="61" t="s">
        <v>187</v>
      </c>
      <c r="D809" s="59" t="s">
        <v>122</v>
      </c>
      <c r="E809" s="177">
        <v>7</v>
      </c>
      <c r="F809" s="177">
        <v>1394</v>
      </c>
      <c r="G809" s="181">
        <f>E809*F809</f>
        <v>9758</v>
      </c>
    </row>
    <row r="810" spans="1:7" ht="60" customHeight="1">
      <c r="A810" s="182"/>
      <c r="B810" s="175"/>
      <c r="C810" s="204" t="s">
        <v>182</v>
      </c>
      <c r="D810" s="205"/>
      <c r="E810" s="178"/>
      <c r="F810" s="135"/>
      <c r="G810" s="57"/>
    </row>
    <row r="811" spans="1:45" ht="60" customHeight="1">
      <c r="A811" s="182"/>
      <c r="B811" s="172"/>
      <c r="C811" s="210" t="s">
        <v>1076</v>
      </c>
      <c r="D811" s="211"/>
      <c r="E811" s="171"/>
      <c r="F811" s="179"/>
      <c r="G811" s="56"/>
      <c r="T811" s="36">
        <v>1</v>
      </c>
      <c r="U811" s="36">
        <v>1</v>
      </c>
      <c r="AS811" s="28">
        <v>0</v>
      </c>
    </row>
    <row r="812" spans="1:7" ht="60" customHeight="1">
      <c r="A812" s="180">
        <v>263</v>
      </c>
      <c r="B812" s="174" t="s">
        <v>1141</v>
      </c>
      <c r="C812" s="61" t="s">
        <v>188</v>
      </c>
      <c r="D812" s="59" t="s">
        <v>122</v>
      </c>
      <c r="E812" s="177">
        <v>5</v>
      </c>
      <c r="F812" s="177">
        <v>2370</v>
      </c>
      <c r="G812" s="181">
        <f>E812*F812</f>
        <v>11850</v>
      </c>
    </row>
    <row r="813" spans="1:7" ht="60" customHeight="1">
      <c r="A813" s="182"/>
      <c r="B813" s="175"/>
      <c r="C813" s="204" t="s">
        <v>182</v>
      </c>
      <c r="D813" s="205"/>
      <c r="E813" s="178"/>
      <c r="F813" s="135"/>
      <c r="G813" s="57"/>
    </row>
    <row r="814" spans="1:45" ht="60" customHeight="1">
      <c r="A814" s="182"/>
      <c r="B814" s="172"/>
      <c r="C814" s="210" t="s">
        <v>269</v>
      </c>
      <c r="D814" s="211"/>
      <c r="E814" s="171"/>
      <c r="F814" s="179"/>
      <c r="G814" s="56"/>
      <c r="T814" s="36">
        <v>1</v>
      </c>
      <c r="U814" s="36">
        <v>1</v>
      </c>
      <c r="AS814" s="28">
        <v>0</v>
      </c>
    </row>
    <row r="815" spans="1:7" ht="60" customHeight="1">
      <c r="A815" s="180">
        <v>264</v>
      </c>
      <c r="B815" s="174" t="s">
        <v>1142</v>
      </c>
      <c r="C815" s="61" t="s">
        <v>189</v>
      </c>
      <c r="D815" s="59" t="s">
        <v>122</v>
      </c>
      <c r="E815" s="177">
        <v>1</v>
      </c>
      <c r="F815" s="177">
        <v>3125</v>
      </c>
      <c r="G815" s="181">
        <f>E815*F815</f>
        <v>3125</v>
      </c>
    </row>
    <row r="816" spans="1:7" ht="60" customHeight="1">
      <c r="A816" s="182"/>
      <c r="B816" s="175"/>
      <c r="C816" s="204" t="s">
        <v>182</v>
      </c>
      <c r="D816" s="205"/>
      <c r="E816" s="178"/>
      <c r="F816" s="135"/>
      <c r="G816" s="57"/>
    </row>
    <row r="817" spans="1:45" ht="60" customHeight="1">
      <c r="A817" s="182"/>
      <c r="B817" s="172"/>
      <c r="C817" s="210" t="s">
        <v>1027</v>
      </c>
      <c r="D817" s="207"/>
      <c r="E817" s="171"/>
      <c r="F817" s="179"/>
      <c r="G817" s="56"/>
      <c r="T817" s="36">
        <v>1</v>
      </c>
      <c r="U817" s="36">
        <v>1</v>
      </c>
      <c r="AS817" s="28">
        <v>0</v>
      </c>
    </row>
    <row r="818" spans="1:7" ht="60" customHeight="1">
      <c r="A818" s="180">
        <v>265</v>
      </c>
      <c r="B818" s="174" t="s">
        <v>1143</v>
      </c>
      <c r="C818" s="61" t="s">
        <v>190</v>
      </c>
      <c r="D818" s="59" t="s">
        <v>122</v>
      </c>
      <c r="E818" s="177">
        <v>1</v>
      </c>
      <c r="F818" s="177">
        <v>6990</v>
      </c>
      <c r="G818" s="181">
        <f>E818*F818</f>
        <v>6990</v>
      </c>
    </row>
    <row r="819" spans="1:7" ht="60" customHeight="1">
      <c r="A819" s="182"/>
      <c r="B819" s="175"/>
      <c r="C819" s="204" t="s">
        <v>182</v>
      </c>
      <c r="D819" s="205"/>
      <c r="E819" s="178"/>
      <c r="F819" s="135"/>
      <c r="G819" s="57"/>
    </row>
    <row r="820" spans="1:45" ht="60" customHeight="1">
      <c r="A820" s="182"/>
      <c r="B820" s="172"/>
      <c r="C820" s="210" t="s">
        <v>1027</v>
      </c>
      <c r="D820" s="207"/>
      <c r="E820" s="171"/>
      <c r="F820" s="179"/>
      <c r="G820" s="56"/>
      <c r="T820" s="36">
        <v>1</v>
      </c>
      <c r="U820" s="36">
        <v>1</v>
      </c>
      <c r="AS820" s="28">
        <v>0</v>
      </c>
    </row>
    <row r="821" spans="1:7" ht="60" customHeight="1">
      <c r="A821" s="180">
        <v>266</v>
      </c>
      <c r="B821" s="174" t="s">
        <v>1144</v>
      </c>
      <c r="C821" s="61" t="s">
        <v>1077</v>
      </c>
      <c r="D821" s="59" t="s">
        <v>122</v>
      </c>
      <c r="E821" s="177">
        <v>12</v>
      </c>
      <c r="F821" s="177">
        <v>730</v>
      </c>
      <c r="G821" s="181">
        <f>E821*F821</f>
        <v>8760</v>
      </c>
    </row>
    <row r="822" spans="1:7" ht="60" customHeight="1">
      <c r="A822" s="182"/>
      <c r="B822" s="175"/>
      <c r="C822" s="204" t="s">
        <v>182</v>
      </c>
      <c r="D822" s="205"/>
      <c r="E822" s="178"/>
      <c r="F822" s="135"/>
      <c r="G822" s="57"/>
    </row>
    <row r="823" spans="1:53" ht="60" customHeight="1">
      <c r="A823" s="182"/>
      <c r="B823" s="172"/>
      <c r="C823" s="210" t="s">
        <v>1078</v>
      </c>
      <c r="D823" s="211"/>
      <c r="E823" s="171"/>
      <c r="F823" s="179"/>
      <c r="G823" s="56"/>
      <c r="AB823" s="36">
        <v>1</v>
      </c>
      <c r="AC823" s="36">
        <v>1</v>
      </c>
      <c r="BA823" s="28">
        <v>0</v>
      </c>
    </row>
    <row r="824" spans="1:7" ht="60" customHeight="1">
      <c r="A824" s="180">
        <v>267</v>
      </c>
      <c r="B824" s="174" t="s">
        <v>1145</v>
      </c>
      <c r="C824" s="61" t="s">
        <v>1079</v>
      </c>
      <c r="D824" s="59" t="s">
        <v>122</v>
      </c>
      <c r="E824" s="177">
        <v>1</v>
      </c>
      <c r="F824" s="177">
        <v>940</v>
      </c>
      <c r="G824" s="181">
        <f>E824*F824</f>
        <v>940</v>
      </c>
    </row>
    <row r="825" spans="1:7" ht="60" customHeight="1">
      <c r="A825" s="182"/>
      <c r="B825" s="175"/>
      <c r="C825" s="204" t="s">
        <v>182</v>
      </c>
      <c r="D825" s="205"/>
      <c r="E825" s="178"/>
      <c r="F825" s="135"/>
      <c r="G825" s="57"/>
    </row>
    <row r="826" spans="1:45" ht="60" customHeight="1">
      <c r="A826" s="182"/>
      <c r="B826" s="172"/>
      <c r="C826" s="210" t="s">
        <v>1080</v>
      </c>
      <c r="D826" s="211"/>
      <c r="E826" s="178"/>
      <c r="F826" s="135"/>
      <c r="G826" s="57"/>
      <c r="T826" s="36">
        <v>1</v>
      </c>
      <c r="U826" s="36">
        <v>1</v>
      </c>
      <c r="AS826" s="28">
        <v>0</v>
      </c>
    </row>
    <row r="827" spans="1:7" ht="60" customHeight="1">
      <c r="A827" s="180">
        <v>268</v>
      </c>
      <c r="B827" s="174" t="s">
        <v>1146</v>
      </c>
      <c r="C827" s="61" t="s">
        <v>191</v>
      </c>
      <c r="D827" s="59" t="s">
        <v>122</v>
      </c>
      <c r="E827" s="177">
        <v>3</v>
      </c>
      <c r="F827" s="177">
        <v>1776</v>
      </c>
      <c r="G827" s="181">
        <f>E827*F827</f>
        <v>5328</v>
      </c>
    </row>
    <row r="828" spans="1:7" ht="60" customHeight="1">
      <c r="A828" s="182"/>
      <c r="B828" s="175"/>
      <c r="C828" s="204" t="s">
        <v>182</v>
      </c>
      <c r="D828" s="205"/>
      <c r="E828" s="178"/>
      <c r="F828" s="135"/>
      <c r="G828" s="57"/>
    </row>
    <row r="829" spans="1:7" ht="60" customHeight="1">
      <c r="A829" s="182"/>
      <c r="B829" s="172"/>
      <c r="C829" s="210" t="s">
        <v>1081</v>
      </c>
      <c r="D829" s="211"/>
      <c r="E829" s="171"/>
      <c r="F829" s="179"/>
      <c r="G829" s="56"/>
    </row>
    <row r="830" spans="1:7" ht="60" customHeight="1">
      <c r="A830" s="180">
        <v>269</v>
      </c>
      <c r="B830" s="174" t="s">
        <v>1147</v>
      </c>
      <c r="C830" s="61" t="s">
        <v>192</v>
      </c>
      <c r="D830" s="59" t="s">
        <v>122</v>
      </c>
      <c r="E830" s="177">
        <v>3</v>
      </c>
      <c r="F830" s="177">
        <v>2482</v>
      </c>
      <c r="G830" s="181">
        <f>E830*F830</f>
        <v>7446</v>
      </c>
    </row>
    <row r="831" spans="1:7" ht="60" customHeight="1">
      <c r="A831" s="182"/>
      <c r="B831" s="175"/>
      <c r="C831" s="204" t="s">
        <v>182</v>
      </c>
      <c r="D831" s="205"/>
      <c r="E831" s="178"/>
      <c r="F831" s="135"/>
      <c r="G831" s="57"/>
    </row>
    <row r="832" spans="1:45" ht="60" customHeight="1">
      <c r="A832" s="182"/>
      <c r="B832" s="172"/>
      <c r="C832" s="210" t="s">
        <v>193</v>
      </c>
      <c r="D832" s="211"/>
      <c r="E832" s="171"/>
      <c r="F832" s="179"/>
      <c r="G832" s="56"/>
      <c r="T832" s="36">
        <v>1</v>
      </c>
      <c r="U832" s="36">
        <v>1</v>
      </c>
      <c r="AS832" s="28">
        <v>0</v>
      </c>
    </row>
    <row r="833" spans="1:7" ht="60" customHeight="1">
      <c r="A833" s="180">
        <v>270</v>
      </c>
      <c r="B833" s="174" t="s">
        <v>1148</v>
      </c>
      <c r="C833" s="61" t="s">
        <v>194</v>
      </c>
      <c r="D833" s="59" t="s">
        <v>122</v>
      </c>
      <c r="E833" s="177">
        <v>13</v>
      </c>
      <c r="F833" s="177">
        <v>466</v>
      </c>
      <c r="G833" s="181">
        <f>E833*F833</f>
        <v>6058</v>
      </c>
    </row>
    <row r="834" spans="1:7" ht="60" customHeight="1">
      <c r="A834" s="182"/>
      <c r="B834" s="175"/>
      <c r="C834" s="204" t="s">
        <v>182</v>
      </c>
      <c r="D834" s="205"/>
      <c r="E834" s="178"/>
      <c r="F834" s="135"/>
      <c r="G834" s="57"/>
    </row>
    <row r="835" spans="1:45" ht="60" customHeight="1">
      <c r="A835" s="182"/>
      <c r="B835" s="172"/>
      <c r="C835" s="210" t="s">
        <v>827</v>
      </c>
      <c r="D835" s="207"/>
      <c r="E835" s="171"/>
      <c r="F835" s="179"/>
      <c r="G835" s="56"/>
      <c r="T835" s="36">
        <v>1</v>
      </c>
      <c r="U835" s="36">
        <v>1</v>
      </c>
      <c r="AS835" s="28">
        <v>0</v>
      </c>
    </row>
    <row r="836" spans="1:7" ht="60" customHeight="1">
      <c r="A836" s="180">
        <v>271</v>
      </c>
      <c r="B836" s="174" t="s">
        <v>1149</v>
      </c>
      <c r="C836" s="61" t="s">
        <v>195</v>
      </c>
      <c r="D836" s="59" t="s">
        <v>122</v>
      </c>
      <c r="E836" s="177">
        <v>79</v>
      </c>
      <c r="F836" s="177">
        <v>507</v>
      </c>
      <c r="G836" s="181">
        <f>E836*F836</f>
        <v>40053</v>
      </c>
    </row>
    <row r="837" spans="1:7" ht="60" customHeight="1">
      <c r="A837" s="182"/>
      <c r="B837" s="175"/>
      <c r="C837" s="204" t="s">
        <v>182</v>
      </c>
      <c r="D837" s="205"/>
      <c r="E837" s="178"/>
      <c r="F837" s="135"/>
      <c r="G837" s="57"/>
    </row>
    <row r="838" spans="1:7" ht="60" customHeight="1">
      <c r="A838" s="182"/>
      <c r="B838" s="172"/>
      <c r="C838" s="210" t="s">
        <v>826</v>
      </c>
      <c r="D838" s="207"/>
      <c r="E838" s="171"/>
      <c r="F838" s="179"/>
      <c r="G838" s="56"/>
    </row>
    <row r="839" spans="1:14" ht="60" customHeight="1">
      <c r="A839" s="180">
        <v>272</v>
      </c>
      <c r="B839" s="174" t="s">
        <v>1150</v>
      </c>
      <c r="C839" s="61" t="s">
        <v>196</v>
      </c>
      <c r="D839" s="59" t="s">
        <v>122</v>
      </c>
      <c r="E839" s="177">
        <v>30</v>
      </c>
      <c r="F839" s="177">
        <v>844</v>
      </c>
      <c r="G839" s="181">
        <f>E839*F839</f>
        <v>25320</v>
      </c>
      <c r="K839" s="53"/>
      <c r="L839" s="53"/>
      <c r="M839" s="53"/>
      <c r="N839" s="53"/>
    </row>
    <row r="840" spans="1:97" ht="60" customHeight="1">
      <c r="A840" s="182"/>
      <c r="B840" s="175"/>
      <c r="C840" s="204" t="s">
        <v>182</v>
      </c>
      <c r="D840" s="205"/>
      <c r="E840" s="178"/>
      <c r="F840" s="135"/>
      <c r="G840" s="57"/>
      <c r="O840" s="53"/>
      <c r="BT840" s="36">
        <v>12</v>
      </c>
      <c r="BU840" s="36">
        <v>0</v>
      </c>
      <c r="CS840" s="28">
        <v>0</v>
      </c>
    </row>
    <row r="841" spans="1:50" ht="60" customHeight="1">
      <c r="A841" s="182"/>
      <c r="B841" s="172"/>
      <c r="C841" s="210" t="s">
        <v>828</v>
      </c>
      <c r="D841" s="207"/>
      <c r="E841" s="171"/>
      <c r="F841" s="179"/>
      <c r="G841" s="56"/>
      <c r="AT841" s="37"/>
      <c r="AU841" s="37"/>
      <c r="AV841" s="37"/>
      <c r="AW841" s="37"/>
      <c r="AX841" s="37"/>
    </row>
    <row r="842" spans="1:14" ht="60" customHeight="1">
      <c r="A842" s="180">
        <v>273</v>
      </c>
      <c r="B842" s="174" t="s">
        <v>1151</v>
      </c>
      <c r="C842" s="61" t="s">
        <v>824</v>
      </c>
      <c r="D842" s="59" t="s">
        <v>122</v>
      </c>
      <c r="E842" s="177">
        <v>6</v>
      </c>
      <c r="F842" s="177">
        <v>1434</v>
      </c>
      <c r="G842" s="181">
        <f>E842*F842</f>
        <v>8604</v>
      </c>
      <c r="K842" s="53"/>
      <c r="L842" s="53"/>
      <c r="M842" s="53"/>
      <c r="N842" s="53"/>
    </row>
    <row r="843" spans="1:97" ht="60" customHeight="1">
      <c r="A843" s="182"/>
      <c r="B843" s="175"/>
      <c r="C843" s="204" t="s">
        <v>182</v>
      </c>
      <c r="D843" s="205"/>
      <c r="E843" s="178"/>
      <c r="F843" s="135"/>
      <c r="G843" s="57"/>
      <c r="O843" s="53"/>
      <c r="BT843" s="36">
        <v>12</v>
      </c>
      <c r="BU843" s="36">
        <v>0</v>
      </c>
      <c r="CS843" s="28">
        <v>0</v>
      </c>
    </row>
    <row r="844" spans="1:50" ht="60" customHeight="1">
      <c r="A844" s="182"/>
      <c r="B844" s="172"/>
      <c r="C844" s="210" t="s">
        <v>829</v>
      </c>
      <c r="D844" s="207"/>
      <c r="E844" s="171"/>
      <c r="F844" s="179"/>
      <c r="G844" s="57"/>
      <c r="AT844" s="37"/>
      <c r="AU844" s="37"/>
      <c r="AV844" s="37"/>
      <c r="AW844" s="37"/>
      <c r="AX844" s="37"/>
    </row>
    <row r="845" spans="1:14" ht="60" customHeight="1">
      <c r="A845" s="180">
        <v>274</v>
      </c>
      <c r="B845" s="174" t="s">
        <v>1152</v>
      </c>
      <c r="C845" s="61" t="s">
        <v>825</v>
      </c>
      <c r="D845" s="59" t="s">
        <v>122</v>
      </c>
      <c r="E845" s="177">
        <v>2</v>
      </c>
      <c r="F845" s="177">
        <v>1434</v>
      </c>
      <c r="G845" s="181">
        <f>E845*F845</f>
        <v>2868</v>
      </c>
      <c r="K845" s="53"/>
      <c r="L845" s="53"/>
      <c r="M845" s="53"/>
      <c r="N845" s="53"/>
    </row>
    <row r="846" spans="1:97" ht="60" customHeight="1">
      <c r="A846" s="182"/>
      <c r="B846" s="175"/>
      <c r="C846" s="204" t="s">
        <v>182</v>
      </c>
      <c r="D846" s="205"/>
      <c r="E846" s="178"/>
      <c r="F846" s="135"/>
      <c r="G846" s="57"/>
      <c r="O846" s="53"/>
      <c r="BT846" s="36">
        <v>12</v>
      </c>
      <c r="BU846" s="36">
        <v>0</v>
      </c>
      <c r="CS846" s="28">
        <v>0</v>
      </c>
    </row>
    <row r="847" spans="1:50" ht="60" customHeight="1">
      <c r="A847" s="182"/>
      <c r="B847" s="172"/>
      <c r="C847" s="210" t="s">
        <v>830</v>
      </c>
      <c r="D847" s="207"/>
      <c r="E847" s="171"/>
      <c r="F847" s="179"/>
      <c r="G847" s="57"/>
      <c r="AT847" s="37"/>
      <c r="AU847" s="37"/>
      <c r="AV847" s="37"/>
      <c r="AW847" s="37"/>
      <c r="AX847" s="37"/>
    </row>
    <row r="848" spans="1:14" ht="60" customHeight="1">
      <c r="A848" s="180">
        <v>275</v>
      </c>
      <c r="B848" s="174" t="s">
        <v>1153</v>
      </c>
      <c r="C848" s="61" t="s">
        <v>197</v>
      </c>
      <c r="D848" s="59" t="s">
        <v>122</v>
      </c>
      <c r="E848" s="177">
        <v>5</v>
      </c>
      <c r="F848" s="177">
        <v>98.7</v>
      </c>
      <c r="G848" s="181">
        <f>E848*F848</f>
        <v>493.5</v>
      </c>
      <c r="K848" s="53"/>
      <c r="L848" s="53"/>
      <c r="M848" s="53"/>
      <c r="N848" s="53"/>
    </row>
    <row r="849" spans="1:97" ht="60" customHeight="1">
      <c r="A849" s="182"/>
      <c r="B849" s="175"/>
      <c r="C849" s="204" t="s">
        <v>198</v>
      </c>
      <c r="D849" s="205"/>
      <c r="E849" s="178"/>
      <c r="F849" s="135"/>
      <c r="G849" s="86"/>
      <c r="O849" s="53"/>
      <c r="BT849" s="36">
        <v>12</v>
      </c>
      <c r="BU849" s="36">
        <v>0</v>
      </c>
      <c r="CS849" s="28">
        <v>0</v>
      </c>
    </row>
    <row r="850" spans="1:39" ht="60" customHeight="1">
      <c r="A850" s="182"/>
      <c r="B850" s="172"/>
      <c r="C850" s="210" t="s">
        <v>269</v>
      </c>
      <c r="D850" s="207"/>
      <c r="E850" s="171"/>
      <c r="F850" s="179"/>
      <c r="G850" s="56"/>
      <c r="AI850" s="37"/>
      <c r="AJ850" s="37"/>
      <c r="AK850" s="37"/>
      <c r="AL850" s="37"/>
      <c r="AM850" s="37"/>
    </row>
    <row r="851" spans="1:11" ht="60" customHeight="1">
      <c r="A851" s="180">
        <v>276</v>
      </c>
      <c r="B851" s="174" t="s">
        <v>1154</v>
      </c>
      <c r="C851" s="61" t="s">
        <v>199</v>
      </c>
      <c r="D851" s="59" t="s">
        <v>122</v>
      </c>
      <c r="E851" s="177">
        <v>190</v>
      </c>
      <c r="F851" s="177">
        <v>210</v>
      </c>
      <c r="G851" s="181">
        <f>E851*F851</f>
        <v>39900</v>
      </c>
      <c r="K851" s="53"/>
    </row>
    <row r="852" spans="1:86" ht="60" customHeight="1">
      <c r="A852" s="182"/>
      <c r="B852" s="175"/>
      <c r="C852" s="204" t="s">
        <v>198</v>
      </c>
      <c r="D852" s="205"/>
      <c r="E852" s="178"/>
      <c r="F852" s="135"/>
      <c r="G852" s="57"/>
      <c r="BI852" s="36">
        <v>12</v>
      </c>
      <c r="BJ852" s="36">
        <v>0</v>
      </c>
      <c r="CH852" s="28">
        <v>0</v>
      </c>
    </row>
    <row r="853" spans="1:39" ht="60" customHeight="1">
      <c r="A853" s="182"/>
      <c r="B853" s="172"/>
      <c r="C853" s="210" t="s">
        <v>837</v>
      </c>
      <c r="D853" s="207"/>
      <c r="E853" s="171"/>
      <c r="F853" s="179"/>
      <c r="G853" s="56"/>
      <c r="AI853" s="37"/>
      <c r="AJ853" s="37"/>
      <c r="AK853" s="37"/>
      <c r="AL853" s="37"/>
      <c r="AM853" s="37"/>
    </row>
    <row r="854" spans="1:11" ht="60" customHeight="1">
      <c r="A854" s="180">
        <v>277</v>
      </c>
      <c r="B854" s="174" t="s">
        <v>1155</v>
      </c>
      <c r="C854" s="61" t="s">
        <v>200</v>
      </c>
      <c r="D854" s="59" t="s">
        <v>122</v>
      </c>
      <c r="E854" s="177">
        <v>116</v>
      </c>
      <c r="F854" s="177">
        <v>260</v>
      </c>
      <c r="G854" s="181">
        <f>E854*F854</f>
        <v>30160</v>
      </c>
      <c r="K854" s="53"/>
    </row>
    <row r="855" spans="1:86" ht="60" customHeight="1">
      <c r="A855" s="182"/>
      <c r="B855" s="175"/>
      <c r="C855" s="204" t="s">
        <v>198</v>
      </c>
      <c r="D855" s="205"/>
      <c r="E855" s="178"/>
      <c r="F855" s="135"/>
      <c r="G855" s="57"/>
      <c r="BI855" s="36">
        <v>12</v>
      </c>
      <c r="BJ855" s="36">
        <v>0</v>
      </c>
      <c r="CH855" s="28">
        <v>0</v>
      </c>
    </row>
    <row r="856" spans="1:39" ht="60" customHeight="1">
      <c r="A856" s="182"/>
      <c r="B856" s="172"/>
      <c r="C856" s="210" t="s">
        <v>836</v>
      </c>
      <c r="D856" s="207"/>
      <c r="E856" s="171"/>
      <c r="F856" s="179"/>
      <c r="G856" s="56"/>
      <c r="AI856" s="37"/>
      <c r="AJ856" s="37"/>
      <c r="AK856" s="37"/>
      <c r="AL856" s="37"/>
      <c r="AM856" s="37"/>
    </row>
    <row r="857" spans="1:11" ht="60" customHeight="1">
      <c r="A857" s="180">
        <v>278</v>
      </c>
      <c r="B857" s="174" t="s">
        <v>1156</v>
      </c>
      <c r="C857" s="61" t="s">
        <v>832</v>
      </c>
      <c r="D857" s="59" t="s">
        <v>122</v>
      </c>
      <c r="E857" s="177">
        <v>1</v>
      </c>
      <c r="F857" s="177">
        <v>470</v>
      </c>
      <c r="G857" s="181">
        <f>E857*F857</f>
        <v>470</v>
      </c>
      <c r="K857" s="53"/>
    </row>
    <row r="858" spans="1:86" ht="60" customHeight="1">
      <c r="A858" s="182"/>
      <c r="B858" s="175"/>
      <c r="C858" s="204" t="s">
        <v>202</v>
      </c>
      <c r="D858" s="205"/>
      <c r="E858" s="178"/>
      <c r="F858" s="135"/>
      <c r="G858" s="57"/>
      <c r="BI858" s="36">
        <v>12</v>
      </c>
      <c r="BJ858" s="36">
        <v>0</v>
      </c>
      <c r="CH858" s="28">
        <v>0</v>
      </c>
    </row>
    <row r="859" spans="1:39" ht="60" customHeight="1">
      <c r="A859" s="182"/>
      <c r="B859" s="172"/>
      <c r="C859" s="210" t="s">
        <v>833</v>
      </c>
      <c r="D859" s="207"/>
      <c r="E859" s="171"/>
      <c r="F859" s="179"/>
      <c r="G859" s="56"/>
      <c r="AI859" s="37"/>
      <c r="AJ859" s="37"/>
      <c r="AK859" s="37"/>
      <c r="AL859" s="37"/>
      <c r="AM859" s="37"/>
    </row>
    <row r="860" spans="1:11" ht="60" customHeight="1">
      <c r="A860" s="180">
        <v>279</v>
      </c>
      <c r="B860" s="174" t="s">
        <v>1157</v>
      </c>
      <c r="C860" s="61" t="s">
        <v>201</v>
      </c>
      <c r="D860" s="59" t="s">
        <v>122</v>
      </c>
      <c r="E860" s="177">
        <v>18</v>
      </c>
      <c r="F860" s="177">
        <v>470</v>
      </c>
      <c r="G860" s="181">
        <f>E860*F860</f>
        <v>8460</v>
      </c>
      <c r="K860" s="53"/>
    </row>
    <row r="861" spans="1:86" ht="60" customHeight="1">
      <c r="A861" s="182"/>
      <c r="B861" s="175"/>
      <c r="C861" s="204" t="s">
        <v>202</v>
      </c>
      <c r="D861" s="205"/>
      <c r="E861" s="178"/>
      <c r="F861" s="135"/>
      <c r="G861" s="57"/>
      <c r="BI861" s="36">
        <v>12</v>
      </c>
      <c r="BJ861" s="36">
        <v>0</v>
      </c>
      <c r="CH861" s="28">
        <v>0</v>
      </c>
    </row>
    <row r="862" spans="1:31" ht="60" customHeight="1">
      <c r="A862" s="182"/>
      <c r="B862" s="172"/>
      <c r="C862" s="210" t="s">
        <v>831</v>
      </c>
      <c r="D862" s="207"/>
      <c r="E862" s="171"/>
      <c r="F862" s="179"/>
      <c r="G862" s="56"/>
      <c r="AA862" s="37"/>
      <c r="AB862" s="37"/>
      <c r="AC862" s="37"/>
      <c r="AD862" s="37"/>
      <c r="AE862" s="37"/>
    </row>
    <row r="863" spans="1:7" ht="56.25" customHeight="1">
      <c r="A863" s="180">
        <v>280</v>
      </c>
      <c r="B863" s="174" t="s">
        <v>1158</v>
      </c>
      <c r="C863" s="61" t="s">
        <v>203</v>
      </c>
      <c r="D863" s="59" t="s">
        <v>122</v>
      </c>
      <c r="E863" s="177">
        <v>1</v>
      </c>
      <c r="F863" s="177">
        <v>571</v>
      </c>
      <c r="G863" s="181">
        <f>E863*F863</f>
        <v>571</v>
      </c>
    </row>
    <row r="864" spans="1:78" ht="102.75" customHeight="1">
      <c r="A864" s="182"/>
      <c r="B864" s="175"/>
      <c r="C864" s="204" t="s">
        <v>202</v>
      </c>
      <c r="D864" s="205"/>
      <c r="E864" s="178"/>
      <c r="F864" s="135"/>
      <c r="G864" s="57"/>
      <c r="BA864" s="36">
        <v>12</v>
      </c>
      <c r="BB864" s="36">
        <v>0</v>
      </c>
      <c r="BZ864" s="28">
        <v>0</v>
      </c>
    </row>
    <row r="865" spans="1:31" ht="60" customHeight="1">
      <c r="A865" s="182"/>
      <c r="B865" s="172"/>
      <c r="C865" s="210" t="s">
        <v>204</v>
      </c>
      <c r="D865" s="207"/>
      <c r="E865" s="171"/>
      <c r="F865" s="179"/>
      <c r="G865" s="56"/>
      <c r="AA865" s="37"/>
      <c r="AB865" s="37"/>
      <c r="AC865" s="37"/>
      <c r="AD865" s="37"/>
      <c r="AE865" s="37"/>
    </row>
    <row r="866" spans="1:11" ht="50.25" customHeight="1">
      <c r="A866" s="180">
        <v>281</v>
      </c>
      <c r="B866" s="174" t="s">
        <v>1159</v>
      </c>
      <c r="C866" s="58" t="s">
        <v>768</v>
      </c>
      <c r="D866" s="59" t="s">
        <v>122</v>
      </c>
      <c r="E866" s="107">
        <v>32</v>
      </c>
      <c r="F866" s="80">
        <v>1250</v>
      </c>
      <c r="G866" s="181">
        <f>E866*F866</f>
        <v>40000</v>
      </c>
      <c r="K866" s="53"/>
    </row>
    <row r="867" spans="1:78" ht="76.5" customHeight="1">
      <c r="A867" s="182"/>
      <c r="B867" s="175"/>
      <c r="C867" s="204" t="s">
        <v>771</v>
      </c>
      <c r="D867" s="205"/>
      <c r="E867" s="99"/>
      <c r="F867" s="143"/>
      <c r="G867" s="87"/>
      <c r="BA867" s="36">
        <v>12</v>
      </c>
      <c r="BB867" s="36">
        <v>0</v>
      </c>
      <c r="BZ867" s="28">
        <v>0</v>
      </c>
    </row>
    <row r="868" spans="1:31" ht="60" customHeight="1">
      <c r="A868" s="182"/>
      <c r="B868" s="172"/>
      <c r="C868" s="210" t="s">
        <v>765</v>
      </c>
      <c r="D868" s="207"/>
      <c r="E868" s="178"/>
      <c r="F868" s="111"/>
      <c r="G868" s="87"/>
      <c r="AA868" s="37"/>
      <c r="AB868" s="37"/>
      <c r="AC868" s="37"/>
      <c r="AD868" s="37"/>
      <c r="AE868" s="37"/>
    </row>
    <row r="869" spans="1:11" ht="51" customHeight="1">
      <c r="A869" s="180">
        <v>282</v>
      </c>
      <c r="B869" s="174" t="s">
        <v>1160</v>
      </c>
      <c r="C869" s="58" t="s">
        <v>769</v>
      </c>
      <c r="D869" s="59" t="s">
        <v>122</v>
      </c>
      <c r="E869" s="107">
        <v>24</v>
      </c>
      <c r="F869" s="80">
        <v>2500</v>
      </c>
      <c r="G869" s="74">
        <f>E869*F869</f>
        <v>60000</v>
      </c>
      <c r="K869" s="53"/>
    </row>
    <row r="870" spans="1:78" ht="94.5" customHeight="1">
      <c r="A870" s="182"/>
      <c r="B870" s="175"/>
      <c r="C870" s="204" t="s">
        <v>770</v>
      </c>
      <c r="D870" s="205"/>
      <c r="E870" s="99"/>
      <c r="F870" s="143"/>
      <c r="G870" s="87"/>
      <c r="BA870" s="36">
        <v>12</v>
      </c>
      <c r="BB870" s="36">
        <v>0</v>
      </c>
      <c r="BZ870" s="28">
        <v>0</v>
      </c>
    </row>
    <row r="871" spans="1:39" ht="60" customHeight="1">
      <c r="A871" s="182"/>
      <c r="B871" s="172"/>
      <c r="C871" s="210" t="s">
        <v>774</v>
      </c>
      <c r="D871" s="207"/>
      <c r="E871" s="178"/>
      <c r="F871" s="111"/>
      <c r="G871" s="87"/>
      <c r="AI871" s="37"/>
      <c r="AJ871" s="37"/>
      <c r="AK871" s="37"/>
      <c r="AL871" s="37"/>
      <c r="AM871" s="37"/>
    </row>
    <row r="872" spans="1:11" ht="60" customHeight="1">
      <c r="A872" s="180">
        <v>283</v>
      </c>
      <c r="B872" s="174" t="s">
        <v>1161</v>
      </c>
      <c r="C872" s="58" t="s">
        <v>773</v>
      </c>
      <c r="D872" s="59" t="s">
        <v>122</v>
      </c>
      <c r="E872" s="107">
        <v>6</v>
      </c>
      <c r="F872" s="80">
        <v>2500</v>
      </c>
      <c r="G872" s="74">
        <f>E872*F872</f>
        <v>15000</v>
      </c>
      <c r="K872" s="53"/>
    </row>
    <row r="873" spans="1:86" ht="92.25" customHeight="1">
      <c r="A873" s="182"/>
      <c r="B873" s="175"/>
      <c r="C873" s="204" t="s">
        <v>770</v>
      </c>
      <c r="D873" s="205"/>
      <c r="E873" s="99"/>
      <c r="F873" s="143"/>
      <c r="G873" s="87"/>
      <c r="BI873" s="36">
        <v>12</v>
      </c>
      <c r="BJ873" s="36">
        <v>0</v>
      </c>
      <c r="CH873" s="28">
        <v>0</v>
      </c>
    </row>
    <row r="874" spans="1:39" ht="60" customHeight="1">
      <c r="A874" s="182"/>
      <c r="B874" s="172"/>
      <c r="C874" s="210" t="s">
        <v>775</v>
      </c>
      <c r="D874" s="207"/>
      <c r="E874" s="178"/>
      <c r="F874" s="111"/>
      <c r="G874" s="87"/>
      <c r="AI874" s="37"/>
      <c r="AJ874" s="37"/>
      <c r="AK874" s="37"/>
      <c r="AL874" s="37"/>
      <c r="AM874" s="37"/>
    </row>
    <row r="875" spans="1:11" ht="60" customHeight="1">
      <c r="A875" s="180">
        <v>284</v>
      </c>
      <c r="B875" s="174" t="s">
        <v>1162</v>
      </c>
      <c r="C875" s="58" t="s">
        <v>777</v>
      </c>
      <c r="D875" s="59" t="s">
        <v>122</v>
      </c>
      <c r="E875" s="107">
        <v>4</v>
      </c>
      <c r="F875" s="80">
        <v>1875</v>
      </c>
      <c r="G875" s="74">
        <f>E875*F875</f>
        <v>7500</v>
      </c>
      <c r="K875" s="53"/>
    </row>
    <row r="876" spans="1:86" ht="97.5" customHeight="1">
      <c r="A876" s="182"/>
      <c r="B876" s="175"/>
      <c r="C876" s="204" t="s">
        <v>770</v>
      </c>
      <c r="D876" s="205"/>
      <c r="E876" s="99"/>
      <c r="F876" s="143"/>
      <c r="G876" s="87"/>
      <c r="BI876" s="36">
        <v>12</v>
      </c>
      <c r="BJ876" s="36">
        <v>0</v>
      </c>
      <c r="CH876" s="28">
        <v>0</v>
      </c>
    </row>
    <row r="877" spans="1:39" ht="60" customHeight="1">
      <c r="A877" s="182"/>
      <c r="B877" s="172"/>
      <c r="C877" s="210" t="s">
        <v>778</v>
      </c>
      <c r="D877" s="207"/>
      <c r="E877" s="178"/>
      <c r="F877" s="111"/>
      <c r="G877" s="87"/>
      <c r="AI877" s="37"/>
      <c r="AJ877" s="37"/>
      <c r="AK877" s="37"/>
      <c r="AL877" s="37"/>
      <c r="AM877" s="37"/>
    </row>
    <row r="878" spans="1:11" ht="60" customHeight="1">
      <c r="A878" s="180">
        <v>285</v>
      </c>
      <c r="B878" s="174" t="s">
        <v>1163</v>
      </c>
      <c r="C878" s="58" t="s">
        <v>776</v>
      </c>
      <c r="D878" s="59" t="s">
        <v>122</v>
      </c>
      <c r="E878" s="107">
        <v>16</v>
      </c>
      <c r="F878" s="80">
        <v>1875</v>
      </c>
      <c r="G878" s="74">
        <f>E878*F878</f>
        <v>30000</v>
      </c>
      <c r="K878" s="53"/>
    </row>
    <row r="879" spans="1:86" ht="99.75" customHeight="1">
      <c r="A879" s="182"/>
      <c r="B879" s="175"/>
      <c r="C879" s="204" t="s">
        <v>770</v>
      </c>
      <c r="D879" s="205"/>
      <c r="E879" s="99"/>
      <c r="F879" s="143"/>
      <c r="G879" s="87"/>
      <c r="BI879" s="36">
        <v>12</v>
      </c>
      <c r="BJ879" s="36">
        <v>0</v>
      </c>
      <c r="CH879" s="28">
        <v>0</v>
      </c>
    </row>
    <row r="880" spans="1:39" ht="60" customHeight="1">
      <c r="A880" s="182"/>
      <c r="B880" s="172"/>
      <c r="C880" s="210" t="s">
        <v>779</v>
      </c>
      <c r="D880" s="207"/>
      <c r="E880" s="178"/>
      <c r="F880" s="111"/>
      <c r="G880" s="87"/>
      <c r="AI880" s="37"/>
      <c r="AJ880" s="37"/>
      <c r="AK880" s="37"/>
      <c r="AL880" s="37"/>
      <c r="AM880" s="37"/>
    </row>
    <row r="881" spans="1:11" ht="60" customHeight="1">
      <c r="A881" s="180">
        <v>286</v>
      </c>
      <c r="B881" s="174" t="s">
        <v>1164</v>
      </c>
      <c r="C881" s="58" t="s">
        <v>812</v>
      </c>
      <c r="D881" s="59" t="s">
        <v>122</v>
      </c>
      <c r="E881" s="107">
        <v>2</v>
      </c>
      <c r="F881" s="80">
        <v>2775</v>
      </c>
      <c r="G881" s="74">
        <f>E881*F881</f>
        <v>5550</v>
      </c>
      <c r="K881" s="53"/>
    </row>
    <row r="882" spans="1:86" ht="93" customHeight="1">
      <c r="A882" s="182"/>
      <c r="B882" s="175"/>
      <c r="C882" s="204" t="s">
        <v>770</v>
      </c>
      <c r="D882" s="205"/>
      <c r="E882" s="99"/>
      <c r="F882" s="143"/>
      <c r="G882" s="87"/>
      <c r="BI882" s="36">
        <v>12</v>
      </c>
      <c r="BJ882" s="36">
        <v>0</v>
      </c>
      <c r="CH882" s="28">
        <v>0</v>
      </c>
    </row>
    <row r="883" spans="1:39" ht="60" customHeight="1">
      <c r="A883" s="182"/>
      <c r="B883" s="172"/>
      <c r="C883" s="210" t="s">
        <v>816</v>
      </c>
      <c r="D883" s="207"/>
      <c r="E883" s="178"/>
      <c r="F883" s="111"/>
      <c r="G883" s="87"/>
      <c r="AI883" s="37"/>
      <c r="AJ883" s="37"/>
      <c r="AK883" s="37"/>
      <c r="AL883" s="37"/>
      <c r="AM883" s="37"/>
    </row>
    <row r="884" spans="1:11" ht="60" customHeight="1">
      <c r="A884" s="180">
        <v>287</v>
      </c>
      <c r="B884" s="174" t="s">
        <v>1165</v>
      </c>
      <c r="C884" s="58" t="s">
        <v>813</v>
      </c>
      <c r="D884" s="59" t="s">
        <v>122</v>
      </c>
      <c r="E884" s="107">
        <v>7</v>
      </c>
      <c r="F884" s="80">
        <v>3520</v>
      </c>
      <c r="G884" s="74">
        <f>E884*F884</f>
        <v>24640</v>
      </c>
      <c r="K884" s="53"/>
    </row>
    <row r="885" spans="1:86" ht="125.25" customHeight="1">
      <c r="A885" s="182"/>
      <c r="B885" s="175"/>
      <c r="C885" s="204" t="s">
        <v>770</v>
      </c>
      <c r="D885" s="205"/>
      <c r="E885" s="99"/>
      <c r="F885" s="143"/>
      <c r="G885" s="87"/>
      <c r="BI885" s="36">
        <v>12</v>
      </c>
      <c r="BJ885" s="36">
        <v>0</v>
      </c>
      <c r="CH885" s="28">
        <v>0</v>
      </c>
    </row>
    <row r="886" spans="1:39" ht="60" customHeight="1">
      <c r="A886" s="182"/>
      <c r="B886" s="172"/>
      <c r="C886" s="210" t="s">
        <v>815</v>
      </c>
      <c r="D886" s="207"/>
      <c r="E886" s="178"/>
      <c r="F886" s="111"/>
      <c r="G886" s="87"/>
      <c r="AI886" s="37"/>
      <c r="AJ886" s="37"/>
      <c r="AK886" s="37"/>
      <c r="AL886" s="37"/>
      <c r="AM886" s="37"/>
    </row>
    <row r="887" spans="1:11" ht="60" customHeight="1">
      <c r="A887" s="180">
        <v>288</v>
      </c>
      <c r="B887" s="174" t="s">
        <v>1166</v>
      </c>
      <c r="C887" s="58" t="s">
        <v>814</v>
      </c>
      <c r="D887" s="59" t="s">
        <v>122</v>
      </c>
      <c r="E887" s="107">
        <v>2</v>
      </c>
      <c r="F887" s="80">
        <v>4815</v>
      </c>
      <c r="G887" s="74">
        <f>E887*F887</f>
        <v>9630</v>
      </c>
      <c r="K887" s="53"/>
    </row>
    <row r="888" spans="1:86" ht="118.5" customHeight="1">
      <c r="A888" s="182"/>
      <c r="B888" s="175"/>
      <c r="C888" s="204" t="s">
        <v>770</v>
      </c>
      <c r="D888" s="205"/>
      <c r="E888" s="99"/>
      <c r="F888" s="143"/>
      <c r="G888" s="87"/>
      <c r="BI888" s="36">
        <v>12</v>
      </c>
      <c r="BJ888" s="36">
        <v>0</v>
      </c>
      <c r="CH888" s="28">
        <v>0</v>
      </c>
    </row>
    <row r="889" spans="1:39" ht="60" customHeight="1">
      <c r="A889" s="182"/>
      <c r="B889" s="172"/>
      <c r="C889" s="210" t="s">
        <v>772</v>
      </c>
      <c r="D889" s="207"/>
      <c r="E889" s="178"/>
      <c r="F889" s="111"/>
      <c r="G889" s="87"/>
      <c r="AI889" s="37"/>
      <c r="AJ889" s="37"/>
      <c r="AK889" s="37"/>
      <c r="AL889" s="37"/>
      <c r="AM889" s="37"/>
    </row>
    <row r="890" spans="1:11" ht="50.25" customHeight="1">
      <c r="A890" s="180">
        <v>289</v>
      </c>
      <c r="B890" s="174" t="s">
        <v>1167</v>
      </c>
      <c r="C890" s="58" t="s">
        <v>782</v>
      </c>
      <c r="D890" s="59" t="s">
        <v>122</v>
      </c>
      <c r="E890" s="107">
        <v>96</v>
      </c>
      <c r="F890" s="80">
        <v>1850</v>
      </c>
      <c r="G890" s="74">
        <f>E890*F890</f>
        <v>177600</v>
      </c>
      <c r="K890" s="53"/>
    </row>
    <row r="891" spans="1:86" ht="60" customHeight="1">
      <c r="A891" s="182"/>
      <c r="B891" s="175"/>
      <c r="C891" s="204" t="s">
        <v>787</v>
      </c>
      <c r="D891" s="205"/>
      <c r="E891" s="99"/>
      <c r="F891" s="143"/>
      <c r="G891" s="57"/>
      <c r="BI891" s="36">
        <v>12</v>
      </c>
      <c r="BJ891" s="36">
        <v>0</v>
      </c>
      <c r="CH891" s="28">
        <v>0</v>
      </c>
    </row>
    <row r="892" spans="1:39" ht="60" customHeight="1">
      <c r="A892" s="182"/>
      <c r="B892" s="172"/>
      <c r="C892" s="210" t="s">
        <v>788</v>
      </c>
      <c r="D892" s="207"/>
      <c r="E892" s="178"/>
      <c r="F892" s="111"/>
      <c r="G892" s="57"/>
      <c r="AI892" s="37"/>
      <c r="AJ892" s="37"/>
      <c r="AK892" s="37"/>
      <c r="AL892" s="37"/>
      <c r="AM892" s="37"/>
    </row>
    <row r="893" spans="1:11" ht="60" customHeight="1">
      <c r="A893" s="180">
        <v>290</v>
      </c>
      <c r="B893" s="174" t="s">
        <v>1168</v>
      </c>
      <c r="C893" s="58" t="s">
        <v>783</v>
      </c>
      <c r="D893" s="59" t="s">
        <v>122</v>
      </c>
      <c r="E893" s="107">
        <v>113</v>
      </c>
      <c r="F893" s="80">
        <v>2350</v>
      </c>
      <c r="G893" s="74">
        <f>E893*F893</f>
        <v>265550</v>
      </c>
      <c r="K893" s="53"/>
    </row>
    <row r="894" spans="1:86" ht="110.25" customHeight="1">
      <c r="A894" s="182"/>
      <c r="B894" s="175"/>
      <c r="C894" s="204" t="s">
        <v>787</v>
      </c>
      <c r="D894" s="205"/>
      <c r="E894" s="99"/>
      <c r="F894" s="143"/>
      <c r="G894" s="57"/>
      <c r="BI894" s="36">
        <v>12</v>
      </c>
      <c r="BJ894" s="36">
        <v>0</v>
      </c>
      <c r="CH894" s="28">
        <v>0</v>
      </c>
    </row>
    <row r="895" spans="1:39" ht="60" customHeight="1">
      <c r="A895" s="182"/>
      <c r="B895" s="172"/>
      <c r="C895" s="210" t="s">
        <v>791</v>
      </c>
      <c r="D895" s="207"/>
      <c r="E895" s="178"/>
      <c r="F895" s="111"/>
      <c r="G895" s="57"/>
      <c r="AI895" s="37"/>
      <c r="AJ895" s="37"/>
      <c r="AK895" s="37"/>
      <c r="AL895" s="37"/>
      <c r="AM895" s="37"/>
    </row>
    <row r="896" spans="1:13" ht="60" customHeight="1">
      <c r="A896" s="180">
        <v>291</v>
      </c>
      <c r="B896" s="174" t="s">
        <v>1169</v>
      </c>
      <c r="C896" s="58" t="s">
        <v>784</v>
      </c>
      <c r="D896" s="59" t="s">
        <v>122</v>
      </c>
      <c r="E896" s="107">
        <v>37</v>
      </c>
      <c r="F896" s="80">
        <v>3210</v>
      </c>
      <c r="G896" s="74">
        <f>E896*F896</f>
        <v>118770</v>
      </c>
      <c r="K896" s="53"/>
      <c r="L896" s="53"/>
      <c r="M896" s="53"/>
    </row>
    <row r="897" spans="1:86" ht="110.25" customHeight="1">
      <c r="A897" s="182"/>
      <c r="B897" s="175"/>
      <c r="C897" s="204" t="s">
        <v>787</v>
      </c>
      <c r="D897" s="205"/>
      <c r="E897" s="99"/>
      <c r="F897" s="143"/>
      <c r="G897" s="57"/>
      <c r="BI897" s="36">
        <v>12</v>
      </c>
      <c r="BJ897" s="36">
        <v>0</v>
      </c>
      <c r="CH897" s="28">
        <v>0</v>
      </c>
    </row>
    <row r="898" spans="1:39" ht="60" customHeight="1">
      <c r="A898" s="182"/>
      <c r="B898" s="172"/>
      <c r="C898" s="210" t="s">
        <v>792</v>
      </c>
      <c r="D898" s="207"/>
      <c r="E898" s="178"/>
      <c r="F898" s="111"/>
      <c r="G898" s="57"/>
      <c r="AI898" s="37"/>
      <c r="AJ898" s="37"/>
      <c r="AK898" s="37"/>
      <c r="AL898" s="37"/>
      <c r="AM898" s="37"/>
    </row>
    <row r="899" spans="1:13" ht="60" customHeight="1">
      <c r="A899" s="180">
        <v>292</v>
      </c>
      <c r="B899" s="174" t="s">
        <v>1170</v>
      </c>
      <c r="C899" s="58" t="s">
        <v>785</v>
      </c>
      <c r="D899" s="59" t="s">
        <v>122</v>
      </c>
      <c r="E899" s="107">
        <v>17</v>
      </c>
      <c r="F899" s="80">
        <v>4350</v>
      </c>
      <c r="G899" s="74">
        <f>E899*F899</f>
        <v>73950</v>
      </c>
      <c r="K899" s="53"/>
      <c r="L899" s="53"/>
      <c r="M899" s="53"/>
    </row>
    <row r="900" spans="1:86" ht="103.5" customHeight="1">
      <c r="A900" s="182"/>
      <c r="B900" s="175"/>
      <c r="C900" s="204" t="s">
        <v>787</v>
      </c>
      <c r="D900" s="205"/>
      <c r="E900" s="99"/>
      <c r="F900" s="143"/>
      <c r="G900" s="57"/>
      <c r="BI900" s="36">
        <v>12</v>
      </c>
      <c r="BJ900" s="36">
        <v>0</v>
      </c>
      <c r="CH900" s="28">
        <v>0</v>
      </c>
    </row>
    <row r="901" spans="1:39" ht="60" customHeight="1">
      <c r="A901" s="182"/>
      <c r="B901" s="172"/>
      <c r="C901" s="210" t="s">
        <v>789</v>
      </c>
      <c r="D901" s="207"/>
      <c r="E901" s="178"/>
      <c r="F901" s="111"/>
      <c r="G901" s="57"/>
      <c r="AI901" s="37"/>
      <c r="AJ901" s="37"/>
      <c r="AK901" s="37"/>
      <c r="AL901" s="37"/>
      <c r="AM901" s="37"/>
    </row>
    <row r="902" spans="1:13" ht="60" customHeight="1">
      <c r="A902" s="180">
        <v>293</v>
      </c>
      <c r="B902" s="174" t="s">
        <v>1171</v>
      </c>
      <c r="C902" s="58" t="s">
        <v>786</v>
      </c>
      <c r="D902" s="59" t="s">
        <v>122</v>
      </c>
      <c r="E902" s="107">
        <v>6</v>
      </c>
      <c r="F902" s="80">
        <v>7450</v>
      </c>
      <c r="G902" s="74">
        <f>E902*F902</f>
        <v>44700</v>
      </c>
      <c r="L902" s="53"/>
      <c r="M902" s="53"/>
    </row>
    <row r="903" spans="1:86" ht="96.75" customHeight="1">
      <c r="A903" s="182"/>
      <c r="B903" s="175"/>
      <c r="C903" s="204" t="s">
        <v>787</v>
      </c>
      <c r="D903" s="205"/>
      <c r="E903" s="99"/>
      <c r="F903" s="143"/>
      <c r="G903" s="57"/>
      <c r="BI903" s="36">
        <v>12</v>
      </c>
      <c r="BJ903" s="36">
        <v>0</v>
      </c>
      <c r="CH903" s="28">
        <v>0</v>
      </c>
    </row>
    <row r="904" spans="1:50" ht="60" customHeight="1">
      <c r="A904" s="182"/>
      <c r="B904" s="172"/>
      <c r="C904" s="210" t="s">
        <v>790</v>
      </c>
      <c r="D904" s="207"/>
      <c r="E904" s="178"/>
      <c r="F904" s="111"/>
      <c r="G904" s="57"/>
      <c r="AT904" s="37"/>
      <c r="AU904" s="37"/>
      <c r="AV904" s="37"/>
      <c r="AW904" s="37"/>
      <c r="AX904" s="37"/>
    </row>
    <row r="905" spans="1:14" ht="60" customHeight="1">
      <c r="A905" s="180">
        <v>294</v>
      </c>
      <c r="B905" s="174" t="s">
        <v>1172</v>
      </c>
      <c r="C905" s="58" t="s">
        <v>793</v>
      </c>
      <c r="D905" s="59" t="s">
        <v>122</v>
      </c>
      <c r="E905" s="107">
        <v>15</v>
      </c>
      <c r="F905" s="80">
        <v>3700</v>
      </c>
      <c r="G905" s="74">
        <f>E905*F905</f>
        <v>55500</v>
      </c>
      <c r="L905" s="53"/>
      <c r="M905" s="53"/>
      <c r="N905" s="53"/>
    </row>
    <row r="906" spans="1:7" ht="106.5" customHeight="1">
      <c r="A906" s="182"/>
      <c r="B906" s="175"/>
      <c r="C906" s="204" t="s">
        <v>798</v>
      </c>
      <c r="D906" s="205"/>
      <c r="E906" s="99"/>
      <c r="F906" s="143"/>
      <c r="G906" s="57"/>
    </row>
    <row r="907" spans="1:7" ht="60" customHeight="1">
      <c r="A907" s="182"/>
      <c r="B907" s="172"/>
      <c r="C907" s="210" t="s">
        <v>800</v>
      </c>
      <c r="D907" s="207"/>
      <c r="E907" s="178"/>
      <c r="F907" s="111"/>
      <c r="G907" s="57"/>
    </row>
    <row r="908" spans="1:14" ht="60" customHeight="1">
      <c r="A908" s="180">
        <v>295</v>
      </c>
      <c r="B908" s="174" t="s">
        <v>1173</v>
      </c>
      <c r="C908" s="58" t="s">
        <v>794</v>
      </c>
      <c r="D908" s="59" t="s">
        <v>122</v>
      </c>
      <c r="E908" s="107">
        <v>66</v>
      </c>
      <c r="F908" s="80">
        <v>4700</v>
      </c>
      <c r="G908" s="74">
        <f>E908*F908</f>
        <v>310200</v>
      </c>
      <c r="K908" s="53"/>
      <c r="L908" s="53"/>
      <c r="M908" s="53"/>
      <c r="N908" s="53"/>
    </row>
    <row r="909" spans="1:7" ht="95.25" customHeight="1">
      <c r="A909" s="182"/>
      <c r="B909" s="175"/>
      <c r="C909" s="204" t="s">
        <v>798</v>
      </c>
      <c r="D909" s="205"/>
      <c r="E909" s="99"/>
      <c r="F909" s="143"/>
      <c r="G909" s="57"/>
    </row>
    <row r="910" spans="1:7" ht="60" customHeight="1">
      <c r="A910" s="182"/>
      <c r="B910" s="172"/>
      <c r="C910" s="210" t="s">
        <v>802</v>
      </c>
      <c r="D910" s="207"/>
      <c r="E910" s="178"/>
      <c r="F910" s="111"/>
      <c r="G910" s="57"/>
    </row>
    <row r="911" spans="1:14" ht="60" customHeight="1">
      <c r="A911" s="180">
        <v>296</v>
      </c>
      <c r="B911" s="174" t="s">
        <v>1174</v>
      </c>
      <c r="C911" s="58" t="s">
        <v>795</v>
      </c>
      <c r="D911" s="59" t="s">
        <v>122</v>
      </c>
      <c r="E911" s="107">
        <v>23</v>
      </c>
      <c r="F911" s="80">
        <v>6420</v>
      </c>
      <c r="G911" s="74">
        <f>E911*F911</f>
        <v>147660</v>
      </c>
      <c r="L911" s="53"/>
      <c r="M911" s="53"/>
      <c r="N911" s="53"/>
    </row>
    <row r="912" spans="1:97" ht="113.25" customHeight="1">
      <c r="A912" s="182"/>
      <c r="B912" s="175"/>
      <c r="C912" s="204" t="s">
        <v>798</v>
      </c>
      <c r="D912" s="205"/>
      <c r="E912" s="99"/>
      <c r="F912" s="143"/>
      <c r="G912" s="57"/>
      <c r="O912" s="53"/>
      <c r="BT912" s="36">
        <v>12</v>
      </c>
      <c r="BU912" s="36">
        <v>0</v>
      </c>
      <c r="CS912" s="28">
        <v>0</v>
      </c>
    </row>
    <row r="913" spans="1:50" ht="60" customHeight="1">
      <c r="A913" s="182"/>
      <c r="B913" s="172"/>
      <c r="C913" s="210" t="s">
        <v>801</v>
      </c>
      <c r="D913" s="207"/>
      <c r="E913" s="178"/>
      <c r="F913" s="111"/>
      <c r="G913" s="57"/>
      <c r="AT913" s="37"/>
      <c r="AU913" s="37"/>
      <c r="AV913" s="37"/>
      <c r="AW913" s="37"/>
      <c r="AX913" s="37"/>
    </row>
    <row r="914" spans="1:14" ht="60" customHeight="1">
      <c r="A914" s="180">
        <v>297</v>
      </c>
      <c r="B914" s="174" t="s">
        <v>1175</v>
      </c>
      <c r="C914" s="58" t="s">
        <v>796</v>
      </c>
      <c r="D914" s="59" t="s">
        <v>122</v>
      </c>
      <c r="E914" s="107">
        <v>4</v>
      </c>
      <c r="F914" s="80">
        <v>8700</v>
      </c>
      <c r="G914" s="74">
        <f>E914*F914</f>
        <v>34800</v>
      </c>
      <c r="L914" s="53"/>
      <c r="M914" s="53"/>
      <c r="N914" s="53"/>
    </row>
    <row r="915" spans="1:97" ht="103.5" customHeight="1">
      <c r="A915" s="182"/>
      <c r="B915" s="175"/>
      <c r="C915" s="204" t="s">
        <v>798</v>
      </c>
      <c r="D915" s="205"/>
      <c r="E915" s="99"/>
      <c r="F915" s="143"/>
      <c r="G915" s="57"/>
      <c r="O915" s="53"/>
      <c r="BT915" s="36">
        <v>12</v>
      </c>
      <c r="BU915" s="36">
        <v>0</v>
      </c>
      <c r="CS915" s="28">
        <v>0</v>
      </c>
    </row>
    <row r="916" spans="1:50" ht="60" customHeight="1">
      <c r="A916" s="182"/>
      <c r="B916" s="172"/>
      <c r="C916" s="210" t="s">
        <v>799</v>
      </c>
      <c r="D916" s="207"/>
      <c r="E916" s="178"/>
      <c r="F916" s="111"/>
      <c r="G916" s="57"/>
      <c r="AT916" s="37"/>
      <c r="AU916" s="37"/>
      <c r="AV916" s="37"/>
      <c r="AW916" s="37"/>
      <c r="AX916" s="37"/>
    </row>
    <row r="917" spans="1:14" ht="60" customHeight="1">
      <c r="A917" s="180">
        <v>298</v>
      </c>
      <c r="B917" s="174" t="s">
        <v>1176</v>
      </c>
      <c r="C917" s="58" t="s">
        <v>797</v>
      </c>
      <c r="D917" s="59" t="s">
        <v>122</v>
      </c>
      <c r="E917" s="107">
        <v>1</v>
      </c>
      <c r="F917" s="80">
        <v>14900</v>
      </c>
      <c r="G917" s="74">
        <f>E917*F917</f>
        <v>14900</v>
      </c>
      <c r="L917" s="53"/>
      <c r="M917" s="53"/>
      <c r="N917" s="53"/>
    </row>
    <row r="918" spans="1:97" ht="105" customHeight="1">
      <c r="A918" s="182"/>
      <c r="B918" s="175"/>
      <c r="C918" s="204" t="s">
        <v>798</v>
      </c>
      <c r="D918" s="205"/>
      <c r="E918" s="99"/>
      <c r="F918" s="143"/>
      <c r="G918" s="57"/>
      <c r="O918" s="53"/>
      <c r="BT918" s="36">
        <v>12</v>
      </c>
      <c r="BU918" s="36">
        <v>0</v>
      </c>
      <c r="CS918" s="28">
        <v>0</v>
      </c>
    </row>
    <row r="919" spans="1:50" ht="60" customHeight="1">
      <c r="A919" s="182"/>
      <c r="B919" s="172"/>
      <c r="C919" s="210" t="s">
        <v>803</v>
      </c>
      <c r="D919" s="207"/>
      <c r="E919" s="178"/>
      <c r="F919" s="111"/>
      <c r="G919" s="57"/>
      <c r="AT919" s="37"/>
      <c r="AU919" s="37"/>
      <c r="AV919" s="37"/>
      <c r="AW919" s="37"/>
      <c r="AX919" s="37"/>
    </row>
    <row r="920" spans="1:14" ht="60" customHeight="1">
      <c r="A920" s="180">
        <v>299</v>
      </c>
      <c r="B920" s="174" t="s">
        <v>1177</v>
      </c>
      <c r="C920" s="58" t="s">
        <v>804</v>
      </c>
      <c r="D920" s="59" t="s">
        <v>122</v>
      </c>
      <c r="E920" s="107">
        <v>8</v>
      </c>
      <c r="F920" s="80">
        <v>3700</v>
      </c>
      <c r="G920" s="74">
        <f>E920*F920</f>
        <v>29600</v>
      </c>
      <c r="L920" s="53"/>
      <c r="M920" s="53"/>
      <c r="N920" s="53"/>
    </row>
    <row r="921" spans="1:97" ht="98.25" customHeight="1">
      <c r="A921" s="182"/>
      <c r="B921" s="175"/>
      <c r="C921" s="204" t="s">
        <v>807</v>
      </c>
      <c r="D921" s="205"/>
      <c r="E921" s="99"/>
      <c r="F921" s="143"/>
      <c r="G921" s="57"/>
      <c r="O921" s="53"/>
      <c r="BT921" s="36">
        <v>12</v>
      </c>
      <c r="BU921" s="36">
        <v>0</v>
      </c>
      <c r="CS921" s="28">
        <v>0</v>
      </c>
    </row>
    <row r="922" spans="1:50" ht="60" customHeight="1">
      <c r="A922" s="182"/>
      <c r="B922" s="172"/>
      <c r="C922" s="210" t="s">
        <v>809</v>
      </c>
      <c r="D922" s="207"/>
      <c r="E922" s="178"/>
      <c r="F922" s="111"/>
      <c r="G922" s="57"/>
      <c r="AT922" s="37"/>
      <c r="AU922" s="37"/>
      <c r="AV922" s="37"/>
      <c r="AW922" s="37"/>
      <c r="AX922" s="37"/>
    </row>
    <row r="923" spans="1:14" ht="60" customHeight="1">
      <c r="A923" s="180">
        <v>300</v>
      </c>
      <c r="B923" s="174" t="s">
        <v>1178</v>
      </c>
      <c r="C923" s="58" t="s">
        <v>805</v>
      </c>
      <c r="D923" s="59" t="s">
        <v>122</v>
      </c>
      <c r="E923" s="107">
        <v>28</v>
      </c>
      <c r="F923" s="80">
        <v>4700</v>
      </c>
      <c r="G923" s="74">
        <f>E923*F923</f>
        <v>131600</v>
      </c>
      <c r="L923" s="53"/>
      <c r="M923" s="53"/>
      <c r="N923" s="53"/>
    </row>
    <row r="924" spans="1:97" ht="107.25" customHeight="1">
      <c r="A924" s="182"/>
      <c r="B924" s="175"/>
      <c r="C924" s="204" t="s">
        <v>808</v>
      </c>
      <c r="D924" s="205"/>
      <c r="E924" s="99"/>
      <c r="F924" s="143"/>
      <c r="G924" s="57"/>
      <c r="O924" s="53"/>
      <c r="BT924" s="36">
        <v>12</v>
      </c>
      <c r="BU924" s="36">
        <v>0</v>
      </c>
      <c r="CS924" s="28">
        <v>0</v>
      </c>
    </row>
    <row r="925" spans="1:50" ht="60" customHeight="1">
      <c r="A925" s="182"/>
      <c r="B925" s="172"/>
      <c r="C925" s="210" t="s">
        <v>810</v>
      </c>
      <c r="D925" s="207"/>
      <c r="E925" s="178"/>
      <c r="F925" s="111"/>
      <c r="G925" s="57"/>
      <c r="AT925" s="37"/>
      <c r="AU925" s="37"/>
      <c r="AV925" s="37"/>
      <c r="AW925" s="37"/>
      <c r="AX925" s="37"/>
    </row>
    <row r="926" spans="1:14" ht="60" customHeight="1">
      <c r="A926" s="180">
        <v>301</v>
      </c>
      <c r="B926" s="174" t="s">
        <v>1179</v>
      </c>
      <c r="C926" s="58" t="s">
        <v>806</v>
      </c>
      <c r="D926" s="59" t="s">
        <v>122</v>
      </c>
      <c r="E926" s="107">
        <v>4</v>
      </c>
      <c r="F926" s="80">
        <v>6420</v>
      </c>
      <c r="G926" s="74">
        <f>E926*F926</f>
        <v>25680</v>
      </c>
      <c r="L926" s="53"/>
      <c r="M926" s="53"/>
      <c r="N926" s="53"/>
    </row>
    <row r="927" spans="1:97" ht="115.5" customHeight="1">
      <c r="A927" s="182"/>
      <c r="B927" s="175"/>
      <c r="C927" s="204" t="s">
        <v>808</v>
      </c>
      <c r="D927" s="205"/>
      <c r="E927" s="99"/>
      <c r="F927" s="143"/>
      <c r="G927" s="57"/>
      <c r="O927" s="53"/>
      <c r="BT927" s="36">
        <v>12</v>
      </c>
      <c r="BU927" s="36">
        <v>0</v>
      </c>
      <c r="CS927" s="28">
        <v>0</v>
      </c>
    </row>
    <row r="928" spans="1:50" ht="60" customHeight="1">
      <c r="A928" s="182"/>
      <c r="B928" s="172"/>
      <c r="C928" s="210" t="s">
        <v>811</v>
      </c>
      <c r="D928" s="207"/>
      <c r="E928" s="178"/>
      <c r="F928" s="111"/>
      <c r="G928" s="57"/>
      <c r="AT928" s="37"/>
      <c r="AU928" s="37"/>
      <c r="AV928" s="37"/>
      <c r="AW928" s="37"/>
      <c r="AX928" s="37"/>
    </row>
    <row r="929" spans="1:14" ht="60" customHeight="1">
      <c r="A929" s="180">
        <v>302</v>
      </c>
      <c r="B929" s="174" t="s">
        <v>1180</v>
      </c>
      <c r="C929" s="58" t="s">
        <v>1274</v>
      </c>
      <c r="D929" s="59" t="s">
        <v>122</v>
      </c>
      <c r="E929" s="107">
        <v>210</v>
      </c>
      <c r="F929" s="80">
        <v>6200</v>
      </c>
      <c r="G929" s="181">
        <f>E929*F929</f>
        <v>1302000</v>
      </c>
      <c r="L929" s="53"/>
      <c r="M929" s="53"/>
      <c r="N929" s="53"/>
    </row>
    <row r="930" spans="1:97" ht="57.75" customHeight="1">
      <c r="A930" s="182"/>
      <c r="B930" s="175"/>
      <c r="C930" s="204" t="s">
        <v>819</v>
      </c>
      <c r="D930" s="205"/>
      <c r="E930" s="99"/>
      <c r="F930" s="143"/>
      <c r="G930" s="57"/>
      <c r="O930" s="53"/>
      <c r="BT930" s="36">
        <v>12</v>
      </c>
      <c r="BU930" s="36">
        <v>0</v>
      </c>
      <c r="CS930" s="28">
        <v>0</v>
      </c>
    </row>
    <row r="931" spans="1:50" ht="61.5" customHeight="1">
      <c r="A931" s="182"/>
      <c r="B931" s="172"/>
      <c r="C931" s="214" t="s">
        <v>822</v>
      </c>
      <c r="D931" s="215"/>
      <c r="E931" s="178"/>
      <c r="F931" s="111"/>
      <c r="G931" s="57"/>
      <c r="AT931" s="37"/>
      <c r="AU931" s="37"/>
      <c r="AV931" s="37"/>
      <c r="AW931" s="37"/>
      <c r="AX931" s="37"/>
    </row>
    <row r="932" spans="1:14" ht="60" customHeight="1">
      <c r="A932" s="180">
        <v>303</v>
      </c>
      <c r="B932" s="174" t="s">
        <v>1181</v>
      </c>
      <c r="C932" s="58" t="s">
        <v>821</v>
      </c>
      <c r="D932" s="59" t="s">
        <v>122</v>
      </c>
      <c r="E932" s="107">
        <v>480</v>
      </c>
      <c r="F932" s="80">
        <v>165</v>
      </c>
      <c r="G932" s="181">
        <f>E932*F932</f>
        <v>79200</v>
      </c>
      <c r="L932" s="53"/>
      <c r="M932" s="53"/>
      <c r="N932" s="53"/>
    </row>
    <row r="933" spans="1:97" ht="60" customHeight="1">
      <c r="A933" s="182"/>
      <c r="B933" s="175"/>
      <c r="C933" s="204" t="s">
        <v>819</v>
      </c>
      <c r="D933" s="205"/>
      <c r="E933" s="99"/>
      <c r="F933" s="143"/>
      <c r="G933" s="57"/>
      <c r="O933" s="53"/>
      <c r="BT933" s="36">
        <v>12</v>
      </c>
      <c r="BU933" s="36">
        <v>0</v>
      </c>
      <c r="CS933" s="28">
        <v>0</v>
      </c>
    </row>
    <row r="934" spans="1:50" ht="60" customHeight="1">
      <c r="A934" s="182"/>
      <c r="B934" s="172"/>
      <c r="C934" s="214" t="s">
        <v>820</v>
      </c>
      <c r="D934" s="215"/>
      <c r="E934" s="178"/>
      <c r="F934" s="111"/>
      <c r="G934" s="57"/>
      <c r="AT934" s="37"/>
      <c r="AU934" s="37"/>
      <c r="AV934" s="37"/>
      <c r="AW934" s="37"/>
      <c r="AX934" s="37"/>
    </row>
    <row r="935" spans="1:14" ht="60" customHeight="1">
      <c r="A935" s="180">
        <v>304</v>
      </c>
      <c r="B935" s="174" t="s">
        <v>1182</v>
      </c>
      <c r="C935" s="114" t="s">
        <v>817</v>
      </c>
      <c r="D935" s="59"/>
      <c r="E935" s="177">
        <v>0</v>
      </c>
      <c r="F935" s="177"/>
      <c r="G935" s="181">
        <v>0</v>
      </c>
      <c r="L935" s="53"/>
      <c r="M935" s="53"/>
      <c r="N935" s="53"/>
    </row>
    <row r="936" spans="1:97" ht="34.5" customHeight="1">
      <c r="A936" s="182"/>
      <c r="B936" s="175"/>
      <c r="C936" s="204"/>
      <c r="D936" s="205"/>
      <c r="E936" s="178"/>
      <c r="F936" s="135"/>
      <c r="G936" s="57"/>
      <c r="O936" s="53"/>
      <c r="BT936" s="36">
        <v>12</v>
      </c>
      <c r="BU936" s="36">
        <v>0</v>
      </c>
      <c r="CS936" s="28">
        <v>0</v>
      </c>
    </row>
    <row r="937" spans="1:50" ht="19.5" customHeight="1">
      <c r="A937" s="182"/>
      <c r="B937" s="172"/>
      <c r="C937" s="210"/>
      <c r="D937" s="207"/>
      <c r="E937" s="171"/>
      <c r="F937" s="179"/>
      <c r="G937" s="56"/>
      <c r="AT937" s="37"/>
      <c r="AU937" s="37"/>
      <c r="AV937" s="37"/>
      <c r="AW937" s="37"/>
      <c r="AX937" s="37"/>
    </row>
    <row r="938" spans="1:14" ht="60" customHeight="1">
      <c r="A938" s="180">
        <v>305</v>
      </c>
      <c r="B938" s="174" t="s">
        <v>1183</v>
      </c>
      <c r="C938" s="61" t="s">
        <v>206</v>
      </c>
      <c r="D938" s="59" t="s">
        <v>122</v>
      </c>
      <c r="E938" s="177">
        <v>77</v>
      </c>
      <c r="F938" s="177">
        <v>1221</v>
      </c>
      <c r="G938" s="181">
        <f>E938*F938</f>
        <v>94017</v>
      </c>
      <c r="L938" s="53"/>
      <c r="M938" s="53"/>
      <c r="N938" s="53"/>
    </row>
    <row r="939" spans="1:97" ht="36" customHeight="1">
      <c r="A939" s="182"/>
      <c r="B939" s="175"/>
      <c r="C939" s="204" t="s">
        <v>205</v>
      </c>
      <c r="D939" s="205"/>
      <c r="E939" s="178"/>
      <c r="F939" s="135"/>
      <c r="G939" s="57"/>
      <c r="O939" s="53"/>
      <c r="BT939" s="36">
        <v>12</v>
      </c>
      <c r="BU939" s="36">
        <v>0</v>
      </c>
      <c r="CS939" s="28">
        <v>0</v>
      </c>
    </row>
    <row r="940" spans="1:50" ht="27" customHeight="1">
      <c r="A940" s="182"/>
      <c r="B940" s="172"/>
      <c r="C940" s="210" t="s">
        <v>758</v>
      </c>
      <c r="D940" s="207"/>
      <c r="E940" s="171"/>
      <c r="F940" s="179"/>
      <c r="G940" s="56"/>
      <c r="AT940" s="37"/>
      <c r="AU940" s="37"/>
      <c r="AV940" s="37"/>
      <c r="AW940" s="37"/>
      <c r="AX940" s="37"/>
    </row>
    <row r="941" spans="1:14" ht="60" customHeight="1">
      <c r="A941" s="180">
        <v>306</v>
      </c>
      <c r="B941" s="174" t="s">
        <v>1184</v>
      </c>
      <c r="C941" s="108" t="s">
        <v>207</v>
      </c>
      <c r="D941" s="59" t="s">
        <v>21</v>
      </c>
      <c r="E941" s="177">
        <f>SUM(E578:E782)</f>
        <v>4820</v>
      </c>
      <c r="F941" s="177">
        <v>53</v>
      </c>
      <c r="G941" s="181">
        <f>E941*F941</f>
        <v>255460</v>
      </c>
      <c r="L941" s="53"/>
      <c r="M941" s="53"/>
      <c r="N941" s="53"/>
    </row>
    <row r="942" spans="1:97" ht="51.75" customHeight="1">
      <c r="A942" s="182"/>
      <c r="B942" s="175"/>
      <c r="C942" s="204" t="s">
        <v>208</v>
      </c>
      <c r="D942" s="205"/>
      <c r="E942" s="178"/>
      <c r="F942" s="135"/>
      <c r="G942" s="57"/>
      <c r="O942" s="53"/>
      <c r="BT942" s="36">
        <v>12</v>
      </c>
      <c r="BU942" s="36">
        <v>0</v>
      </c>
      <c r="CS942" s="28">
        <v>0</v>
      </c>
    </row>
    <row r="943" spans="1:50" ht="28.5" customHeight="1">
      <c r="A943" s="182"/>
      <c r="B943" s="172"/>
      <c r="C943" s="210"/>
      <c r="D943" s="207"/>
      <c r="E943" s="171"/>
      <c r="F943" s="179"/>
      <c r="G943" s="56"/>
      <c r="AT943" s="37"/>
      <c r="AU943" s="37"/>
      <c r="AV943" s="37"/>
      <c r="AW943" s="37"/>
      <c r="AX943" s="37"/>
    </row>
    <row r="944" spans="1:14" ht="60" customHeight="1">
      <c r="A944" s="180">
        <v>307</v>
      </c>
      <c r="B944" s="174" t="s">
        <v>1185</v>
      </c>
      <c r="C944" s="61" t="s">
        <v>209</v>
      </c>
      <c r="D944" s="72" t="s">
        <v>21</v>
      </c>
      <c r="E944" s="97">
        <f>E941</f>
        <v>4820</v>
      </c>
      <c r="F944" s="97">
        <v>35</v>
      </c>
      <c r="G944" s="119">
        <f>E944*F944</f>
        <v>168700</v>
      </c>
      <c r="L944" s="53"/>
      <c r="M944" s="53"/>
      <c r="N944" s="53"/>
    </row>
    <row r="945" spans="1:97" s="109" customFormat="1" ht="51.75" customHeight="1">
      <c r="A945" s="182"/>
      <c r="B945" s="175"/>
      <c r="C945" s="242" t="s">
        <v>208</v>
      </c>
      <c r="D945" s="243"/>
      <c r="E945" s="115"/>
      <c r="F945" s="125"/>
      <c r="G945" s="103"/>
      <c r="O945" s="131"/>
      <c r="BT945" s="77">
        <v>12</v>
      </c>
      <c r="BU945" s="77">
        <v>0</v>
      </c>
      <c r="CS945" s="109">
        <v>0</v>
      </c>
    </row>
    <row r="946" spans="1:50" ht="58.5" customHeight="1">
      <c r="A946" s="182"/>
      <c r="B946" s="172"/>
      <c r="C946" s="244"/>
      <c r="D946" s="245"/>
      <c r="E946" s="137"/>
      <c r="F946" s="123"/>
      <c r="G946" s="156"/>
      <c r="AT946" s="37"/>
      <c r="AU946" s="37"/>
      <c r="AV946" s="37"/>
      <c r="AW946" s="37"/>
      <c r="AX946" s="37"/>
    </row>
    <row r="947" spans="1:14" ht="60" customHeight="1">
      <c r="A947" s="180">
        <v>308</v>
      </c>
      <c r="B947" s="174" t="s">
        <v>1186</v>
      </c>
      <c r="C947" s="108" t="s">
        <v>755</v>
      </c>
      <c r="D947" s="59" t="s">
        <v>753</v>
      </c>
      <c r="E947" s="177">
        <v>620</v>
      </c>
      <c r="F947" s="177">
        <v>460500</v>
      </c>
      <c r="G947" s="181">
        <f>F947</f>
        <v>460500</v>
      </c>
      <c r="L947" s="53"/>
      <c r="N947" s="53"/>
    </row>
    <row r="948" spans="1:97" ht="183.75" customHeight="1">
      <c r="A948" s="182"/>
      <c r="B948" s="175"/>
      <c r="C948" s="204" t="s">
        <v>757</v>
      </c>
      <c r="D948" s="205"/>
      <c r="E948" s="178"/>
      <c r="F948" s="135"/>
      <c r="G948" s="57"/>
      <c r="O948" s="53"/>
      <c r="BT948" s="36">
        <v>12</v>
      </c>
      <c r="BU948" s="36">
        <v>0</v>
      </c>
      <c r="CS948" s="28">
        <v>0</v>
      </c>
    </row>
    <row r="949" spans="1:50" ht="60" customHeight="1">
      <c r="A949" s="182"/>
      <c r="B949" s="172"/>
      <c r="C949" s="214" t="s">
        <v>756</v>
      </c>
      <c r="D949" s="215"/>
      <c r="E949" s="171"/>
      <c r="F949" s="179"/>
      <c r="G949" s="56"/>
      <c r="AT949" s="37"/>
      <c r="AU949" s="37"/>
      <c r="AV949" s="37"/>
      <c r="AW949" s="37"/>
      <c r="AX949" s="37"/>
    </row>
    <row r="950" spans="1:14" ht="60" customHeight="1">
      <c r="A950" s="180">
        <v>309</v>
      </c>
      <c r="B950" s="174" t="s">
        <v>1187</v>
      </c>
      <c r="C950" s="108" t="s">
        <v>752</v>
      </c>
      <c r="D950" s="59" t="s">
        <v>753</v>
      </c>
      <c r="E950" s="177">
        <v>1145</v>
      </c>
      <c r="F950" s="177">
        <v>890500</v>
      </c>
      <c r="G950" s="181">
        <f>F950</f>
        <v>890500</v>
      </c>
      <c r="L950" s="53"/>
      <c r="N950" s="53"/>
    </row>
    <row r="951" spans="1:97" ht="198.75" customHeight="1">
      <c r="A951" s="182"/>
      <c r="B951" s="175"/>
      <c r="C951" s="110" t="s">
        <v>762</v>
      </c>
      <c r="D951" s="128"/>
      <c r="E951" s="178"/>
      <c r="F951" s="135"/>
      <c r="G951" s="133"/>
      <c r="O951" s="53"/>
      <c r="BT951" s="36">
        <v>12</v>
      </c>
      <c r="BU951" s="36">
        <v>0</v>
      </c>
      <c r="CS951" s="28">
        <v>0</v>
      </c>
    </row>
    <row r="952" spans="1:50" ht="60" customHeight="1">
      <c r="A952" s="182"/>
      <c r="B952" s="172"/>
      <c r="C952" s="210" t="s">
        <v>754</v>
      </c>
      <c r="D952" s="207"/>
      <c r="E952" s="171"/>
      <c r="F952" s="179"/>
      <c r="G952" s="56"/>
      <c r="AT952" s="37"/>
      <c r="AU952" s="37"/>
      <c r="AV952" s="37"/>
      <c r="AW952" s="37"/>
      <c r="AX952" s="37"/>
    </row>
    <row r="953" spans="1:14" ht="60" customHeight="1">
      <c r="A953" s="180">
        <v>310</v>
      </c>
      <c r="B953" s="174" t="s">
        <v>1188</v>
      </c>
      <c r="C953" s="108" t="s">
        <v>212</v>
      </c>
      <c r="D953" s="59" t="s">
        <v>122</v>
      </c>
      <c r="E953" s="177">
        <v>1</v>
      </c>
      <c r="F953" s="177">
        <v>12000</v>
      </c>
      <c r="G953" s="181">
        <f>E953*F953</f>
        <v>12000</v>
      </c>
      <c r="L953" s="53"/>
      <c r="M953" s="53"/>
      <c r="N953" s="53"/>
    </row>
    <row r="954" spans="1:97" ht="34.5" customHeight="1">
      <c r="A954" s="182"/>
      <c r="B954" s="175"/>
      <c r="C954" s="204" t="s">
        <v>213</v>
      </c>
      <c r="D954" s="205"/>
      <c r="E954" s="178"/>
      <c r="F954" s="135"/>
      <c r="G954" s="57"/>
      <c r="O954" s="53"/>
      <c r="BT954" s="36">
        <v>12</v>
      </c>
      <c r="BU954" s="36">
        <v>0</v>
      </c>
      <c r="CS954" s="28">
        <v>0</v>
      </c>
    </row>
    <row r="955" spans="1:50" ht="60" customHeight="1">
      <c r="A955" s="182"/>
      <c r="B955" s="172"/>
      <c r="C955" s="210" t="s">
        <v>214</v>
      </c>
      <c r="D955" s="207"/>
      <c r="E955" s="171"/>
      <c r="F955" s="179"/>
      <c r="G955" s="56"/>
      <c r="AT955" s="37"/>
      <c r="AU955" s="37"/>
      <c r="AV955" s="37"/>
      <c r="AW955" s="37"/>
      <c r="AX955" s="37"/>
    </row>
    <row r="956" spans="1:7" ht="60" customHeight="1">
      <c r="A956" s="180">
        <v>311</v>
      </c>
      <c r="B956" s="174" t="s">
        <v>1189</v>
      </c>
      <c r="C956" s="108" t="s">
        <v>743</v>
      </c>
      <c r="D956" s="59" t="s">
        <v>122</v>
      </c>
      <c r="E956" s="177">
        <v>1</v>
      </c>
      <c r="F956" s="177">
        <v>68400</v>
      </c>
      <c r="G956" s="181">
        <f>E956*F956</f>
        <v>68400</v>
      </c>
    </row>
    <row r="957" spans="1:97" ht="31.5" customHeight="1">
      <c r="A957" s="182"/>
      <c r="B957" s="175"/>
      <c r="C957" s="204" t="s">
        <v>745</v>
      </c>
      <c r="D957" s="205"/>
      <c r="E957" s="178"/>
      <c r="F957" s="135"/>
      <c r="G957" s="57"/>
      <c r="O957" s="53"/>
      <c r="BT957" s="36">
        <v>12</v>
      </c>
      <c r="BU957" s="36">
        <v>0</v>
      </c>
      <c r="CS957" s="28">
        <v>0</v>
      </c>
    </row>
    <row r="958" spans="1:50" ht="60" customHeight="1">
      <c r="A958" s="182"/>
      <c r="B958" s="172"/>
      <c r="C958" s="210" t="s">
        <v>214</v>
      </c>
      <c r="D958" s="207"/>
      <c r="E958" s="171"/>
      <c r="F958" s="179"/>
      <c r="G958" s="56"/>
      <c r="AT958" s="37"/>
      <c r="AU958" s="37"/>
      <c r="AV958" s="37"/>
      <c r="AW958" s="37"/>
      <c r="AX958" s="37"/>
    </row>
    <row r="959" spans="1:7" ht="60" customHeight="1">
      <c r="A959" s="180">
        <v>312</v>
      </c>
      <c r="B959" s="174" t="s">
        <v>1190</v>
      </c>
      <c r="C959" s="108" t="s">
        <v>744</v>
      </c>
      <c r="D959" s="59" t="s">
        <v>122</v>
      </c>
      <c r="E959" s="177">
        <v>1</v>
      </c>
      <c r="F959" s="177">
        <v>68400</v>
      </c>
      <c r="G959" s="181">
        <f>E959*F959</f>
        <v>68400</v>
      </c>
    </row>
    <row r="960" spans="1:97" ht="34.5" customHeight="1">
      <c r="A960" s="182"/>
      <c r="B960" s="175"/>
      <c r="C960" s="204" t="s">
        <v>745</v>
      </c>
      <c r="D960" s="205"/>
      <c r="E960" s="178"/>
      <c r="F960" s="135"/>
      <c r="G960" s="57"/>
      <c r="O960" s="53"/>
      <c r="BT960" s="36">
        <v>12</v>
      </c>
      <c r="BU960" s="36">
        <v>0</v>
      </c>
      <c r="CS960" s="28">
        <v>0</v>
      </c>
    </row>
    <row r="961" spans="1:50" ht="60" customHeight="1">
      <c r="A961" s="182"/>
      <c r="B961" s="172"/>
      <c r="C961" s="210" t="s">
        <v>214</v>
      </c>
      <c r="D961" s="207"/>
      <c r="E961" s="171"/>
      <c r="F961" s="179"/>
      <c r="G961" s="56"/>
      <c r="M961" s="166"/>
      <c r="AT961" s="37"/>
      <c r="AU961" s="37"/>
      <c r="AV961" s="37"/>
      <c r="AW961" s="37"/>
      <c r="AX961" s="37"/>
    </row>
    <row r="962" spans="1:14" ht="60" customHeight="1">
      <c r="A962" s="180">
        <v>313</v>
      </c>
      <c r="B962" s="174" t="s">
        <v>1191</v>
      </c>
      <c r="C962" s="108" t="s">
        <v>746</v>
      </c>
      <c r="D962" s="59" t="s">
        <v>122</v>
      </c>
      <c r="E962" s="177">
        <v>6</v>
      </c>
      <c r="F962" s="177">
        <v>16400</v>
      </c>
      <c r="G962" s="181">
        <f>E962*F962</f>
        <v>98400</v>
      </c>
      <c r="L962" s="53"/>
      <c r="M962" s="166"/>
      <c r="N962" s="53"/>
    </row>
    <row r="963" spans="1:97" ht="60" customHeight="1">
      <c r="A963" s="182"/>
      <c r="B963" s="175"/>
      <c r="C963" s="204" t="s">
        <v>747</v>
      </c>
      <c r="D963" s="205"/>
      <c r="E963" s="178"/>
      <c r="F963" s="135"/>
      <c r="G963" s="57"/>
      <c r="M963" s="166"/>
      <c r="O963" s="53"/>
      <c r="BT963" s="36">
        <v>12</v>
      </c>
      <c r="BU963" s="36">
        <v>0</v>
      </c>
      <c r="CS963" s="28">
        <v>0</v>
      </c>
    </row>
    <row r="964" spans="1:50" ht="60" customHeight="1">
      <c r="A964" s="182"/>
      <c r="B964" s="172"/>
      <c r="C964" s="210" t="s">
        <v>215</v>
      </c>
      <c r="D964" s="207"/>
      <c r="E964" s="171"/>
      <c r="F964" s="179"/>
      <c r="G964" s="56"/>
      <c r="M964" s="166"/>
      <c r="AT964" s="37"/>
      <c r="AU964" s="37"/>
      <c r="AV964" s="37"/>
      <c r="AW964" s="37"/>
      <c r="AX964" s="37"/>
    </row>
    <row r="965" spans="1:13" ht="60" customHeight="1">
      <c r="A965" s="180">
        <v>314</v>
      </c>
      <c r="B965" s="174" t="s">
        <v>1192</v>
      </c>
      <c r="C965" s="108" t="s">
        <v>216</v>
      </c>
      <c r="D965" s="59" t="s">
        <v>122</v>
      </c>
      <c r="E965" s="177">
        <v>2</v>
      </c>
      <c r="F965" s="177">
        <v>15000</v>
      </c>
      <c r="G965" s="181">
        <f>E965*F965</f>
        <v>30000</v>
      </c>
      <c r="M965" s="166"/>
    </row>
    <row r="966" spans="1:7" ht="60" customHeight="1">
      <c r="A966" s="182"/>
      <c r="B966" s="175"/>
      <c r="C966" s="204" t="s">
        <v>747</v>
      </c>
      <c r="D966" s="205"/>
      <c r="E966" s="178"/>
      <c r="F966" s="135"/>
      <c r="G966" s="57"/>
    </row>
    <row r="967" spans="1:7" ht="60" customHeight="1">
      <c r="A967" s="182"/>
      <c r="B967" s="172"/>
      <c r="C967" s="210" t="s">
        <v>217</v>
      </c>
      <c r="D967" s="207"/>
      <c r="E967" s="171"/>
      <c r="F967" s="179"/>
      <c r="G967" s="56"/>
    </row>
    <row r="968" spans="1:13" ht="60" customHeight="1">
      <c r="A968" s="180">
        <v>315</v>
      </c>
      <c r="B968" s="174" t="s">
        <v>1193</v>
      </c>
      <c r="C968" s="108" t="s">
        <v>749</v>
      </c>
      <c r="D968" s="59" t="s">
        <v>122</v>
      </c>
      <c r="E968" s="177">
        <v>1</v>
      </c>
      <c r="F968" s="177">
        <v>21000</v>
      </c>
      <c r="G968" s="181">
        <f>E968*F968</f>
        <v>21000</v>
      </c>
      <c r="M968" s="166" t="s">
        <v>40</v>
      </c>
    </row>
    <row r="969" spans="1:13" ht="60" customHeight="1">
      <c r="A969" s="182"/>
      <c r="B969" s="175"/>
      <c r="C969" s="204" t="s">
        <v>748</v>
      </c>
      <c r="D969" s="205"/>
      <c r="E969" s="178"/>
      <c r="F969" s="135"/>
      <c r="G969" s="57"/>
      <c r="M969" s="166" t="s">
        <v>41</v>
      </c>
    </row>
    <row r="970" spans="1:13" ht="60" customHeight="1">
      <c r="A970" s="182"/>
      <c r="B970" s="172"/>
      <c r="C970" s="210" t="s">
        <v>214</v>
      </c>
      <c r="D970" s="207"/>
      <c r="E970" s="171"/>
      <c r="F970" s="179"/>
      <c r="G970" s="56"/>
      <c r="M970" s="166" t="s">
        <v>42</v>
      </c>
    </row>
    <row r="971" spans="1:13" ht="60" customHeight="1">
      <c r="A971" s="180">
        <v>316</v>
      </c>
      <c r="B971" s="174" t="s">
        <v>1194</v>
      </c>
      <c r="C971" s="108" t="s">
        <v>750</v>
      </c>
      <c r="D971" s="59" t="s">
        <v>122</v>
      </c>
      <c r="E971" s="177">
        <v>1</v>
      </c>
      <c r="F971" s="177">
        <v>68400</v>
      </c>
      <c r="G971" s="181">
        <f>E971*F971</f>
        <v>68400</v>
      </c>
      <c r="M971" s="166" t="s">
        <v>43</v>
      </c>
    </row>
    <row r="972" spans="1:97" ht="60" customHeight="1">
      <c r="A972" s="182"/>
      <c r="B972" s="175"/>
      <c r="C972" s="204" t="s">
        <v>745</v>
      </c>
      <c r="D972" s="205"/>
      <c r="E972" s="178"/>
      <c r="F972" s="135"/>
      <c r="G972" s="57"/>
      <c r="M972" s="166" t="s">
        <v>44</v>
      </c>
      <c r="O972" s="53"/>
      <c r="BT972" s="36">
        <v>12</v>
      </c>
      <c r="BU972" s="36">
        <v>0</v>
      </c>
      <c r="CS972" s="28">
        <v>0</v>
      </c>
    </row>
    <row r="973" spans="1:50" ht="60" customHeight="1">
      <c r="A973" s="182"/>
      <c r="B973" s="172"/>
      <c r="C973" s="210" t="s">
        <v>214</v>
      </c>
      <c r="D973" s="207"/>
      <c r="E973" s="171"/>
      <c r="F973" s="179"/>
      <c r="G973" s="56"/>
      <c r="M973" s="166" t="s">
        <v>45</v>
      </c>
      <c r="AT973" s="37"/>
      <c r="AU973" s="37"/>
      <c r="AV973" s="37"/>
      <c r="AW973" s="37"/>
      <c r="AX973" s="37"/>
    </row>
    <row r="974" spans="1:13" ht="60" customHeight="1">
      <c r="A974" s="180">
        <v>317</v>
      </c>
      <c r="B974" s="174" t="s">
        <v>1195</v>
      </c>
      <c r="C974" s="108" t="s">
        <v>218</v>
      </c>
      <c r="D974" s="59" t="s">
        <v>122</v>
      </c>
      <c r="E974" s="177">
        <v>326</v>
      </c>
      <c r="F974" s="177">
        <v>420</v>
      </c>
      <c r="G974" s="181">
        <f>E974*F974</f>
        <v>136920</v>
      </c>
      <c r="M974" s="166" t="s">
        <v>46</v>
      </c>
    </row>
    <row r="975" spans="1:60" ht="60" customHeight="1">
      <c r="A975" s="182"/>
      <c r="B975" s="175"/>
      <c r="C975" s="204" t="s">
        <v>219</v>
      </c>
      <c r="D975" s="205"/>
      <c r="E975" s="178"/>
      <c r="F975" s="135"/>
      <c r="G975" s="57"/>
      <c r="M975" s="166" t="s">
        <v>47</v>
      </c>
      <c r="AI975" s="36">
        <v>7</v>
      </c>
      <c r="AJ975" s="36">
        <v>1001</v>
      </c>
      <c r="BH975" s="28">
        <v>0</v>
      </c>
    </row>
    <row r="976" spans="1:104" ht="60" customHeight="1">
      <c r="A976" s="182"/>
      <c r="B976" s="172"/>
      <c r="C976" s="210" t="s">
        <v>220</v>
      </c>
      <c r="D976" s="207"/>
      <c r="E976" s="171"/>
      <c r="F976" s="179"/>
      <c r="G976" s="56"/>
      <c r="M976" s="166" t="s">
        <v>48</v>
      </c>
      <c r="O976" s="139"/>
      <c r="CA976" s="36">
        <v>7</v>
      </c>
      <c r="CB976" s="36">
        <v>1001</v>
      </c>
      <c r="CZ976" s="28">
        <v>0</v>
      </c>
    </row>
    <row r="977" spans="1:57" ht="60" customHeight="1">
      <c r="A977" s="180">
        <v>318</v>
      </c>
      <c r="B977" s="174" t="s">
        <v>1196</v>
      </c>
      <c r="C977" s="108" t="s">
        <v>221</v>
      </c>
      <c r="D977" s="59" t="s">
        <v>122</v>
      </c>
      <c r="E977" s="177">
        <v>143</v>
      </c>
      <c r="F977" s="177">
        <v>386</v>
      </c>
      <c r="G977" s="181">
        <f>E977*F977</f>
        <v>55198</v>
      </c>
      <c r="M977" s="166" t="s">
        <v>49</v>
      </c>
      <c r="O977" s="139"/>
      <c r="BA977" s="37"/>
      <c r="BB977" s="37"/>
      <c r="BC977" s="37"/>
      <c r="BD977" s="37"/>
      <c r="BE977" s="37"/>
    </row>
    <row r="978" spans="1:15" ht="62.25" customHeight="1">
      <c r="A978" s="182"/>
      <c r="B978" s="175"/>
      <c r="C978" s="204" t="s">
        <v>219</v>
      </c>
      <c r="D978" s="205"/>
      <c r="E978" s="178"/>
      <c r="F978" s="135"/>
      <c r="G978" s="57"/>
      <c r="O978" s="139"/>
    </row>
    <row r="979" spans="1:104" ht="48" customHeight="1">
      <c r="A979" s="182"/>
      <c r="B979" s="172"/>
      <c r="C979" s="210" t="s">
        <v>222</v>
      </c>
      <c r="D979" s="207"/>
      <c r="E979" s="171"/>
      <c r="F979" s="179"/>
      <c r="G979" s="56"/>
      <c r="O979" s="139"/>
      <c r="CA979" s="36">
        <v>1</v>
      </c>
      <c r="CB979" s="36">
        <v>7</v>
      </c>
      <c r="CZ979" s="28">
        <v>0.00276</v>
      </c>
    </row>
    <row r="980" spans="1:15" ht="49.5" customHeight="1">
      <c r="A980" s="180">
        <v>319</v>
      </c>
      <c r="B980" s="174" t="s">
        <v>1197</v>
      </c>
      <c r="C980" s="61" t="s">
        <v>751</v>
      </c>
      <c r="D980" s="59" t="s">
        <v>122</v>
      </c>
      <c r="E980" s="177">
        <v>1</v>
      </c>
      <c r="F980" s="177">
        <v>8000</v>
      </c>
      <c r="G980" s="181">
        <f>E980*F980</f>
        <v>8000</v>
      </c>
      <c r="M980" s="166" t="s">
        <v>52</v>
      </c>
      <c r="O980" s="139"/>
    </row>
    <row r="981" spans="1:15" ht="27" customHeight="1">
      <c r="A981" s="182"/>
      <c r="B981" s="175"/>
      <c r="C981" s="204" t="s">
        <v>509</v>
      </c>
      <c r="D981" s="205"/>
      <c r="E981" s="178"/>
      <c r="F981" s="135"/>
      <c r="G981" s="57"/>
      <c r="O981" s="139"/>
    </row>
    <row r="982" spans="1:15" ht="60" customHeight="1">
      <c r="A982" s="182"/>
      <c r="B982" s="172"/>
      <c r="C982" s="210" t="s">
        <v>510</v>
      </c>
      <c r="D982" s="207"/>
      <c r="E982" s="171"/>
      <c r="F982" s="179"/>
      <c r="G982" s="56"/>
      <c r="M982" s="166" t="s">
        <v>53</v>
      </c>
      <c r="O982" s="139"/>
    </row>
    <row r="983" spans="1:15" ht="29.25" customHeight="1">
      <c r="A983" s="180">
        <v>320</v>
      </c>
      <c r="B983" s="174" t="s">
        <v>1198</v>
      </c>
      <c r="C983" s="61" t="s">
        <v>223</v>
      </c>
      <c r="D983" s="67" t="s">
        <v>224</v>
      </c>
      <c r="E983" s="187">
        <v>2.1</v>
      </c>
      <c r="F983" s="187"/>
      <c r="G983" s="55">
        <f>SUM(G807:G982)*0.021</f>
        <v>118798.6695</v>
      </c>
      <c r="O983" s="139"/>
    </row>
    <row r="984" spans="1:15" ht="33" customHeight="1">
      <c r="A984" s="182"/>
      <c r="B984" s="175"/>
      <c r="C984" s="216"/>
      <c r="D984" s="217"/>
      <c r="E984" s="68"/>
      <c r="F984" s="69"/>
      <c r="G984" s="70"/>
      <c r="O984" s="139"/>
    </row>
    <row r="985" spans="1:104" ht="60" customHeight="1">
      <c r="A985" s="182"/>
      <c r="B985" s="172"/>
      <c r="C985" s="232"/>
      <c r="D985" s="241"/>
      <c r="E985" s="68"/>
      <c r="F985" s="69"/>
      <c r="G985" s="70"/>
      <c r="O985" s="139"/>
      <c r="CA985" s="36">
        <v>1</v>
      </c>
      <c r="CB985" s="36">
        <v>0</v>
      </c>
      <c r="CZ985" s="28">
        <v>9E-05</v>
      </c>
    </row>
    <row r="986" spans="1:104" ht="27" customHeight="1">
      <c r="A986" s="188"/>
      <c r="B986" s="189"/>
      <c r="C986" s="190" t="s">
        <v>176</v>
      </c>
      <c r="D986" s="191"/>
      <c r="E986" s="192"/>
      <c r="F986" s="192"/>
      <c r="G986" s="193">
        <f>SUM(G578:G985)</f>
        <v>17336940.269500002</v>
      </c>
      <c r="O986" s="139">
        <v>2</v>
      </c>
      <c r="CA986" s="36">
        <v>1</v>
      </c>
      <c r="CB986" s="36">
        <v>7</v>
      </c>
      <c r="CZ986" s="28">
        <v>0.00374</v>
      </c>
    </row>
    <row r="987" spans="1:15" ht="33" customHeight="1">
      <c r="A987" s="161" t="s">
        <v>19</v>
      </c>
      <c r="B987" s="160" t="s">
        <v>488</v>
      </c>
      <c r="C987" s="151" t="s">
        <v>759</v>
      </c>
      <c r="D987" s="112"/>
      <c r="E987" s="146"/>
      <c r="F987" s="146"/>
      <c r="G987" s="81"/>
      <c r="M987" s="166" t="s">
        <v>50</v>
      </c>
      <c r="O987" s="139"/>
    </row>
    <row r="988" spans="1:15" ht="60" customHeight="1">
      <c r="A988" s="180">
        <v>321</v>
      </c>
      <c r="B988" s="174" t="s">
        <v>1199</v>
      </c>
      <c r="C988" s="61" t="s">
        <v>665</v>
      </c>
      <c r="D988" s="67" t="s">
        <v>122</v>
      </c>
      <c r="E988" s="187">
        <v>3</v>
      </c>
      <c r="F988" s="187">
        <v>4980</v>
      </c>
      <c r="G988" s="55">
        <f>E988*F988</f>
        <v>14940</v>
      </c>
      <c r="M988" s="166" t="s">
        <v>51</v>
      </c>
      <c r="O988" s="139"/>
    </row>
    <row r="989" spans="1:15" ht="60" customHeight="1">
      <c r="A989" s="182"/>
      <c r="B989" s="175"/>
      <c r="C989" s="216" t="s">
        <v>666</v>
      </c>
      <c r="D989" s="217"/>
      <c r="E989" s="68"/>
      <c r="F989" s="69"/>
      <c r="G989" s="70"/>
      <c r="M989" s="166" t="s">
        <v>54</v>
      </c>
      <c r="O989" s="139"/>
    </row>
    <row r="990" spans="1:15" ht="60" customHeight="1">
      <c r="A990" s="182"/>
      <c r="B990" s="172"/>
      <c r="C990" s="210" t="s">
        <v>676</v>
      </c>
      <c r="D990" s="211"/>
      <c r="E990" s="68"/>
      <c r="F990" s="69"/>
      <c r="G990" s="70"/>
      <c r="O990" s="139"/>
    </row>
    <row r="991" spans="1:15" ht="60" customHeight="1">
      <c r="A991" s="180">
        <v>322</v>
      </c>
      <c r="B991" s="174" t="s">
        <v>1200</v>
      </c>
      <c r="C991" s="61" t="s">
        <v>669</v>
      </c>
      <c r="D991" s="67" t="s">
        <v>122</v>
      </c>
      <c r="E991" s="187">
        <v>31</v>
      </c>
      <c r="F991" s="187">
        <v>7180</v>
      </c>
      <c r="G991" s="55">
        <f>E991*F991</f>
        <v>222580</v>
      </c>
      <c r="O991" s="139"/>
    </row>
    <row r="992" spans="1:15" ht="60" customHeight="1">
      <c r="A992" s="182"/>
      <c r="B992" s="175"/>
      <c r="C992" s="216" t="s">
        <v>666</v>
      </c>
      <c r="D992" s="217"/>
      <c r="E992" s="68"/>
      <c r="F992" s="69"/>
      <c r="G992" s="70"/>
      <c r="O992" s="139"/>
    </row>
    <row r="993" spans="1:15" ht="60" customHeight="1">
      <c r="A993" s="182"/>
      <c r="B993" s="172"/>
      <c r="C993" s="210" t="s">
        <v>670</v>
      </c>
      <c r="D993" s="211"/>
      <c r="E993" s="68"/>
      <c r="F993" s="69"/>
      <c r="G993" s="70"/>
      <c r="M993" s="166" t="s">
        <v>55</v>
      </c>
      <c r="O993" s="139"/>
    </row>
    <row r="994" spans="1:15" ht="60" customHeight="1">
      <c r="A994" s="180">
        <v>323</v>
      </c>
      <c r="B994" s="174" t="s">
        <v>1201</v>
      </c>
      <c r="C994" s="61" t="s">
        <v>667</v>
      </c>
      <c r="D994" s="67" t="s">
        <v>122</v>
      </c>
      <c r="E994" s="187">
        <v>10</v>
      </c>
      <c r="F994" s="187">
        <v>10200</v>
      </c>
      <c r="G994" s="55">
        <f>E994*F994</f>
        <v>102000</v>
      </c>
      <c r="M994" s="166" t="s">
        <v>56</v>
      </c>
      <c r="O994" s="139"/>
    </row>
    <row r="995" spans="1:15" ht="60" customHeight="1">
      <c r="A995" s="182"/>
      <c r="B995" s="175"/>
      <c r="C995" s="216" t="s">
        <v>666</v>
      </c>
      <c r="D995" s="217"/>
      <c r="E995" s="68"/>
      <c r="F995" s="69"/>
      <c r="G995" s="70"/>
      <c r="M995" s="166" t="s">
        <v>57</v>
      </c>
      <c r="O995" s="139"/>
    </row>
    <row r="996" spans="1:15" ht="60" customHeight="1">
      <c r="A996" s="182"/>
      <c r="B996" s="172"/>
      <c r="C996" s="210" t="s">
        <v>671</v>
      </c>
      <c r="D996" s="211"/>
      <c r="E996" s="68"/>
      <c r="F996" s="69"/>
      <c r="G996" s="70"/>
      <c r="M996" s="166" t="s">
        <v>58</v>
      </c>
      <c r="O996" s="139"/>
    </row>
    <row r="997" spans="1:104" ht="60" customHeight="1">
      <c r="A997" s="180">
        <v>324</v>
      </c>
      <c r="B997" s="174" t="s">
        <v>1202</v>
      </c>
      <c r="C997" s="61" t="s">
        <v>760</v>
      </c>
      <c r="D997" s="67" t="s">
        <v>122</v>
      </c>
      <c r="E997" s="187">
        <v>39</v>
      </c>
      <c r="F997" s="187">
        <v>10200</v>
      </c>
      <c r="G997" s="55">
        <f>E997*F997</f>
        <v>397800</v>
      </c>
      <c r="M997" s="166" t="s">
        <v>59</v>
      </c>
      <c r="O997" s="139">
        <v>2</v>
      </c>
      <c r="CA997" s="36">
        <v>1</v>
      </c>
      <c r="CB997" s="36">
        <v>7</v>
      </c>
      <c r="CZ997" s="28">
        <v>0.0012</v>
      </c>
    </row>
    <row r="998" spans="1:104" ht="60" customHeight="1">
      <c r="A998" s="182"/>
      <c r="B998" s="175"/>
      <c r="C998" s="216" t="s">
        <v>666</v>
      </c>
      <c r="D998" s="217"/>
      <c r="E998" s="68"/>
      <c r="F998" s="69"/>
      <c r="G998" s="70"/>
      <c r="M998" s="166" t="s">
        <v>39</v>
      </c>
      <c r="O998" s="139">
        <v>2</v>
      </c>
      <c r="CA998" s="36">
        <v>12</v>
      </c>
      <c r="CB998" s="36">
        <v>1</v>
      </c>
      <c r="CZ998" s="28">
        <v>0.02</v>
      </c>
    </row>
    <row r="999" spans="1:15" ht="60" customHeight="1">
      <c r="A999" s="182"/>
      <c r="B999" s="172"/>
      <c r="C999" s="210" t="s">
        <v>672</v>
      </c>
      <c r="D999" s="211"/>
      <c r="E999" s="68"/>
      <c r="F999" s="69"/>
      <c r="G999" s="70"/>
      <c r="M999" s="166" t="s">
        <v>60</v>
      </c>
      <c r="O999" s="139"/>
    </row>
    <row r="1000" spans="1:104" ht="60" customHeight="1">
      <c r="A1000" s="180">
        <v>325</v>
      </c>
      <c r="B1000" s="174" t="s">
        <v>1203</v>
      </c>
      <c r="C1000" s="61" t="s">
        <v>761</v>
      </c>
      <c r="D1000" s="67" t="s">
        <v>122</v>
      </c>
      <c r="E1000" s="187">
        <v>3</v>
      </c>
      <c r="F1000" s="187">
        <v>48300</v>
      </c>
      <c r="G1000" s="55">
        <f>E1000*F1000</f>
        <v>144900</v>
      </c>
      <c r="M1000" s="166" t="s">
        <v>22</v>
      </c>
      <c r="O1000" s="139">
        <v>2</v>
      </c>
      <c r="CA1000" s="36">
        <v>12</v>
      </c>
      <c r="CB1000" s="36">
        <v>1</v>
      </c>
      <c r="CZ1000" s="28">
        <v>0.02</v>
      </c>
    </row>
    <row r="1001" spans="1:15" ht="60" customHeight="1">
      <c r="A1001" s="182"/>
      <c r="B1001" s="175"/>
      <c r="C1001" s="216" t="s">
        <v>666</v>
      </c>
      <c r="D1001" s="217"/>
      <c r="E1001" s="68"/>
      <c r="F1001" s="69"/>
      <c r="G1001" s="70"/>
      <c r="M1001" s="166" t="s">
        <v>61</v>
      </c>
      <c r="O1001" s="139"/>
    </row>
    <row r="1002" spans="1:104" ht="60" customHeight="1">
      <c r="A1002" s="182"/>
      <c r="B1002" s="172"/>
      <c r="C1002" s="210" t="s">
        <v>673</v>
      </c>
      <c r="D1002" s="211"/>
      <c r="E1002" s="68"/>
      <c r="F1002" s="69"/>
      <c r="G1002" s="70"/>
      <c r="M1002" s="166" t="s">
        <v>23</v>
      </c>
      <c r="O1002" s="139">
        <v>2</v>
      </c>
      <c r="CA1002" s="36">
        <v>7</v>
      </c>
      <c r="CB1002" s="36">
        <v>1001</v>
      </c>
      <c r="CZ1002" s="28">
        <v>0</v>
      </c>
    </row>
    <row r="1003" spans="1:57" ht="60" customHeight="1">
      <c r="A1003" s="180">
        <v>326</v>
      </c>
      <c r="B1003" s="174" t="s">
        <v>1204</v>
      </c>
      <c r="C1003" s="61" t="s">
        <v>226</v>
      </c>
      <c r="D1003" s="67" t="s">
        <v>122</v>
      </c>
      <c r="E1003" s="187">
        <v>14</v>
      </c>
      <c r="F1003" s="187">
        <v>9000</v>
      </c>
      <c r="G1003" s="55">
        <f>E1003*F1003</f>
        <v>126000</v>
      </c>
      <c r="M1003" s="166" t="s">
        <v>24</v>
      </c>
      <c r="O1003" s="139">
        <v>4</v>
      </c>
      <c r="BA1003" s="37"/>
      <c r="BB1003" s="37"/>
      <c r="BC1003" s="37"/>
      <c r="BD1003" s="37"/>
      <c r="BE1003" s="37"/>
    </row>
    <row r="1004" spans="1:15" ht="60" customHeight="1">
      <c r="A1004" s="182"/>
      <c r="B1004" s="175"/>
      <c r="C1004" s="216" t="s">
        <v>666</v>
      </c>
      <c r="D1004" s="217"/>
      <c r="E1004" s="68"/>
      <c r="F1004" s="69"/>
      <c r="G1004" s="70"/>
      <c r="M1004" s="166" t="s">
        <v>62</v>
      </c>
      <c r="O1004" s="139">
        <v>1</v>
      </c>
    </row>
    <row r="1005" spans="1:104" ht="60" customHeight="1">
      <c r="A1005" s="182"/>
      <c r="B1005" s="172"/>
      <c r="C1005" s="210" t="s">
        <v>227</v>
      </c>
      <c r="D1005" s="211"/>
      <c r="E1005" s="68"/>
      <c r="F1005" s="69"/>
      <c r="G1005" s="70"/>
      <c r="M1005" s="166" t="s">
        <v>25</v>
      </c>
      <c r="O1005" s="139">
        <v>2</v>
      </c>
      <c r="CA1005" s="36">
        <v>1</v>
      </c>
      <c r="CB1005" s="36">
        <v>7</v>
      </c>
      <c r="CZ1005" s="28">
        <v>0.00016</v>
      </c>
    </row>
    <row r="1006" spans="1:15" ht="60" customHeight="1">
      <c r="A1006" s="180">
        <v>327</v>
      </c>
      <c r="B1006" s="174" t="s">
        <v>1205</v>
      </c>
      <c r="C1006" s="61" t="s">
        <v>228</v>
      </c>
      <c r="D1006" s="67" t="s">
        <v>122</v>
      </c>
      <c r="E1006" s="187">
        <v>86</v>
      </c>
      <c r="F1006" s="187">
        <v>15130</v>
      </c>
      <c r="G1006" s="55">
        <f>E1006*F1006</f>
        <v>1301180</v>
      </c>
      <c r="M1006" s="166" t="s">
        <v>26</v>
      </c>
      <c r="O1006" s="139"/>
    </row>
    <row r="1007" spans="1:15" ht="60" customHeight="1">
      <c r="A1007" s="182"/>
      <c r="B1007" s="175"/>
      <c r="C1007" s="216" t="s">
        <v>229</v>
      </c>
      <c r="D1007" s="217"/>
      <c r="E1007" s="68"/>
      <c r="F1007" s="69"/>
      <c r="G1007" s="70"/>
      <c r="M1007" s="166" t="s">
        <v>63</v>
      </c>
      <c r="O1007" s="139"/>
    </row>
    <row r="1008" spans="1:15" ht="60" customHeight="1">
      <c r="A1008" s="182"/>
      <c r="B1008" s="172"/>
      <c r="C1008" s="210" t="s">
        <v>675</v>
      </c>
      <c r="D1008" s="211"/>
      <c r="E1008" s="68"/>
      <c r="F1008" s="69"/>
      <c r="G1008" s="70"/>
      <c r="M1008" s="166" t="s">
        <v>27</v>
      </c>
      <c r="O1008" s="139"/>
    </row>
    <row r="1009" spans="1:57" ht="60" customHeight="1">
      <c r="A1009" s="180">
        <v>328</v>
      </c>
      <c r="B1009" s="174" t="s">
        <v>1206</v>
      </c>
      <c r="C1009" s="61" t="s">
        <v>230</v>
      </c>
      <c r="D1009" s="67" t="s">
        <v>122</v>
      </c>
      <c r="E1009" s="187">
        <f>E1003</f>
        <v>14</v>
      </c>
      <c r="F1009" s="187">
        <v>12950</v>
      </c>
      <c r="G1009" s="55">
        <f>E1009*F1009</f>
        <v>181300</v>
      </c>
      <c r="M1009" s="166" t="s">
        <v>28</v>
      </c>
      <c r="O1009" s="139">
        <v>4</v>
      </c>
      <c r="BA1009" s="37"/>
      <c r="BB1009" s="37"/>
      <c r="BC1009" s="37"/>
      <c r="BD1009" s="37"/>
      <c r="BE1009" s="37"/>
    </row>
    <row r="1010" spans="1:15" ht="60" customHeight="1">
      <c r="A1010" s="182"/>
      <c r="B1010" s="175"/>
      <c r="C1010" s="216" t="s">
        <v>674</v>
      </c>
      <c r="D1010" s="217"/>
      <c r="E1010" s="68"/>
      <c r="F1010" s="69"/>
      <c r="G1010" s="70"/>
      <c r="M1010" s="166" t="s">
        <v>64</v>
      </c>
      <c r="O1010" s="139">
        <v>1</v>
      </c>
    </row>
    <row r="1011" spans="1:104" ht="60" customHeight="1">
      <c r="A1011" s="182"/>
      <c r="B1011" s="172"/>
      <c r="C1011" s="210" t="s">
        <v>227</v>
      </c>
      <c r="D1011" s="211"/>
      <c r="E1011" s="68"/>
      <c r="F1011" s="69"/>
      <c r="G1011" s="70"/>
      <c r="M1011" s="166" t="s">
        <v>29</v>
      </c>
      <c r="O1011" s="139">
        <v>2</v>
      </c>
      <c r="CA1011" s="36">
        <v>1</v>
      </c>
      <c r="CB1011" s="36">
        <v>7</v>
      </c>
      <c r="CZ1011" s="28">
        <v>7E-05</v>
      </c>
    </row>
    <row r="1012" spans="1:15" ht="60" customHeight="1">
      <c r="A1012" s="180">
        <v>329</v>
      </c>
      <c r="B1012" s="174" t="s">
        <v>1207</v>
      </c>
      <c r="C1012" s="61" t="s">
        <v>231</v>
      </c>
      <c r="D1012" s="67" t="s">
        <v>122</v>
      </c>
      <c r="E1012" s="187">
        <f>E1006+E1009</f>
        <v>100</v>
      </c>
      <c r="F1012" s="187">
        <v>353</v>
      </c>
      <c r="G1012" s="55">
        <f>E1012*F1012</f>
        <v>35300</v>
      </c>
      <c r="M1012" s="166" t="s">
        <v>28</v>
      </c>
      <c r="O1012" s="139"/>
    </row>
    <row r="1013" spans="1:15" ht="60" customHeight="1">
      <c r="A1013" s="182"/>
      <c r="B1013" s="175"/>
      <c r="C1013" s="216" t="s">
        <v>232</v>
      </c>
      <c r="D1013" s="217"/>
      <c r="E1013" s="68"/>
      <c r="F1013" s="69"/>
      <c r="G1013" s="70"/>
      <c r="M1013" s="166" t="s">
        <v>65</v>
      </c>
      <c r="O1013" s="139"/>
    </row>
    <row r="1014" spans="1:15" ht="60" customHeight="1">
      <c r="A1014" s="182"/>
      <c r="B1014" s="172"/>
      <c r="C1014" s="210" t="s">
        <v>677</v>
      </c>
      <c r="D1014" s="211"/>
      <c r="E1014" s="68"/>
      <c r="F1014" s="69"/>
      <c r="G1014" s="70"/>
      <c r="M1014" s="166" t="s">
        <v>27</v>
      </c>
      <c r="O1014" s="139"/>
    </row>
    <row r="1015" spans="1:15" ht="60" customHeight="1">
      <c r="A1015" s="180">
        <v>330</v>
      </c>
      <c r="B1015" s="174" t="s">
        <v>1208</v>
      </c>
      <c r="C1015" s="61" t="s">
        <v>234</v>
      </c>
      <c r="D1015" s="67" t="s">
        <v>122</v>
      </c>
      <c r="E1015" s="187">
        <f>E1006</f>
        <v>86</v>
      </c>
      <c r="F1015" s="187">
        <v>1411</v>
      </c>
      <c r="G1015" s="55">
        <f>E1015*F1015</f>
        <v>121346</v>
      </c>
      <c r="M1015" s="166" t="s">
        <v>28</v>
      </c>
      <c r="O1015" s="139"/>
    </row>
    <row r="1016" spans="1:15" ht="60" customHeight="1">
      <c r="A1016" s="182"/>
      <c r="B1016" s="175"/>
      <c r="C1016" s="216" t="s">
        <v>232</v>
      </c>
      <c r="D1016" s="217"/>
      <c r="E1016" s="68"/>
      <c r="F1016" s="69"/>
      <c r="G1016" s="70"/>
      <c r="M1016" s="166" t="s">
        <v>66</v>
      </c>
      <c r="O1016" s="139"/>
    </row>
    <row r="1017" spans="1:15" ht="60" customHeight="1">
      <c r="A1017" s="182"/>
      <c r="B1017" s="172"/>
      <c r="C1017" s="210" t="s">
        <v>233</v>
      </c>
      <c r="D1017" s="211"/>
      <c r="E1017" s="68"/>
      <c r="F1017" s="69"/>
      <c r="G1017" s="70"/>
      <c r="M1017" s="166" t="s">
        <v>30</v>
      </c>
      <c r="O1017" s="139"/>
    </row>
    <row r="1018" spans="1:15" ht="60" customHeight="1">
      <c r="A1018" s="180">
        <v>331</v>
      </c>
      <c r="B1018" s="174" t="s">
        <v>1209</v>
      </c>
      <c r="C1018" s="61" t="s">
        <v>668</v>
      </c>
      <c r="D1018" s="67" t="s">
        <v>122</v>
      </c>
      <c r="E1018" s="187">
        <f>E1003</f>
        <v>14</v>
      </c>
      <c r="F1018" s="187">
        <v>1431</v>
      </c>
      <c r="G1018" s="55">
        <f>E1018*F1018</f>
        <v>20034</v>
      </c>
      <c r="M1018" s="166" t="s">
        <v>31</v>
      </c>
      <c r="O1018" s="139"/>
    </row>
    <row r="1019" spans="1:15" ht="60" customHeight="1">
      <c r="A1019" s="182"/>
      <c r="B1019" s="175"/>
      <c r="C1019" s="216" t="s">
        <v>232</v>
      </c>
      <c r="D1019" s="217"/>
      <c r="E1019" s="68"/>
      <c r="F1019" s="69"/>
      <c r="G1019" s="70"/>
      <c r="M1019" s="166" t="s">
        <v>67</v>
      </c>
      <c r="O1019" s="139"/>
    </row>
    <row r="1020" spans="1:15" ht="60" customHeight="1">
      <c r="A1020" s="182"/>
      <c r="B1020" s="172"/>
      <c r="C1020" s="210" t="s">
        <v>227</v>
      </c>
      <c r="D1020" s="211"/>
      <c r="E1020" s="68"/>
      <c r="F1020" s="69"/>
      <c r="G1020" s="70"/>
      <c r="M1020" s="166" t="s">
        <v>32</v>
      </c>
      <c r="O1020" s="139"/>
    </row>
    <row r="1021" spans="1:15" ht="60" customHeight="1">
      <c r="A1021" s="180">
        <v>332</v>
      </c>
      <c r="B1021" s="174" t="s">
        <v>1210</v>
      </c>
      <c r="C1021" s="61" t="s">
        <v>235</v>
      </c>
      <c r="D1021" s="67" t="s">
        <v>122</v>
      </c>
      <c r="E1021" s="187">
        <v>5</v>
      </c>
      <c r="F1021" s="187">
        <v>2830</v>
      </c>
      <c r="G1021" s="55">
        <f>E1021*F1021</f>
        <v>14150</v>
      </c>
      <c r="M1021" s="166" t="s">
        <v>24</v>
      </c>
      <c r="O1021" s="139"/>
    </row>
    <row r="1022" spans="1:15" ht="60" customHeight="1">
      <c r="A1022" s="182"/>
      <c r="B1022" s="175"/>
      <c r="C1022" s="216" t="s">
        <v>225</v>
      </c>
      <c r="D1022" s="217"/>
      <c r="E1022" s="68"/>
      <c r="F1022" s="69"/>
      <c r="G1022" s="70"/>
      <c r="M1022" s="166" t="s">
        <v>68</v>
      </c>
      <c r="O1022" s="139"/>
    </row>
    <row r="1023" spans="1:15" ht="60" customHeight="1">
      <c r="A1023" s="182"/>
      <c r="B1023" s="172"/>
      <c r="C1023" s="210" t="s">
        <v>678</v>
      </c>
      <c r="D1023" s="211"/>
      <c r="E1023" s="68"/>
      <c r="F1023" s="69"/>
      <c r="G1023" s="70"/>
      <c r="M1023" s="166" t="s">
        <v>33</v>
      </c>
      <c r="O1023" s="139"/>
    </row>
    <row r="1024" spans="1:15" ht="60" customHeight="1">
      <c r="A1024" s="180">
        <v>333</v>
      </c>
      <c r="B1024" s="174" t="s">
        <v>1211</v>
      </c>
      <c r="C1024" s="61" t="s">
        <v>681</v>
      </c>
      <c r="D1024" s="67" t="s">
        <v>122</v>
      </c>
      <c r="E1024" s="187">
        <v>6</v>
      </c>
      <c r="F1024" s="187">
        <v>2950</v>
      </c>
      <c r="G1024" s="55">
        <f>E1024*F1024</f>
        <v>17700</v>
      </c>
      <c r="M1024" s="166" t="s">
        <v>34</v>
      </c>
      <c r="O1024" s="139"/>
    </row>
    <row r="1025" spans="1:15" ht="59.25" customHeight="1">
      <c r="A1025" s="182"/>
      <c r="B1025" s="175"/>
      <c r="C1025" s="216" t="s">
        <v>225</v>
      </c>
      <c r="D1025" s="217"/>
      <c r="E1025" s="68"/>
      <c r="F1025" s="69"/>
      <c r="G1025" s="70"/>
      <c r="M1025" s="166" t="s">
        <v>69</v>
      </c>
      <c r="O1025" s="139"/>
    </row>
    <row r="1026" spans="1:15" ht="60" customHeight="1">
      <c r="A1026" s="182"/>
      <c r="B1026" s="172"/>
      <c r="C1026" s="210" t="s">
        <v>679</v>
      </c>
      <c r="D1026" s="211"/>
      <c r="E1026" s="68"/>
      <c r="F1026" s="69"/>
      <c r="G1026" s="70"/>
      <c r="M1026" s="166" t="s">
        <v>35</v>
      </c>
      <c r="O1026" s="139"/>
    </row>
    <row r="1027" spans="1:15" ht="60" customHeight="1">
      <c r="A1027" s="180">
        <v>334</v>
      </c>
      <c r="B1027" s="174" t="s">
        <v>1212</v>
      </c>
      <c r="C1027" s="61" t="s">
        <v>680</v>
      </c>
      <c r="D1027" s="67" t="s">
        <v>122</v>
      </c>
      <c r="E1027" s="187">
        <v>11</v>
      </c>
      <c r="F1027" s="187">
        <v>3558</v>
      </c>
      <c r="G1027" s="55">
        <f>E1027*F1027</f>
        <v>39138</v>
      </c>
      <c r="M1027" s="166" t="s">
        <v>70</v>
      </c>
      <c r="O1027" s="139"/>
    </row>
    <row r="1028" spans="1:15" ht="42.75" customHeight="1">
      <c r="A1028" s="182"/>
      <c r="B1028" s="175"/>
      <c r="C1028" s="216" t="s">
        <v>225</v>
      </c>
      <c r="D1028" s="217"/>
      <c r="E1028" s="68"/>
      <c r="F1028" s="69"/>
      <c r="G1028" s="70"/>
      <c r="M1028" s="166" t="s">
        <v>36</v>
      </c>
      <c r="O1028" s="139"/>
    </row>
    <row r="1029" spans="1:15" ht="60" customHeight="1">
      <c r="A1029" s="182"/>
      <c r="B1029" s="172"/>
      <c r="C1029" s="210" t="s">
        <v>692</v>
      </c>
      <c r="D1029" s="211"/>
      <c r="E1029" s="68"/>
      <c r="F1029" s="69"/>
      <c r="G1029" s="70"/>
      <c r="M1029" s="166" t="s">
        <v>37</v>
      </c>
      <c r="O1029" s="139"/>
    </row>
    <row r="1030" spans="1:15" ht="60" customHeight="1">
      <c r="A1030" s="180">
        <v>335</v>
      </c>
      <c r="B1030" s="174" t="s">
        <v>1213</v>
      </c>
      <c r="C1030" s="114" t="s">
        <v>682</v>
      </c>
      <c r="D1030" s="67" t="s">
        <v>122</v>
      </c>
      <c r="E1030" s="187">
        <v>33</v>
      </c>
      <c r="F1030" s="187"/>
      <c r="G1030" s="55">
        <f>E1030*F1030</f>
        <v>0</v>
      </c>
      <c r="M1030" s="166" t="s">
        <v>71</v>
      </c>
      <c r="O1030" s="139"/>
    </row>
    <row r="1031" spans="1:15" ht="42.75" customHeight="1">
      <c r="A1031" s="182"/>
      <c r="B1031" s="175"/>
      <c r="C1031" s="216"/>
      <c r="D1031" s="217"/>
      <c r="E1031" s="68"/>
      <c r="F1031" s="69"/>
      <c r="G1031" s="70"/>
      <c r="M1031" s="166" t="s">
        <v>38</v>
      </c>
      <c r="O1031" s="139"/>
    </row>
    <row r="1032" spans="1:15" ht="60" customHeight="1">
      <c r="A1032" s="182"/>
      <c r="B1032" s="172"/>
      <c r="C1032" s="210" t="s">
        <v>683</v>
      </c>
      <c r="D1032" s="211"/>
      <c r="E1032" s="68"/>
      <c r="F1032" s="69"/>
      <c r="G1032" s="70"/>
      <c r="M1032" s="166" t="s">
        <v>39</v>
      </c>
      <c r="O1032" s="139"/>
    </row>
    <row r="1033" spans="1:15" ht="60" customHeight="1">
      <c r="A1033" s="180">
        <v>336</v>
      </c>
      <c r="B1033" s="174" t="s">
        <v>1214</v>
      </c>
      <c r="C1033" s="114" t="s">
        <v>684</v>
      </c>
      <c r="D1033" s="67" t="s">
        <v>122</v>
      </c>
      <c r="E1033" s="187">
        <v>3</v>
      </c>
      <c r="F1033" s="187"/>
      <c r="G1033" s="55">
        <f>E1033*F1033</f>
        <v>0</v>
      </c>
      <c r="M1033" s="166" t="s">
        <v>72</v>
      </c>
      <c r="O1033" s="139"/>
    </row>
    <row r="1034" spans="1:15" ht="42" customHeight="1">
      <c r="A1034" s="182"/>
      <c r="B1034" s="175"/>
      <c r="C1034" s="216"/>
      <c r="D1034" s="217"/>
      <c r="E1034" s="68"/>
      <c r="F1034" s="69"/>
      <c r="G1034" s="70"/>
      <c r="M1034" s="166" t="s">
        <v>73</v>
      </c>
      <c r="O1034" s="139"/>
    </row>
    <row r="1035" spans="1:15" ht="60" customHeight="1">
      <c r="A1035" s="182"/>
      <c r="B1035" s="172"/>
      <c r="C1035" s="210" t="s">
        <v>685</v>
      </c>
      <c r="D1035" s="211"/>
      <c r="E1035" s="68"/>
      <c r="F1035" s="69"/>
      <c r="G1035" s="70"/>
      <c r="M1035" s="166" t="s">
        <v>39</v>
      </c>
      <c r="O1035" s="139"/>
    </row>
    <row r="1036" spans="1:15" ht="60" customHeight="1">
      <c r="A1036" s="180">
        <v>337</v>
      </c>
      <c r="B1036" s="174" t="s">
        <v>1215</v>
      </c>
      <c r="C1036" s="61" t="s">
        <v>236</v>
      </c>
      <c r="D1036" s="67" t="s">
        <v>122</v>
      </c>
      <c r="E1036" s="187">
        <v>14</v>
      </c>
      <c r="F1036" s="187">
        <v>2729</v>
      </c>
      <c r="G1036" s="55">
        <f>E1036*F1036</f>
        <v>38206</v>
      </c>
      <c r="O1036" s="139"/>
    </row>
    <row r="1037" spans="1:15" ht="60" customHeight="1">
      <c r="A1037" s="182"/>
      <c r="B1037" s="175"/>
      <c r="C1037" s="216" t="s">
        <v>225</v>
      </c>
      <c r="D1037" s="217"/>
      <c r="E1037" s="68"/>
      <c r="F1037" s="69"/>
      <c r="G1037" s="70"/>
      <c r="O1037" s="139"/>
    </row>
    <row r="1038" spans="1:15" ht="60" customHeight="1">
      <c r="A1038" s="182"/>
      <c r="B1038" s="172"/>
      <c r="C1038" s="210" t="s">
        <v>237</v>
      </c>
      <c r="D1038" s="211"/>
      <c r="E1038" s="68"/>
      <c r="F1038" s="69"/>
      <c r="G1038" s="70"/>
      <c r="O1038" s="139"/>
    </row>
    <row r="1039" spans="1:15" ht="60" customHeight="1">
      <c r="A1039" s="180">
        <v>338</v>
      </c>
      <c r="B1039" s="174" t="s">
        <v>1216</v>
      </c>
      <c r="C1039" s="61" t="s">
        <v>686</v>
      </c>
      <c r="D1039" s="67" t="s">
        <v>122</v>
      </c>
      <c r="E1039" s="187">
        <v>23</v>
      </c>
      <c r="F1039" s="187">
        <v>1649</v>
      </c>
      <c r="G1039" s="55">
        <f>E1039*F1039</f>
        <v>37927</v>
      </c>
      <c r="O1039" s="139"/>
    </row>
    <row r="1040" spans="1:15" ht="60" customHeight="1">
      <c r="A1040" s="182"/>
      <c r="B1040" s="175"/>
      <c r="C1040" s="216" t="s">
        <v>225</v>
      </c>
      <c r="D1040" s="217"/>
      <c r="E1040" s="68"/>
      <c r="F1040" s="69"/>
      <c r="G1040" s="70"/>
      <c r="O1040" s="139"/>
    </row>
    <row r="1041" spans="1:15" ht="60" customHeight="1">
      <c r="A1041" s="182"/>
      <c r="B1041" s="172"/>
      <c r="C1041" s="210" t="s">
        <v>688</v>
      </c>
      <c r="D1041" s="211"/>
      <c r="E1041" s="68"/>
      <c r="F1041" s="69"/>
      <c r="G1041" s="70"/>
      <c r="O1041" s="139"/>
    </row>
    <row r="1042" spans="1:15" ht="60" customHeight="1">
      <c r="A1042" s="180">
        <v>339</v>
      </c>
      <c r="B1042" s="174" t="s">
        <v>1217</v>
      </c>
      <c r="C1042" s="61" t="s">
        <v>687</v>
      </c>
      <c r="D1042" s="67" t="s">
        <v>122</v>
      </c>
      <c r="E1042" s="187">
        <v>9</v>
      </c>
      <c r="F1042" s="187">
        <v>1750</v>
      </c>
      <c r="G1042" s="55">
        <f>E1042*F1042</f>
        <v>15750</v>
      </c>
      <c r="O1042" s="139"/>
    </row>
    <row r="1043" spans="1:15" ht="60" customHeight="1">
      <c r="A1043" s="182"/>
      <c r="B1043" s="175"/>
      <c r="C1043" s="216" t="s">
        <v>225</v>
      </c>
      <c r="D1043" s="217"/>
      <c r="E1043" s="68"/>
      <c r="F1043" s="69"/>
      <c r="G1043" s="70"/>
      <c r="O1043" s="139"/>
    </row>
    <row r="1044" spans="1:15" ht="60" customHeight="1">
      <c r="A1044" s="182"/>
      <c r="B1044" s="172"/>
      <c r="C1044" s="210" t="s">
        <v>689</v>
      </c>
      <c r="D1044" s="211"/>
      <c r="E1044" s="68"/>
      <c r="F1044" s="69"/>
      <c r="G1044" s="70"/>
      <c r="O1044" s="139"/>
    </row>
    <row r="1045" spans="1:15" ht="60" customHeight="1">
      <c r="A1045" s="180">
        <v>340</v>
      </c>
      <c r="B1045" s="174" t="s">
        <v>1218</v>
      </c>
      <c r="C1045" s="61" t="s">
        <v>691</v>
      </c>
      <c r="D1045" s="67" t="s">
        <v>122</v>
      </c>
      <c r="E1045" s="187">
        <v>71</v>
      </c>
      <c r="F1045" s="187">
        <v>2828</v>
      </c>
      <c r="G1045" s="55">
        <f>E1045*F1045</f>
        <v>200788</v>
      </c>
      <c r="O1045" s="139"/>
    </row>
    <row r="1046" spans="1:15" ht="60" customHeight="1">
      <c r="A1046" s="182"/>
      <c r="B1046" s="175"/>
      <c r="C1046" s="216" t="s">
        <v>229</v>
      </c>
      <c r="D1046" s="217"/>
      <c r="E1046" s="68"/>
      <c r="F1046" s="69"/>
      <c r="G1046" s="70"/>
      <c r="O1046" s="139"/>
    </row>
    <row r="1047" spans="1:15" ht="60" customHeight="1">
      <c r="A1047" s="182"/>
      <c r="B1047" s="172"/>
      <c r="C1047" s="210" t="s">
        <v>693</v>
      </c>
      <c r="D1047" s="211"/>
      <c r="E1047" s="68"/>
      <c r="F1047" s="69"/>
      <c r="G1047" s="70"/>
      <c r="O1047" s="139"/>
    </row>
    <row r="1048" spans="1:15" ht="60" customHeight="1">
      <c r="A1048" s="180">
        <v>341</v>
      </c>
      <c r="B1048" s="174" t="s">
        <v>1219</v>
      </c>
      <c r="C1048" s="61" t="s">
        <v>690</v>
      </c>
      <c r="D1048" s="67" t="s">
        <v>122</v>
      </c>
      <c r="E1048" s="187">
        <v>105</v>
      </c>
      <c r="F1048" s="187">
        <v>1136</v>
      </c>
      <c r="G1048" s="55">
        <f>E1048*F1048</f>
        <v>119280</v>
      </c>
      <c r="O1048" s="139"/>
    </row>
    <row r="1049" spans="1:15" ht="60" customHeight="1">
      <c r="A1049" s="182"/>
      <c r="B1049" s="175"/>
      <c r="C1049" s="216" t="s">
        <v>238</v>
      </c>
      <c r="D1049" s="217"/>
      <c r="E1049" s="68"/>
      <c r="F1049" s="69"/>
      <c r="G1049" s="70"/>
      <c r="O1049" s="139"/>
    </row>
    <row r="1050" spans="1:15" ht="60" customHeight="1">
      <c r="A1050" s="182"/>
      <c r="B1050" s="172"/>
      <c r="C1050" s="210" t="s">
        <v>1281</v>
      </c>
      <c r="D1050" s="211"/>
      <c r="E1050" s="68"/>
      <c r="F1050" s="69"/>
      <c r="G1050" s="70"/>
      <c r="O1050" s="139"/>
    </row>
    <row r="1051" spans="1:15" ht="60" customHeight="1">
      <c r="A1051" s="180">
        <v>342</v>
      </c>
      <c r="B1051" s="174" t="s">
        <v>1220</v>
      </c>
      <c r="C1051" s="61" t="s">
        <v>239</v>
      </c>
      <c r="D1051" s="67" t="s">
        <v>122</v>
      </c>
      <c r="E1051" s="187">
        <f>E1036</f>
        <v>14</v>
      </c>
      <c r="F1051" s="187">
        <v>763</v>
      </c>
      <c r="G1051" s="55">
        <f>E1051*F1051</f>
        <v>10682</v>
      </c>
      <c r="O1051" s="139"/>
    </row>
    <row r="1052" spans="1:15" ht="60" customHeight="1">
      <c r="A1052" s="182"/>
      <c r="B1052" s="175"/>
      <c r="C1052" s="216" t="s">
        <v>238</v>
      </c>
      <c r="D1052" s="217"/>
      <c r="E1052" s="68"/>
      <c r="F1052" s="69"/>
      <c r="G1052" s="70"/>
      <c r="O1052" s="139"/>
    </row>
    <row r="1053" spans="1:15" ht="60" customHeight="1">
      <c r="A1053" s="182"/>
      <c r="B1053" s="172"/>
      <c r="C1053" s="210" t="s">
        <v>240</v>
      </c>
      <c r="D1053" s="211"/>
      <c r="E1053" s="68"/>
      <c r="F1053" s="69"/>
      <c r="G1053" s="70"/>
      <c r="O1053" s="139"/>
    </row>
    <row r="1054" spans="1:15" ht="60" customHeight="1">
      <c r="A1054" s="180">
        <v>343</v>
      </c>
      <c r="B1054" s="174" t="s">
        <v>1221</v>
      </c>
      <c r="C1054" s="61" t="s">
        <v>698</v>
      </c>
      <c r="D1054" s="67" t="s">
        <v>122</v>
      </c>
      <c r="E1054" s="187">
        <v>5</v>
      </c>
      <c r="F1054" s="187">
        <v>3269</v>
      </c>
      <c r="G1054" s="55">
        <f>E1054*F1054</f>
        <v>16345</v>
      </c>
      <c r="O1054" s="139"/>
    </row>
    <row r="1055" spans="1:104" ht="60" customHeight="1">
      <c r="A1055" s="182"/>
      <c r="B1055" s="175"/>
      <c r="C1055" s="216" t="s">
        <v>241</v>
      </c>
      <c r="D1055" s="217"/>
      <c r="E1055" s="68"/>
      <c r="F1055" s="69"/>
      <c r="G1055" s="70"/>
      <c r="O1055" s="139">
        <v>2</v>
      </c>
      <c r="CA1055" s="36">
        <v>1</v>
      </c>
      <c r="CB1055" s="36">
        <v>7</v>
      </c>
      <c r="CZ1055" s="28">
        <v>0.00015</v>
      </c>
    </row>
    <row r="1056" spans="1:57" ht="60" customHeight="1">
      <c r="A1056" s="182"/>
      <c r="B1056" s="172"/>
      <c r="C1056" s="210" t="s">
        <v>678</v>
      </c>
      <c r="D1056" s="211"/>
      <c r="E1056" s="68"/>
      <c r="F1056" s="69"/>
      <c r="G1056" s="70"/>
      <c r="O1056" s="139">
        <v>4</v>
      </c>
      <c r="BA1056" s="37"/>
      <c r="BB1056" s="37"/>
      <c r="BC1056" s="37"/>
      <c r="BD1056" s="37"/>
      <c r="BE1056" s="37"/>
    </row>
    <row r="1057" spans="1:7" ht="60" customHeight="1">
      <c r="A1057" s="180">
        <v>344</v>
      </c>
      <c r="B1057" s="174" t="s">
        <v>1222</v>
      </c>
      <c r="C1057" s="61" t="s">
        <v>696</v>
      </c>
      <c r="D1057" s="67" t="s">
        <v>122</v>
      </c>
      <c r="E1057" s="187">
        <v>6</v>
      </c>
      <c r="F1057" s="187">
        <v>3350</v>
      </c>
      <c r="G1057" s="55">
        <f>E1057*F1057</f>
        <v>20100</v>
      </c>
    </row>
    <row r="1058" spans="1:7" ht="60" customHeight="1">
      <c r="A1058" s="182"/>
      <c r="B1058" s="175"/>
      <c r="C1058" s="216" t="s">
        <v>241</v>
      </c>
      <c r="D1058" s="217"/>
      <c r="E1058" s="68"/>
      <c r="F1058" s="69"/>
      <c r="G1058" s="70"/>
    </row>
    <row r="1059" spans="1:7" ht="60" customHeight="1">
      <c r="A1059" s="182"/>
      <c r="B1059" s="172"/>
      <c r="C1059" s="210" t="s">
        <v>679</v>
      </c>
      <c r="D1059" s="211"/>
      <c r="E1059" s="68"/>
      <c r="F1059" s="69"/>
      <c r="G1059" s="70"/>
    </row>
    <row r="1060" spans="1:7" ht="60" customHeight="1">
      <c r="A1060" s="180">
        <v>345</v>
      </c>
      <c r="B1060" s="174" t="s">
        <v>1223</v>
      </c>
      <c r="C1060" s="61" t="s">
        <v>697</v>
      </c>
      <c r="D1060" s="67" t="s">
        <v>122</v>
      </c>
      <c r="E1060" s="187">
        <v>11</v>
      </c>
      <c r="F1060" s="187">
        <v>3450</v>
      </c>
      <c r="G1060" s="55">
        <f>E1060*F1060</f>
        <v>37950</v>
      </c>
    </row>
    <row r="1061" spans="1:7" ht="60" customHeight="1">
      <c r="A1061" s="182"/>
      <c r="B1061" s="175"/>
      <c r="C1061" s="216" t="s">
        <v>241</v>
      </c>
      <c r="D1061" s="217"/>
      <c r="E1061" s="68"/>
      <c r="F1061" s="69"/>
      <c r="G1061" s="70"/>
    </row>
    <row r="1062" spans="1:7" ht="60" customHeight="1">
      <c r="A1062" s="182"/>
      <c r="B1062" s="172"/>
      <c r="C1062" s="210" t="s">
        <v>692</v>
      </c>
      <c r="D1062" s="211"/>
      <c r="E1062" s="68"/>
      <c r="F1062" s="69"/>
      <c r="G1062" s="70"/>
    </row>
    <row r="1063" spans="1:7" ht="60" customHeight="1">
      <c r="A1063" s="180">
        <v>346</v>
      </c>
      <c r="B1063" s="174" t="s">
        <v>1224</v>
      </c>
      <c r="C1063" s="61" t="s">
        <v>699</v>
      </c>
      <c r="D1063" s="67" t="s">
        <v>122</v>
      </c>
      <c r="E1063" s="187">
        <v>33</v>
      </c>
      <c r="F1063" s="187">
        <v>6300</v>
      </c>
      <c r="G1063" s="55">
        <f>E1063*F1063</f>
        <v>207900</v>
      </c>
    </row>
    <row r="1064" spans="1:7" ht="60" customHeight="1">
      <c r="A1064" s="182"/>
      <c r="B1064" s="175"/>
      <c r="C1064" s="216" t="s">
        <v>241</v>
      </c>
      <c r="D1064" s="217"/>
      <c r="E1064" s="68"/>
      <c r="F1064" s="69"/>
      <c r="G1064" s="70"/>
    </row>
    <row r="1065" spans="1:7" ht="60" customHeight="1">
      <c r="A1065" s="182"/>
      <c r="B1065" s="172"/>
      <c r="C1065" s="210" t="s">
        <v>683</v>
      </c>
      <c r="D1065" s="211"/>
      <c r="E1065" s="68"/>
      <c r="F1065" s="69"/>
      <c r="G1065" s="70"/>
    </row>
    <row r="1066" spans="1:7" ht="60" customHeight="1">
      <c r="A1066" s="180">
        <v>347</v>
      </c>
      <c r="B1066" s="174" t="s">
        <v>1225</v>
      </c>
      <c r="C1066" s="61" t="s">
        <v>704</v>
      </c>
      <c r="D1066" s="67" t="s">
        <v>122</v>
      </c>
      <c r="E1066" s="187">
        <f>E1063</f>
        <v>33</v>
      </c>
      <c r="F1066" s="187">
        <v>1662</v>
      </c>
      <c r="G1066" s="55">
        <f>E1066*F1066</f>
        <v>54846</v>
      </c>
    </row>
    <row r="1067" spans="1:7" ht="60" customHeight="1">
      <c r="A1067" s="182"/>
      <c r="B1067" s="175"/>
      <c r="C1067" s="216" t="s">
        <v>232</v>
      </c>
      <c r="D1067" s="217"/>
      <c r="E1067" s="68"/>
      <c r="F1067" s="69"/>
      <c r="G1067" s="70"/>
    </row>
    <row r="1068" spans="1:7" ht="60" customHeight="1">
      <c r="A1068" s="182"/>
      <c r="B1068" s="172"/>
      <c r="C1068" s="210" t="s">
        <v>683</v>
      </c>
      <c r="D1068" s="211"/>
      <c r="E1068" s="68"/>
      <c r="F1068" s="69"/>
      <c r="G1068" s="70"/>
    </row>
    <row r="1069" spans="1:7" ht="60" customHeight="1">
      <c r="A1069" s="180">
        <v>348</v>
      </c>
      <c r="B1069" s="174" t="s">
        <v>1226</v>
      </c>
      <c r="C1069" s="61" t="s">
        <v>700</v>
      </c>
      <c r="D1069" s="67" t="s">
        <v>122</v>
      </c>
      <c r="E1069" s="187">
        <v>3</v>
      </c>
      <c r="F1069" s="187">
        <v>5850</v>
      </c>
      <c r="G1069" s="55">
        <f>E1069*F1069</f>
        <v>17550</v>
      </c>
    </row>
    <row r="1070" spans="1:7" ht="60" customHeight="1">
      <c r="A1070" s="182"/>
      <c r="B1070" s="175"/>
      <c r="C1070" s="216" t="s">
        <v>241</v>
      </c>
      <c r="D1070" s="217"/>
      <c r="E1070" s="68"/>
      <c r="F1070" s="69"/>
      <c r="G1070" s="70"/>
    </row>
    <row r="1071" spans="1:7" ht="60" customHeight="1">
      <c r="A1071" s="182"/>
      <c r="B1071" s="172"/>
      <c r="C1071" s="210" t="s">
        <v>685</v>
      </c>
      <c r="D1071" s="211"/>
      <c r="E1071" s="68"/>
      <c r="F1071" s="69"/>
      <c r="G1071" s="70"/>
    </row>
    <row r="1072" spans="1:7" ht="60" customHeight="1">
      <c r="A1072" s="180">
        <v>349</v>
      </c>
      <c r="B1072" s="174" t="s">
        <v>1227</v>
      </c>
      <c r="C1072" s="61" t="s">
        <v>695</v>
      </c>
      <c r="D1072" s="67" t="s">
        <v>122</v>
      </c>
      <c r="E1072" s="187">
        <v>23</v>
      </c>
      <c r="F1072" s="187">
        <v>2940</v>
      </c>
      <c r="G1072" s="55">
        <f>E1072*F1072</f>
        <v>67620</v>
      </c>
    </row>
    <row r="1073" spans="1:7" ht="60" customHeight="1">
      <c r="A1073" s="182"/>
      <c r="B1073" s="175"/>
      <c r="C1073" s="216" t="s">
        <v>241</v>
      </c>
      <c r="D1073" s="217"/>
      <c r="E1073" s="68"/>
      <c r="F1073" s="69"/>
      <c r="G1073" s="70"/>
    </row>
    <row r="1074" spans="1:7" ht="60" customHeight="1">
      <c r="A1074" s="182"/>
      <c r="B1074" s="172"/>
      <c r="C1074" s="210" t="s">
        <v>688</v>
      </c>
      <c r="D1074" s="211"/>
      <c r="E1074" s="68"/>
      <c r="F1074" s="69"/>
      <c r="G1074" s="70"/>
    </row>
    <row r="1075" spans="1:7" ht="60" customHeight="1">
      <c r="A1075" s="180">
        <v>350</v>
      </c>
      <c r="B1075" s="174" t="s">
        <v>1228</v>
      </c>
      <c r="C1075" s="61" t="s">
        <v>694</v>
      </c>
      <c r="D1075" s="67" t="s">
        <v>122</v>
      </c>
      <c r="E1075" s="187">
        <v>9</v>
      </c>
      <c r="F1075" s="187">
        <v>2940</v>
      </c>
      <c r="G1075" s="55">
        <f>E1075*F1075</f>
        <v>26460</v>
      </c>
    </row>
    <row r="1076" spans="1:7" ht="60" customHeight="1">
      <c r="A1076" s="182"/>
      <c r="B1076" s="175"/>
      <c r="C1076" s="216" t="s">
        <v>241</v>
      </c>
      <c r="D1076" s="217"/>
      <c r="E1076" s="68"/>
      <c r="F1076" s="69"/>
      <c r="G1076" s="70"/>
    </row>
    <row r="1077" spans="1:7" ht="60" customHeight="1">
      <c r="A1077" s="182"/>
      <c r="B1077" s="172"/>
      <c r="C1077" s="210" t="s">
        <v>689</v>
      </c>
      <c r="D1077" s="211"/>
      <c r="E1077" s="68"/>
      <c r="F1077" s="69"/>
      <c r="G1077" s="70"/>
    </row>
    <row r="1078" spans="1:7" ht="60" customHeight="1">
      <c r="A1078" s="180">
        <v>351</v>
      </c>
      <c r="B1078" s="174" t="s">
        <v>1229</v>
      </c>
      <c r="C1078" s="61" t="s">
        <v>242</v>
      </c>
      <c r="D1078" s="67" t="s">
        <v>122</v>
      </c>
      <c r="E1078" s="187">
        <f>E1036</f>
        <v>14</v>
      </c>
      <c r="F1078" s="187">
        <v>3269</v>
      </c>
      <c r="G1078" s="55">
        <f>E1078*F1078</f>
        <v>45766</v>
      </c>
    </row>
    <row r="1079" spans="1:7" ht="60" customHeight="1">
      <c r="A1079" s="182"/>
      <c r="B1079" s="175"/>
      <c r="C1079" s="216" t="s">
        <v>241</v>
      </c>
      <c r="D1079" s="217"/>
      <c r="E1079" s="68"/>
      <c r="F1079" s="69"/>
      <c r="G1079" s="70"/>
    </row>
    <row r="1080" spans="1:7" ht="60" customHeight="1">
      <c r="A1080" s="182"/>
      <c r="B1080" s="172"/>
      <c r="C1080" s="210" t="s">
        <v>240</v>
      </c>
      <c r="D1080" s="211"/>
      <c r="E1080" s="68"/>
      <c r="F1080" s="69"/>
      <c r="G1080" s="70"/>
    </row>
    <row r="1081" spans="1:7" ht="60" customHeight="1">
      <c r="A1081" s="180">
        <v>352</v>
      </c>
      <c r="B1081" s="174" t="s">
        <v>1230</v>
      </c>
      <c r="C1081" s="82" t="s">
        <v>243</v>
      </c>
      <c r="D1081" s="67" t="s">
        <v>122</v>
      </c>
      <c r="E1081" s="187">
        <v>30</v>
      </c>
      <c r="F1081" s="187">
        <v>0</v>
      </c>
      <c r="G1081" s="55">
        <f>E1081*F1081</f>
        <v>0</v>
      </c>
    </row>
    <row r="1082" spans="1:7" ht="60" customHeight="1">
      <c r="A1082" s="182"/>
      <c r="B1082" s="175"/>
      <c r="C1082" s="216"/>
      <c r="D1082" s="217"/>
      <c r="E1082" s="68"/>
      <c r="F1082" s="69"/>
      <c r="G1082" s="70"/>
    </row>
    <row r="1083" spans="1:7" ht="60" customHeight="1">
      <c r="A1083" s="182"/>
      <c r="B1083" s="172"/>
      <c r="C1083" s="210" t="s">
        <v>244</v>
      </c>
      <c r="D1083" s="211"/>
      <c r="E1083" s="68"/>
      <c r="F1083" s="69"/>
      <c r="G1083" s="70"/>
    </row>
    <row r="1084" spans="1:7" ht="60" customHeight="1">
      <c r="A1084" s="180">
        <v>353</v>
      </c>
      <c r="B1084" s="174" t="s">
        <v>1231</v>
      </c>
      <c r="C1084" s="61" t="s">
        <v>245</v>
      </c>
      <c r="D1084" s="67" t="s">
        <v>122</v>
      </c>
      <c r="E1084" s="187">
        <f>E1081</f>
        <v>30</v>
      </c>
      <c r="F1084" s="187">
        <v>351</v>
      </c>
      <c r="G1084" s="55">
        <f>E1084*F1084</f>
        <v>10530</v>
      </c>
    </row>
    <row r="1085" spans="1:7" ht="60" customHeight="1">
      <c r="A1085" s="182"/>
      <c r="B1085" s="175"/>
      <c r="C1085" s="216" t="s">
        <v>238</v>
      </c>
      <c r="D1085" s="217"/>
      <c r="E1085" s="68"/>
      <c r="F1085" s="69"/>
      <c r="G1085" s="70"/>
    </row>
    <row r="1086" spans="1:7" ht="60" customHeight="1">
      <c r="A1086" s="182"/>
      <c r="B1086" s="172"/>
      <c r="C1086" s="210" t="s">
        <v>244</v>
      </c>
      <c r="D1086" s="211"/>
      <c r="E1086" s="68"/>
      <c r="F1086" s="69"/>
      <c r="G1086" s="70"/>
    </row>
    <row r="1087" spans="1:7" ht="60" customHeight="1">
      <c r="A1087" s="180">
        <v>354</v>
      </c>
      <c r="B1087" s="174" t="s">
        <v>1232</v>
      </c>
      <c r="C1087" s="61" t="s">
        <v>701</v>
      </c>
      <c r="D1087" s="67" t="s">
        <v>122</v>
      </c>
      <c r="E1087" s="187">
        <f>E1081</f>
        <v>30</v>
      </c>
      <c r="F1087" s="187">
        <v>1865</v>
      </c>
      <c r="G1087" s="55">
        <f>E1087*F1087</f>
        <v>55950</v>
      </c>
    </row>
    <row r="1088" spans="1:7" ht="60" customHeight="1">
      <c r="A1088" s="182"/>
      <c r="B1088" s="175"/>
      <c r="C1088" s="216" t="s">
        <v>241</v>
      </c>
      <c r="D1088" s="217"/>
      <c r="E1088" s="68"/>
      <c r="F1088" s="69"/>
      <c r="G1088" s="70"/>
    </row>
    <row r="1089" spans="1:7" ht="60" customHeight="1">
      <c r="A1089" s="182"/>
      <c r="B1089" s="172"/>
      <c r="C1089" s="210" t="s">
        <v>244</v>
      </c>
      <c r="D1089" s="211"/>
      <c r="E1089" s="68"/>
      <c r="F1089" s="69"/>
      <c r="G1089" s="70"/>
    </row>
    <row r="1090" spans="1:7" ht="60" customHeight="1">
      <c r="A1090" s="180">
        <v>355</v>
      </c>
      <c r="B1090" s="174" t="s">
        <v>1233</v>
      </c>
      <c r="C1090" s="61" t="s">
        <v>246</v>
      </c>
      <c r="D1090" s="67" t="s">
        <v>122</v>
      </c>
      <c r="E1090" s="187">
        <v>16</v>
      </c>
      <c r="F1090" s="187">
        <v>4280</v>
      </c>
      <c r="G1090" s="55">
        <f>E1090*F1090</f>
        <v>68480</v>
      </c>
    </row>
    <row r="1091" spans="1:7" ht="60" customHeight="1">
      <c r="A1091" s="182"/>
      <c r="B1091" s="175"/>
      <c r="C1091" s="216" t="s">
        <v>247</v>
      </c>
      <c r="D1091" s="217"/>
      <c r="E1091" s="68"/>
      <c r="F1091" s="69"/>
      <c r="G1091" s="70"/>
    </row>
    <row r="1092" spans="1:7" ht="60" customHeight="1">
      <c r="A1092" s="182"/>
      <c r="B1092" s="172"/>
      <c r="C1092" s="210" t="s">
        <v>702</v>
      </c>
      <c r="D1092" s="211"/>
      <c r="E1092" s="68"/>
      <c r="F1092" s="69"/>
      <c r="G1092" s="70"/>
    </row>
    <row r="1093" spans="1:7" ht="60" customHeight="1">
      <c r="A1093" s="180">
        <v>356</v>
      </c>
      <c r="B1093" s="174" t="s">
        <v>1234</v>
      </c>
      <c r="C1093" s="61" t="s">
        <v>248</v>
      </c>
      <c r="D1093" s="67" t="s">
        <v>122</v>
      </c>
      <c r="E1093" s="187">
        <v>14</v>
      </c>
      <c r="F1093" s="187">
        <v>5484.7</v>
      </c>
      <c r="G1093" s="55">
        <f>E1093*F1093</f>
        <v>76785.8</v>
      </c>
    </row>
    <row r="1094" spans="1:7" ht="60" customHeight="1">
      <c r="A1094" s="182"/>
      <c r="B1094" s="175"/>
      <c r="C1094" s="216" t="s">
        <v>229</v>
      </c>
      <c r="D1094" s="217"/>
      <c r="E1094" s="68"/>
      <c r="F1094" s="69"/>
      <c r="G1094" s="70"/>
    </row>
    <row r="1095" spans="1:7" ht="60" customHeight="1">
      <c r="A1095" s="182"/>
      <c r="B1095" s="172"/>
      <c r="C1095" s="210" t="s">
        <v>702</v>
      </c>
      <c r="D1095" s="211"/>
      <c r="E1095" s="68"/>
      <c r="F1095" s="69"/>
      <c r="G1095" s="70"/>
    </row>
    <row r="1096" spans="1:7" ht="60" customHeight="1">
      <c r="A1096" s="180">
        <v>357</v>
      </c>
      <c r="B1096" s="174" t="s">
        <v>1235</v>
      </c>
      <c r="C1096" s="61" t="s">
        <v>249</v>
      </c>
      <c r="D1096" s="67" t="s">
        <v>122</v>
      </c>
      <c r="E1096" s="187">
        <v>14</v>
      </c>
      <c r="F1096" s="187">
        <v>101.6</v>
      </c>
      <c r="G1096" s="55">
        <f>E1096*F1096</f>
        <v>1422.3999999999999</v>
      </c>
    </row>
    <row r="1097" spans="1:7" ht="60" customHeight="1">
      <c r="A1097" s="182"/>
      <c r="B1097" s="175"/>
      <c r="C1097" s="216" t="s">
        <v>250</v>
      </c>
      <c r="D1097" s="217"/>
      <c r="E1097" s="68"/>
      <c r="F1097" s="69"/>
      <c r="G1097" s="70"/>
    </row>
    <row r="1098" spans="1:7" ht="60" customHeight="1">
      <c r="A1098" s="182"/>
      <c r="B1098" s="172"/>
      <c r="C1098" s="210" t="s">
        <v>702</v>
      </c>
      <c r="D1098" s="211"/>
      <c r="E1098" s="68"/>
      <c r="F1098" s="69"/>
      <c r="G1098" s="70"/>
    </row>
    <row r="1099" spans="1:7" ht="60" customHeight="1">
      <c r="A1099" s="180">
        <v>358</v>
      </c>
      <c r="B1099" s="174" t="s">
        <v>1236</v>
      </c>
      <c r="C1099" s="61" t="s">
        <v>835</v>
      </c>
      <c r="D1099" s="67" t="s">
        <v>122</v>
      </c>
      <c r="E1099" s="187">
        <v>7</v>
      </c>
      <c r="F1099" s="187">
        <v>980</v>
      </c>
      <c r="G1099" s="55">
        <f>E1099*F1099</f>
        <v>6860</v>
      </c>
    </row>
    <row r="1100" spans="1:7" ht="60" customHeight="1">
      <c r="A1100" s="182"/>
      <c r="B1100" s="175"/>
      <c r="C1100" s="216" t="s">
        <v>728</v>
      </c>
      <c r="D1100" s="217"/>
      <c r="E1100" s="68"/>
      <c r="F1100" s="69"/>
      <c r="G1100" s="70"/>
    </row>
    <row r="1101" spans="1:7" ht="60" customHeight="1">
      <c r="A1101" s="182"/>
      <c r="B1101" s="172"/>
      <c r="C1101" s="210" t="s">
        <v>834</v>
      </c>
      <c r="D1101" s="211"/>
      <c r="E1101" s="68"/>
      <c r="F1101" s="69"/>
      <c r="G1101" s="70"/>
    </row>
    <row r="1102" spans="1:7" ht="60" customHeight="1">
      <c r="A1102" s="180">
        <v>359</v>
      </c>
      <c r="B1102" s="174" t="s">
        <v>1237</v>
      </c>
      <c r="C1102" s="61" t="s">
        <v>729</v>
      </c>
      <c r="D1102" s="67" t="s">
        <v>122</v>
      </c>
      <c r="E1102" s="187">
        <v>203</v>
      </c>
      <c r="F1102" s="187">
        <v>350</v>
      </c>
      <c r="G1102" s="55">
        <f>E1102*F1102</f>
        <v>71050</v>
      </c>
    </row>
    <row r="1103" spans="1:7" ht="60" customHeight="1">
      <c r="A1103" s="182"/>
      <c r="B1103" s="175"/>
      <c r="C1103" s="216" t="s">
        <v>728</v>
      </c>
      <c r="D1103" s="217"/>
      <c r="E1103" s="68"/>
      <c r="F1103" s="69"/>
      <c r="G1103" s="70"/>
    </row>
    <row r="1104" spans="1:7" ht="60" customHeight="1">
      <c r="A1104" s="182"/>
      <c r="B1104" s="172"/>
      <c r="C1104" s="210" t="s">
        <v>1280</v>
      </c>
      <c r="D1104" s="211"/>
      <c r="E1104" s="68"/>
      <c r="F1104" s="69"/>
      <c r="G1104" s="70"/>
    </row>
    <row r="1105" spans="1:7" ht="60" customHeight="1">
      <c r="A1105" s="180">
        <v>360</v>
      </c>
      <c r="B1105" s="174" t="s">
        <v>1238</v>
      </c>
      <c r="C1105" s="61" t="s">
        <v>251</v>
      </c>
      <c r="D1105" s="67" t="s">
        <v>122</v>
      </c>
      <c r="E1105" s="187">
        <v>14</v>
      </c>
      <c r="F1105" s="187">
        <v>353</v>
      </c>
      <c r="G1105" s="55">
        <f>E1105*F1105</f>
        <v>4942</v>
      </c>
    </row>
    <row r="1106" spans="1:7" ht="60" customHeight="1">
      <c r="A1106" s="182"/>
      <c r="B1106" s="175"/>
      <c r="C1106" s="216" t="s">
        <v>232</v>
      </c>
      <c r="D1106" s="217"/>
      <c r="E1106" s="68"/>
      <c r="F1106" s="69"/>
      <c r="G1106" s="70"/>
    </row>
    <row r="1107" spans="1:7" ht="60" customHeight="1">
      <c r="A1107" s="182"/>
      <c r="B1107" s="172"/>
      <c r="C1107" s="210" t="s">
        <v>702</v>
      </c>
      <c r="D1107" s="211"/>
      <c r="E1107" s="68"/>
      <c r="F1107" s="69"/>
      <c r="G1107" s="70"/>
    </row>
    <row r="1108" spans="1:7" ht="60" customHeight="1">
      <c r="A1108" s="180">
        <v>361</v>
      </c>
      <c r="B1108" s="174" t="s">
        <v>1239</v>
      </c>
      <c r="C1108" s="61" t="s">
        <v>703</v>
      </c>
      <c r="D1108" s="67" t="s">
        <v>122</v>
      </c>
      <c r="E1108" s="187">
        <v>3</v>
      </c>
      <c r="F1108" s="187">
        <v>34600</v>
      </c>
      <c r="G1108" s="55">
        <f>E1108*F1108</f>
        <v>103800</v>
      </c>
    </row>
    <row r="1109" spans="1:7" ht="60" customHeight="1">
      <c r="A1109" s="182"/>
      <c r="B1109" s="175"/>
      <c r="C1109" s="216" t="s">
        <v>225</v>
      </c>
      <c r="D1109" s="217"/>
      <c r="E1109" s="68"/>
      <c r="F1109" s="69"/>
      <c r="G1109" s="70"/>
    </row>
    <row r="1110" spans="1:7" ht="60" customHeight="1">
      <c r="A1110" s="182"/>
      <c r="B1110" s="172"/>
      <c r="C1110" s="210" t="s">
        <v>685</v>
      </c>
      <c r="D1110" s="211"/>
      <c r="E1110" s="68"/>
      <c r="F1110" s="69"/>
      <c r="G1110" s="70"/>
    </row>
    <row r="1111" spans="1:7" ht="60" customHeight="1">
      <c r="A1111" s="180">
        <v>362</v>
      </c>
      <c r="B1111" s="174" t="s">
        <v>1240</v>
      </c>
      <c r="C1111" s="61" t="s">
        <v>252</v>
      </c>
      <c r="D1111" s="67" t="s">
        <v>122</v>
      </c>
      <c r="E1111" s="187">
        <f>E1108</f>
        <v>3</v>
      </c>
      <c r="F1111" s="187">
        <v>11627</v>
      </c>
      <c r="G1111" s="55">
        <f>E1111*F1111</f>
        <v>34881</v>
      </c>
    </row>
    <row r="1112" spans="1:7" ht="60" customHeight="1">
      <c r="A1112" s="182"/>
      <c r="B1112" s="175"/>
      <c r="C1112" s="216" t="s">
        <v>229</v>
      </c>
      <c r="D1112" s="217"/>
      <c r="E1112" s="68"/>
      <c r="F1112" s="69"/>
      <c r="G1112" s="70"/>
    </row>
    <row r="1113" spans="1:7" ht="60" customHeight="1">
      <c r="A1113" s="182"/>
      <c r="B1113" s="172"/>
      <c r="C1113" s="210" t="s">
        <v>685</v>
      </c>
      <c r="D1113" s="211"/>
      <c r="E1113" s="68"/>
      <c r="F1113" s="69"/>
      <c r="G1113" s="70"/>
    </row>
    <row r="1114" spans="1:7" ht="60" customHeight="1">
      <c r="A1114" s="180">
        <v>363</v>
      </c>
      <c r="B1114" s="174" t="s">
        <v>1241</v>
      </c>
      <c r="C1114" s="61" t="s">
        <v>253</v>
      </c>
      <c r="D1114" s="67" t="s">
        <v>122</v>
      </c>
      <c r="E1114" s="187">
        <f>E1108</f>
        <v>3</v>
      </c>
      <c r="F1114" s="187">
        <v>2078</v>
      </c>
      <c r="G1114" s="55">
        <f>E1114*F1114</f>
        <v>6234</v>
      </c>
    </row>
    <row r="1115" spans="1:7" ht="60" customHeight="1">
      <c r="A1115" s="182"/>
      <c r="B1115" s="175"/>
      <c r="C1115" s="216" t="s">
        <v>229</v>
      </c>
      <c r="D1115" s="217"/>
      <c r="E1115" s="68"/>
      <c r="F1115" s="69"/>
      <c r="G1115" s="70"/>
    </row>
    <row r="1116" spans="1:7" ht="60" customHeight="1">
      <c r="A1116" s="182"/>
      <c r="B1116" s="172"/>
      <c r="C1116" s="210" t="s">
        <v>685</v>
      </c>
      <c r="D1116" s="211"/>
      <c r="E1116" s="68"/>
      <c r="F1116" s="69"/>
      <c r="G1116" s="70"/>
    </row>
    <row r="1117" spans="1:7" ht="60" customHeight="1">
      <c r="A1117" s="180">
        <v>364</v>
      </c>
      <c r="B1117" s="174" t="s">
        <v>1242</v>
      </c>
      <c r="C1117" s="61" t="s">
        <v>254</v>
      </c>
      <c r="D1117" s="67" t="s">
        <v>122</v>
      </c>
      <c r="E1117" s="187">
        <f>E1108</f>
        <v>3</v>
      </c>
      <c r="F1117" s="187">
        <v>353</v>
      </c>
      <c r="G1117" s="55">
        <f>E1117*F1117</f>
        <v>1059</v>
      </c>
    </row>
    <row r="1118" spans="1:7" ht="60" customHeight="1">
      <c r="A1118" s="182"/>
      <c r="B1118" s="175"/>
      <c r="C1118" s="216" t="s">
        <v>232</v>
      </c>
      <c r="D1118" s="217"/>
      <c r="E1118" s="68"/>
      <c r="F1118" s="69"/>
      <c r="G1118" s="70"/>
    </row>
    <row r="1119" spans="1:7" ht="60" customHeight="1">
      <c r="A1119" s="182"/>
      <c r="B1119" s="172"/>
      <c r="C1119" s="210" t="s">
        <v>685</v>
      </c>
      <c r="D1119" s="211"/>
      <c r="E1119" s="68"/>
      <c r="F1119" s="69"/>
      <c r="G1119" s="70"/>
    </row>
    <row r="1120" spans="1:7" ht="60" customHeight="1">
      <c r="A1120" s="180">
        <v>365</v>
      </c>
      <c r="B1120" s="174" t="s">
        <v>1243</v>
      </c>
      <c r="C1120" s="61" t="s">
        <v>255</v>
      </c>
      <c r="D1120" s="67" t="s">
        <v>122</v>
      </c>
      <c r="E1120" s="187">
        <v>27</v>
      </c>
      <c r="F1120" s="187">
        <v>10792.94</v>
      </c>
      <c r="G1120" s="55">
        <f>E1120*F1120</f>
        <v>291409.38</v>
      </c>
    </row>
    <row r="1121" spans="1:7" ht="60" customHeight="1">
      <c r="A1121" s="182"/>
      <c r="B1121" s="175"/>
      <c r="C1121" s="216" t="s">
        <v>225</v>
      </c>
      <c r="D1121" s="217"/>
      <c r="E1121" s="68"/>
      <c r="F1121" s="69"/>
      <c r="G1121" s="70"/>
    </row>
    <row r="1122" spans="1:7" ht="60" customHeight="1">
      <c r="A1122" s="182"/>
      <c r="B1122" s="172"/>
      <c r="C1122" s="210" t="s">
        <v>256</v>
      </c>
      <c r="D1122" s="211"/>
      <c r="E1122" s="68"/>
      <c r="F1122" s="69"/>
      <c r="G1122" s="70"/>
    </row>
    <row r="1123" spans="1:7" ht="60" customHeight="1">
      <c r="A1123" s="180">
        <v>366</v>
      </c>
      <c r="B1123" s="174" t="s">
        <v>1244</v>
      </c>
      <c r="C1123" s="61" t="s">
        <v>257</v>
      </c>
      <c r="D1123" s="67" t="s">
        <v>122</v>
      </c>
      <c r="E1123" s="187">
        <f>E1120</f>
        <v>27</v>
      </c>
      <c r="F1123" s="187">
        <v>1662</v>
      </c>
      <c r="G1123" s="55">
        <f>E1123*F1123</f>
        <v>44874</v>
      </c>
    </row>
    <row r="1124" spans="1:7" ht="60" customHeight="1">
      <c r="A1124" s="182"/>
      <c r="B1124" s="175"/>
      <c r="C1124" s="216" t="s">
        <v>232</v>
      </c>
      <c r="D1124" s="217"/>
      <c r="E1124" s="68"/>
      <c r="F1124" s="69"/>
      <c r="G1124" s="70"/>
    </row>
    <row r="1125" spans="1:7" ht="60" customHeight="1">
      <c r="A1125" s="182"/>
      <c r="B1125" s="172"/>
      <c r="C1125" s="210" t="s">
        <v>256</v>
      </c>
      <c r="D1125" s="211"/>
      <c r="E1125" s="68"/>
      <c r="F1125" s="69"/>
      <c r="G1125" s="70"/>
    </row>
    <row r="1126" spans="1:7" ht="60" customHeight="1">
      <c r="A1126" s="180">
        <v>367</v>
      </c>
      <c r="B1126" s="174" t="s">
        <v>1245</v>
      </c>
      <c r="C1126" s="61" t="s">
        <v>258</v>
      </c>
      <c r="D1126" s="67" t="s">
        <v>122</v>
      </c>
      <c r="E1126" s="187">
        <f>E1120</f>
        <v>27</v>
      </c>
      <c r="F1126" s="187">
        <v>354</v>
      </c>
      <c r="G1126" s="55">
        <f>E1126*F1126</f>
        <v>9558</v>
      </c>
    </row>
    <row r="1127" spans="1:7" ht="23.25" customHeight="1">
      <c r="A1127" s="182"/>
      <c r="B1127" s="175"/>
      <c r="C1127" s="216" t="s">
        <v>259</v>
      </c>
      <c r="D1127" s="217"/>
      <c r="E1127" s="68"/>
      <c r="F1127" s="69"/>
      <c r="G1127" s="70"/>
    </row>
    <row r="1128" spans="1:7" ht="54" customHeight="1">
      <c r="A1128" s="182"/>
      <c r="B1128" s="172"/>
      <c r="C1128" s="210" t="s">
        <v>256</v>
      </c>
      <c r="D1128" s="211"/>
      <c r="E1128" s="68"/>
      <c r="F1128" s="69"/>
      <c r="G1128" s="70"/>
    </row>
    <row r="1129" spans="1:7" ht="60" customHeight="1">
      <c r="A1129" s="180">
        <v>368</v>
      </c>
      <c r="B1129" s="174" t="s">
        <v>1246</v>
      </c>
      <c r="C1129" s="61" t="s">
        <v>260</v>
      </c>
      <c r="D1129" s="67" t="s">
        <v>122</v>
      </c>
      <c r="E1129" s="187">
        <f>E1120</f>
        <v>27</v>
      </c>
      <c r="F1129" s="187">
        <v>11557</v>
      </c>
      <c r="G1129" s="55">
        <f>E1129*F1129</f>
        <v>312039</v>
      </c>
    </row>
    <row r="1130" spans="1:7" ht="60" customHeight="1">
      <c r="A1130" s="182"/>
      <c r="B1130" s="175"/>
      <c r="C1130" s="216" t="s">
        <v>261</v>
      </c>
      <c r="D1130" s="217"/>
      <c r="E1130" s="68"/>
      <c r="F1130" s="69"/>
      <c r="G1130" s="70"/>
    </row>
    <row r="1131" spans="1:7" ht="60" customHeight="1">
      <c r="A1131" s="182"/>
      <c r="B1131" s="172"/>
      <c r="C1131" s="210" t="s">
        <v>256</v>
      </c>
      <c r="D1131" s="211"/>
      <c r="E1131" s="68"/>
      <c r="F1131" s="69"/>
      <c r="G1131" s="70"/>
    </row>
    <row r="1132" spans="1:7" ht="60" customHeight="1">
      <c r="A1132" s="180">
        <v>369</v>
      </c>
      <c r="B1132" s="174" t="s">
        <v>1247</v>
      </c>
      <c r="C1132" s="82" t="s">
        <v>262</v>
      </c>
      <c r="D1132" s="67" t="s">
        <v>122</v>
      </c>
      <c r="E1132" s="187">
        <v>20</v>
      </c>
      <c r="F1132" s="187">
        <v>0</v>
      </c>
      <c r="G1132" s="55">
        <f>E1132*F1132</f>
        <v>0</v>
      </c>
    </row>
    <row r="1133" spans="1:7" ht="60" customHeight="1">
      <c r="A1133" s="182"/>
      <c r="B1133" s="175"/>
      <c r="C1133" s="216"/>
      <c r="D1133" s="217"/>
      <c r="E1133" s="68"/>
      <c r="F1133" s="69"/>
      <c r="G1133" s="70"/>
    </row>
    <row r="1134" spans="1:7" ht="60" customHeight="1">
      <c r="A1134" s="182"/>
      <c r="B1134" s="172"/>
      <c r="C1134" s="210" t="s">
        <v>263</v>
      </c>
      <c r="D1134" s="211"/>
      <c r="E1134" s="68"/>
      <c r="F1134" s="69"/>
      <c r="G1134" s="70"/>
    </row>
    <row r="1135" spans="1:7" ht="60" customHeight="1">
      <c r="A1135" s="180">
        <v>370</v>
      </c>
      <c r="B1135" s="174" t="s">
        <v>1248</v>
      </c>
      <c r="C1135" s="61" t="s">
        <v>705</v>
      </c>
      <c r="D1135" s="67" t="s">
        <v>122</v>
      </c>
      <c r="E1135" s="187">
        <v>9</v>
      </c>
      <c r="F1135" s="187">
        <v>5734</v>
      </c>
      <c r="G1135" s="55">
        <f>E1135*F1135</f>
        <v>51606</v>
      </c>
    </row>
    <row r="1136" spans="1:7" ht="60" customHeight="1">
      <c r="A1136" s="182"/>
      <c r="B1136" s="175"/>
      <c r="C1136" s="216" t="s">
        <v>225</v>
      </c>
      <c r="D1136" s="217"/>
      <c r="E1136" s="68"/>
      <c r="F1136" s="69"/>
      <c r="G1136" s="70"/>
    </row>
    <row r="1137" spans="1:7" ht="60" customHeight="1">
      <c r="A1137" s="182"/>
      <c r="B1137" s="172"/>
      <c r="C1137" s="210" t="s">
        <v>711</v>
      </c>
      <c r="D1137" s="211"/>
      <c r="E1137" s="68"/>
      <c r="F1137" s="69"/>
      <c r="G1137" s="70"/>
    </row>
    <row r="1138" spans="1:7" ht="60" customHeight="1">
      <c r="A1138" s="180">
        <v>371</v>
      </c>
      <c r="B1138" s="174" t="s">
        <v>1249</v>
      </c>
      <c r="C1138" s="61" t="s">
        <v>706</v>
      </c>
      <c r="D1138" s="67" t="s">
        <v>122</v>
      </c>
      <c r="E1138" s="187">
        <v>5</v>
      </c>
      <c r="F1138" s="187">
        <v>5430</v>
      </c>
      <c r="G1138" s="55">
        <f>E1138*F1138</f>
        <v>27150</v>
      </c>
    </row>
    <row r="1139" spans="1:7" ht="60" customHeight="1">
      <c r="A1139" s="182"/>
      <c r="B1139" s="175"/>
      <c r="C1139" s="216" t="s">
        <v>225</v>
      </c>
      <c r="D1139" s="217"/>
      <c r="E1139" s="68"/>
      <c r="F1139" s="69"/>
      <c r="G1139" s="70"/>
    </row>
    <row r="1140" spans="1:7" ht="60" customHeight="1">
      <c r="A1140" s="182"/>
      <c r="B1140" s="172"/>
      <c r="C1140" s="210" t="s">
        <v>712</v>
      </c>
      <c r="D1140" s="211"/>
      <c r="E1140" s="68"/>
      <c r="F1140" s="69"/>
      <c r="G1140" s="70"/>
    </row>
    <row r="1141" spans="1:7" ht="60" customHeight="1">
      <c r="A1141" s="180">
        <v>372</v>
      </c>
      <c r="B1141" s="174" t="s">
        <v>1250</v>
      </c>
      <c r="C1141" s="61" t="s">
        <v>707</v>
      </c>
      <c r="D1141" s="67" t="s">
        <v>122</v>
      </c>
      <c r="E1141" s="187">
        <v>5</v>
      </c>
      <c r="F1141" s="187">
        <v>6100</v>
      </c>
      <c r="G1141" s="55">
        <f>E1141*F1141</f>
        <v>30500</v>
      </c>
    </row>
    <row r="1142" spans="1:7" ht="60" customHeight="1">
      <c r="A1142" s="182"/>
      <c r="B1142" s="175"/>
      <c r="C1142" s="216" t="s">
        <v>225</v>
      </c>
      <c r="D1142" s="217"/>
      <c r="E1142" s="68"/>
      <c r="F1142" s="69"/>
      <c r="G1142" s="70"/>
    </row>
    <row r="1143" spans="1:7" ht="60" customHeight="1">
      <c r="A1143" s="182"/>
      <c r="B1143" s="172"/>
      <c r="C1143" s="210" t="s">
        <v>713</v>
      </c>
      <c r="D1143" s="211"/>
      <c r="E1143" s="68"/>
      <c r="F1143" s="69"/>
      <c r="G1143" s="70"/>
    </row>
    <row r="1144" spans="1:7" ht="60" customHeight="1">
      <c r="A1144" s="180">
        <v>373</v>
      </c>
      <c r="B1144" s="174" t="s">
        <v>1251</v>
      </c>
      <c r="C1144" s="61" t="s">
        <v>708</v>
      </c>
      <c r="D1144" s="67" t="s">
        <v>122</v>
      </c>
      <c r="E1144" s="187">
        <v>10</v>
      </c>
      <c r="F1144" s="187">
        <v>5950</v>
      </c>
      <c r="G1144" s="55">
        <f>E1144*F1144</f>
        <v>59500</v>
      </c>
    </row>
    <row r="1145" spans="1:7" ht="52.5" customHeight="1">
      <c r="A1145" s="182"/>
      <c r="B1145" s="175"/>
      <c r="C1145" s="216" t="s">
        <v>225</v>
      </c>
      <c r="D1145" s="217"/>
      <c r="E1145" s="68"/>
      <c r="F1145" s="69"/>
      <c r="G1145" s="70"/>
    </row>
    <row r="1146" spans="1:7" ht="36.75" customHeight="1">
      <c r="A1146" s="182"/>
      <c r="B1146" s="172"/>
      <c r="C1146" s="210" t="s">
        <v>714</v>
      </c>
      <c r="D1146" s="211"/>
      <c r="E1146" s="68"/>
      <c r="F1146" s="69"/>
      <c r="G1146" s="70"/>
    </row>
    <row r="1147" spans="1:7" ht="60" customHeight="1">
      <c r="A1147" s="180">
        <v>374</v>
      </c>
      <c r="B1147" s="174" t="s">
        <v>1252</v>
      </c>
      <c r="C1147" s="61" t="s">
        <v>709</v>
      </c>
      <c r="D1147" s="67" t="s">
        <v>122</v>
      </c>
      <c r="E1147" s="187">
        <v>1</v>
      </c>
      <c r="F1147" s="187">
        <v>7300</v>
      </c>
      <c r="G1147" s="55">
        <f>E1147*F1147</f>
        <v>7300</v>
      </c>
    </row>
    <row r="1148" spans="1:7" ht="48.75" customHeight="1">
      <c r="A1148" s="182"/>
      <c r="B1148" s="175"/>
      <c r="C1148" s="216" t="s">
        <v>225</v>
      </c>
      <c r="D1148" s="217"/>
      <c r="E1148" s="68"/>
      <c r="F1148" s="69"/>
      <c r="G1148" s="70"/>
    </row>
    <row r="1149" spans="1:7" ht="37.5" customHeight="1">
      <c r="A1149" s="182"/>
      <c r="B1149" s="172"/>
      <c r="C1149" s="210" t="s">
        <v>715</v>
      </c>
      <c r="D1149" s="211"/>
      <c r="E1149" s="68"/>
      <c r="F1149" s="69"/>
      <c r="G1149" s="70"/>
    </row>
    <row r="1150" spans="1:7" ht="60" customHeight="1">
      <c r="A1150" s="180">
        <v>375</v>
      </c>
      <c r="B1150" s="174" t="s">
        <v>1253</v>
      </c>
      <c r="C1150" s="61" t="s">
        <v>710</v>
      </c>
      <c r="D1150" s="67" t="s">
        <v>122</v>
      </c>
      <c r="E1150" s="187">
        <v>30</v>
      </c>
      <c r="F1150" s="187">
        <v>6248</v>
      </c>
      <c r="G1150" s="55">
        <f>E1150*F1150</f>
        <v>187440</v>
      </c>
    </row>
    <row r="1151" spans="1:7" ht="60" customHeight="1">
      <c r="A1151" s="182"/>
      <c r="B1151" s="175"/>
      <c r="C1151" s="216" t="s">
        <v>241</v>
      </c>
      <c r="D1151" s="217"/>
      <c r="E1151" s="68"/>
      <c r="F1151" s="69"/>
      <c r="G1151" s="70"/>
    </row>
    <row r="1152" spans="1:7" ht="60" customHeight="1">
      <c r="A1152" s="182"/>
      <c r="B1152" s="172"/>
      <c r="C1152" s="210" t="s">
        <v>716</v>
      </c>
      <c r="D1152" s="211"/>
      <c r="E1152" s="68"/>
      <c r="F1152" s="69"/>
      <c r="G1152" s="70"/>
    </row>
    <row r="1153" spans="1:7" ht="60" customHeight="1">
      <c r="A1153" s="180">
        <v>376</v>
      </c>
      <c r="B1153" s="174" t="s">
        <v>1254</v>
      </c>
      <c r="C1153" s="61" t="s">
        <v>264</v>
      </c>
      <c r="D1153" s="67" t="s">
        <v>122</v>
      </c>
      <c r="E1153" s="187">
        <v>30</v>
      </c>
      <c r="F1153" s="187">
        <v>821</v>
      </c>
      <c r="G1153" s="55">
        <f>E1153*F1153</f>
        <v>24630</v>
      </c>
    </row>
    <row r="1154" spans="1:7" ht="60" customHeight="1">
      <c r="A1154" s="182"/>
      <c r="B1154" s="175"/>
      <c r="C1154" s="216" t="s">
        <v>261</v>
      </c>
      <c r="D1154" s="217"/>
      <c r="E1154" s="68"/>
      <c r="F1154" s="69"/>
      <c r="G1154" s="70"/>
    </row>
    <row r="1155" spans="1:7" ht="60" customHeight="1">
      <c r="A1155" s="182"/>
      <c r="B1155" s="172"/>
      <c r="C1155" s="210" t="s">
        <v>716</v>
      </c>
      <c r="D1155" s="211"/>
      <c r="E1155" s="68"/>
      <c r="F1155" s="69"/>
      <c r="G1155" s="70"/>
    </row>
    <row r="1156" spans="1:7" ht="60" customHeight="1">
      <c r="A1156" s="180">
        <v>377</v>
      </c>
      <c r="B1156" s="174" t="s">
        <v>1255</v>
      </c>
      <c r="C1156" s="82" t="s">
        <v>265</v>
      </c>
      <c r="D1156" s="67" t="s">
        <v>122</v>
      </c>
      <c r="E1156" s="187">
        <v>30</v>
      </c>
      <c r="F1156" s="187">
        <v>0</v>
      </c>
      <c r="G1156" s="55">
        <f>E1156*F1156</f>
        <v>0</v>
      </c>
    </row>
    <row r="1157" spans="1:7" ht="60" customHeight="1">
      <c r="A1157" s="182"/>
      <c r="B1157" s="175"/>
      <c r="C1157" s="216"/>
      <c r="D1157" s="217"/>
      <c r="E1157" s="68"/>
      <c r="F1157" s="69"/>
      <c r="G1157" s="70"/>
    </row>
    <row r="1158" spans="1:7" ht="60" customHeight="1">
      <c r="A1158" s="182"/>
      <c r="B1158" s="172"/>
      <c r="C1158" s="210" t="s">
        <v>717</v>
      </c>
      <c r="D1158" s="211"/>
      <c r="E1158" s="68"/>
      <c r="F1158" s="69"/>
      <c r="G1158" s="70"/>
    </row>
    <row r="1159" spans="1:7" ht="60" customHeight="1">
      <c r="A1159" s="180">
        <v>378</v>
      </c>
      <c r="B1159" s="174" t="s">
        <v>1256</v>
      </c>
      <c r="C1159" s="61" t="s">
        <v>737</v>
      </c>
      <c r="D1159" s="67" t="s">
        <v>122</v>
      </c>
      <c r="E1159" s="187">
        <v>5</v>
      </c>
      <c r="F1159" s="187">
        <v>10941</v>
      </c>
      <c r="G1159" s="55">
        <f>E1159*F1159</f>
        <v>54705</v>
      </c>
    </row>
    <row r="1160" spans="1:7" ht="60" customHeight="1">
      <c r="A1160" s="182"/>
      <c r="B1160" s="175"/>
      <c r="C1160" s="216" t="s">
        <v>730</v>
      </c>
      <c r="D1160" s="217"/>
      <c r="E1160" s="68"/>
      <c r="F1160" s="69"/>
      <c r="G1160" s="70"/>
    </row>
    <row r="1161" spans="1:7" ht="60" customHeight="1">
      <c r="A1161" s="182"/>
      <c r="B1161" s="172"/>
      <c r="C1161" s="210" t="s">
        <v>266</v>
      </c>
      <c r="D1161" s="211"/>
      <c r="E1161" s="68"/>
      <c r="F1161" s="69"/>
      <c r="G1161" s="70"/>
    </row>
    <row r="1162" spans="1:7" ht="60" customHeight="1">
      <c r="A1162" s="180">
        <v>379</v>
      </c>
      <c r="B1162" s="174" t="s">
        <v>1257</v>
      </c>
      <c r="C1162" s="61" t="s">
        <v>736</v>
      </c>
      <c r="D1162" s="67" t="s">
        <v>122</v>
      </c>
      <c r="E1162" s="187">
        <v>8</v>
      </c>
      <c r="F1162" s="187">
        <v>4800</v>
      </c>
      <c r="G1162" s="55">
        <f>E1162*F1162</f>
        <v>38400</v>
      </c>
    </row>
    <row r="1163" spans="1:7" ht="60" customHeight="1">
      <c r="A1163" s="182"/>
      <c r="B1163" s="175"/>
      <c r="C1163" s="216" t="s">
        <v>730</v>
      </c>
      <c r="D1163" s="217"/>
      <c r="E1163" s="68"/>
      <c r="F1163" s="69"/>
      <c r="G1163" s="70"/>
    </row>
    <row r="1164" spans="1:7" ht="60" customHeight="1">
      <c r="A1164" s="182"/>
      <c r="B1164" s="172"/>
      <c r="C1164" s="210" t="s">
        <v>731</v>
      </c>
      <c r="D1164" s="211"/>
      <c r="E1164" s="68"/>
      <c r="F1164" s="69"/>
      <c r="G1164" s="70"/>
    </row>
    <row r="1165" spans="1:7" ht="60" customHeight="1">
      <c r="A1165" s="180">
        <v>380</v>
      </c>
      <c r="B1165" s="174" t="s">
        <v>1258</v>
      </c>
      <c r="C1165" s="61" t="s">
        <v>735</v>
      </c>
      <c r="D1165" s="67" t="s">
        <v>122</v>
      </c>
      <c r="E1165" s="187">
        <v>9</v>
      </c>
      <c r="F1165" s="187">
        <v>4980</v>
      </c>
      <c r="G1165" s="55">
        <f>E1165*F1165</f>
        <v>44820</v>
      </c>
    </row>
    <row r="1166" spans="1:7" ht="60" customHeight="1">
      <c r="A1166" s="182"/>
      <c r="B1166" s="175"/>
      <c r="C1166" s="216" t="s">
        <v>730</v>
      </c>
      <c r="D1166" s="217"/>
      <c r="E1166" s="68"/>
      <c r="F1166" s="69"/>
      <c r="G1166" s="70"/>
    </row>
    <row r="1167" spans="1:7" ht="60" customHeight="1">
      <c r="A1167" s="182"/>
      <c r="B1167" s="172"/>
      <c r="C1167" s="210" t="s">
        <v>732</v>
      </c>
      <c r="D1167" s="211"/>
      <c r="E1167" s="68"/>
      <c r="F1167" s="69"/>
      <c r="G1167" s="70"/>
    </row>
    <row r="1168" spans="1:7" ht="60" customHeight="1">
      <c r="A1168" s="180">
        <v>381</v>
      </c>
      <c r="B1168" s="174" t="s">
        <v>1259</v>
      </c>
      <c r="C1168" s="61" t="s">
        <v>734</v>
      </c>
      <c r="D1168" s="67" t="s">
        <v>122</v>
      </c>
      <c r="E1168" s="187">
        <v>20</v>
      </c>
      <c r="F1168" s="187">
        <v>4705.882</v>
      </c>
      <c r="G1168" s="55">
        <f>E1168*F1168</f>
        <v>94117.63999999998</v>
      </c>
    </row>
    <row r="1169" spans="1:7" ht="60" customHeight="1">
      <c r="A1169" s="182"/>
      <c r="B1169" s="175"/>
      <c r="C1169" s="216" t="s">
        <v>730</v>
      </c>
      <c r="D1169" s="217"/>
      <c r="E1169" s="68"/>
      <c r="F1169" s="69"/>
      <c r="G1169" s="70"/>
    </row>
    <row r="1170" spans="1:7" ht="51" customHeight="1">
      <c r="A1170" s="182"/>
      <c r="B1170" s="172"/>
      <c r="C1170" s="210" t="s">
        <v>733</v>
      </c>
      <c r="D1170" s="211"/>
      <c r="E1170" s="68"/>
      <c r="F1170" s="69"/>
      <c r="G1170" s="70"/>
    </row>
    <row r="1171" spans="1:7" ht="60" customHeight="1">
      <c r="A1171" s="180">
        <v>382</v>
      </c>
      <c r="B1171" s="174" t="s">
        <v>1260</v>
      </c>
      <c r="C1171" s="61" t="s">
        <v>738</v>
      </c>
      <c r="D1171" s="67" t="s">
        <v>122</v>
      </c>
      <c r="E1171" s="187">
        <v>18</v>
      </c>
      <c r="F1171" s="187">
        <v>5882.35</v>
      </c>
      <c r="G1171" s="55">
        <f>E1171*F1171</f>
        <v>105882.3</v>
      </c>
    </row>
    <row r="1172" spans="1:7" ht="60" customHeight="1">
      <c r="A1172" s="182"/>
      <c r="B1172" s="175"/>
      <c r="C1172" s="216" t="s">
        <v>730</v>
      </c>
      <c r="D1172" s="217"/>
      <c r="E1172" s="68"/>
      <c r="F1172" s="69"/>
      <c r="G1172" s="70"/>
    </row>
    <row r="1173" spans="1:7" ht="60" customHeight="1">
      <c r="A1173" s="182"/>
      <c r="B1173" s="172"/>
      <c r="C1173" s="210" t="s">
        <v>267</v>
      </c>
      <c r="D1173" s="211"/>
      <c r="E1173" s="68"/>
      <c r="F1173" s="69"/>
      <c r="G1173" s="70"/>
    </row>
    <row r="1174" spans="1:7" ht="60" customHeight="1">
      <c r="A1174" s="180">
        <v>383</v>
      </c>
      <c r="B1174" s="174" t="s">
        <v>1261</v>
      </c>
      <c r="C1174" s="61" t="s">
        <v>739</v>
      </c>
      <c r="D1174" s="67" t="s">
        <v>122</v>
      </c>
      <c r="E1174" s="187">
        <v>8</v>
      </c>
      <c r="F1174" s="187">
        <v>1647</v>
      </c>
      <c r="G1174" s="55">
        <f>E1174*F1174</f>
        <v>13176</v>
      </c>
    </row>
    <row r="1175" spans="1:7" ht="60" customHeight="1">
      <c r="A1175" s="182"/>
      <c r="B1175" s="175"/>
      <c r="C1175" s="216" t="s">
        <v>730</v>
      </c>
      <c r="D1175" s="217"/>
      <c r="E1175" s="68"/>
      <c r="F1175" s="69"/>
      <c r="G1175" s="70"/>
    </row>
    <row r="1176" spans="1:7" ht="51.75" customHeight="1">
      <c r="A1176" s="182"/>
      <c r="B1176" s="172"/>
      <c r="C1176" s="210" t="s">
        <v>505</v>
      </c>
      <c r="D1176" s="211"/>
      <c r="E1176" s="68"/>
      <c r="F1176" s="69"/>
      <c r="G1176" s="70"/>
    </row>
    <row r="1177" spans="1:7" ht="60" customHeight="1">
      <c r="A1177" s="180">
        <v>384</v>
      </c>
      <c r="B1177" s="174" t="s">
        <v>1262</v>
      </c>
      <c r="C1177" s="61" t="s">
        <v>740</v>
      </c>
      <c r="D1177" s="67" t="s">
        <v>122</v>
      </c>
      <c r="E1177" s="187">
        <v>2</v>
      </c>
      <c r="F1177" s="187">
        <v>5600</v>
      </c>
      <c r="G1177" s="55">
        <f>E1177*F1177</f>
        <v>11200</v>
      </c>
    </row>
    <row r="1178" spans="1:7" ht="60" customHeight="1">
      <c r="A1178" s="182"/>
      <c r="B1178" s="175"/>
      <c r="C1178" s="216" t="s">
        <v>730</v>
      </c>
      <c r="D1178" s="217"/>
      <c r="E1178" s="68"/>
      <c r="F1178" s="69"/>
      <c r="G1178" s="70"/>
    </row>
    <row r="1179" spans="1:7" ht="38.25" customHeight="1">
      <c r="A1179" s="182"/>
      <c r="B1179" s="172"/>
      <c r="C1179" s="210" t="s">
        <v>506</v>
      </c>
      <c r="D1179" s="211"/>
      <c r="E1179" s="68"/>
      <c r="F1179" s="69"/>
      <c r="G1179" s="70"/>
    </row>
    <row r="1180" spans="1:7" ht="60" customHeight="1">
      <c r="A1180" s="180">
        <v>385</v>
      </c>
      <c r="B1180" s="174" t="s">
        <v>1263</v>
      </c>
      <c r="C1180" s="61" t="s">
        <v>741</v>
      </c>
      <c r="D1180" s="67" t="s">
        <v>122</v>
      </c>
      <c r="E1180" s="187">
        <v>2</v>
      </c>
      <c r="F1180" s="187">
        <v>5350</v>
      </c>
      <c r="G1180" s="55">
        <f>E1180*F1180</f>
        <v>10700</v>
      </c>
    </row>
    <row r="1181" spans="1:7" ht="60" customHeight="1">
      <c r="A1181" s="182"/>
      <c r="B1181" s="175"/>
      <c r="C1181" s="216" t="s">
        <v>730</v>
      </c>
      <c r="D1181" s="217"/>
      <c r="E1181" s="68"/>
      <c r="F1181" s="69"/>
      <c r="G1181" s="70"/>
    </row>
    <row r="1182" spans="1:7" ht="53.25" customHeight="1">
      <c r="A1182" s="182"/>
      <c r="B1182" s="172"/>
      <c r="C1182" s="210" t="s">
        <v>742</v>
      </c>
      <c r="D1182" s="211"/>
      <c r="E1182" s="68"/>
      <c r="F1182" s="69"/>
      <c r="G1182" s="70"/>
    </row>
    <row r="1183" spans="1:7" ht="48.75" customHeight="1">
      <c r="A1183" s="180">
        <v>386</v>
      </c>
      <c r="B1183" s="174" t="s">
        <v>1264</v>
      </c>
      <c r="C1183" s="61" t="s">
        <v>823</v>
      </c>
      <c r="D1183" s="59" t="s">
        <v>122</v>
      </c>
      <c r="E1183" s="177">
        <v>21</v>
      </c>
      <c r="F1183" s="177">
        <v>1450</v>
      </c>
      <c r="G1183" s="181">
        <f>E1183*F1183</f>
        <v>30450</v>
      </c>
    </row>
    <row r="1184" spans="1:7" ht="60" customHeight="1">
      <c r="A1184" s="182"/>
      <c r="B1184" s="175"/>
      <c r="C1184" s="204" t="s">
        <v>198</v>
      </c>
      <c r="D1184" s="205"/>
      <c r="E1184" s="178"/>
      <c r="F1184" s="135"/>
      <c r="G1184" s="57"/>
    </row>
    <row r="1185" spans="1:7" ht="45.75" customHeight="1">
      <c r="A1185" s="182"/>
      <c r="B1185" s="172"/>
      <c r="C1185" s="210"/>
      <c r="D1185" s="207"/>
      <c r="E1185" s="171"/>
      <c r="F1185" s="179"/>
      <c r="G1185" s="56"/>
    </row>
    <row r="1186" spans="1:7" ht="34.5" customHeight="1">
      <c r="A1186" s="180">
        <v>387</v>
      </c>
      <c r="B1186" s="174" t="s">
        <v>1265</v>
      </c>
      <c r="C1186" s="61" t="s">
        <v>268</v>
      </c>
      <c r="D1186" s="67" t="s">
        <v>224</v>
      </c>
      <c r="E1186" s="187">
        <v>0.37</v>
      </c>
      <c r="F1186" s="187"/>
      <c r="G1186" s="55">
        <f>SUM(G988:G1173)*0.0037</f>
        <v>20281.415023999998</v>
      </c>
    </row>
    <row r="1187" spans="1:7" ht="19.5" customHeight="1">
      <c r="A1187" s="182"/>
      <c r="B1187" s="175"/>
      <c r="C1187" s="216"/>
      <c r="D1187" s="217"/>
      <c r="E1187" s="68"/>
      <c r="F1187" s="69"/>
      <c r="G1187" s="70"/>
    </row>
    <row r="1188" spans="1:7" ht="60" customHeight="1">
      <c r="A1188" s="182"/>
      <c r="B1188" s="172"/>
      <c r="C1188" s="210"/>
      <c r="D1188" s="211"/>
      <c r="E1188" s="68"/>
      <c r="F1188" s="69"/>
      <c r="G1188" s="70"/>
    </row>
    <row r="1189" spans="1:7" ht="33" customHeight="1">
      <c r="A1189" s="63"/>
      <c r="B1189" s="63" t="s">
        <v>20</v>
      </c>
      <c r="C1189" s="208" t="str">
        <f>C987</f>
        <v>Zařizovací předměty (BLIŽŠÍ SPECIFIKACE VIZ STAVEBNÍ DOKUMENTACE- STANDARDY ZAŘIZOVACÍCH PŘEDMĚTŮ A ARMATUR)</v>
      </c>
      <c r="D1189" s="209"/>
      <c r="E1189" s="209"/>
      <c r="F1189" s="194"/>
      <c r="G1189" s="91">
        <f>SUM(G988:G1188)</f>
        <v>5567270.935024</v>
      </c>
    </row>
    <row r="1190" spans="1:7" ht="23.25" customHeight="1">
      <c r="A1190" s="121" t="s">
        <v>19</v>
      </c>
      <c r="B1190" s="183" t="s">
        <v>718</v>
      </c>
      <c r="C1190" s="62" t="s">
        <v>719</v>
      </c>
      <c r="D1190" s="84"/>
      <c r="E1190" s="47"/>
      <c r="F1190" s="47"/>
      <c r="G1190" s="149"/>
    </row>
    <row r="1191" spans="1:7" ht="60" customHeight="1">
      <c r="A1191" s="167">
        <v>388</v>
      </c>
      <c r="B1191" s="176" t="s">
        <v>1266</v>
      </c>
      <c r="C1191" s="58" t="s">
        <v>720</v>
      </c>
      <c r="D1191" s="59" t="s">
        <v>944</v>
      </c>
      <c r="E1191" s="177">
        <v>182</v>
      </c>
      <c r="F1191" s="177">
        <v>550</v>
      </c>
      <c r="G1191" s="55">
        <f>E1191*F1191</f>
        <v>100100</v>
      </c>
    </row>
    <row r="1192" spans="1:7" ht="108.75" customHeight="1">
      <c r="A1192" s="169"/>
      <c r="B1192" s="183"/>
      <c r="C1192" s="204" t="s">
        <v>721</v>
      </c>
      <c r="D1192" s="205"/>
      <c r="E1192" s="178"/>
      <c r="F1192" s="135"/>
      <c r="G1192" s="57"/>
    </row>
    <row r="1193" spans="1:7" ht="18.75" customHeight="1">
      <c r="A1193" s="165"/>
      <c r="B1193" s="170"/>
      <c r="C1193" s="210"/>
      <c r="D1193" s="207"/>
      <c r="E1193" s="60"/>
      <c r="F1193" s="179"/>
      <c r="G1193" s="56"/>
    </row>
    <row r="1194" spans="1:7" ht="60" customHeight="1">
      <c r="A1194" s="167">
        <v>389</v>
      </c>
      <c r="B1194" s="176" t="s">
        <v>1267</v>
      </c>
      <c r="C1194" s="58" t="s">
        <v>722</v>
      </c>
      <c r="D1194" s="59" t="s">
        <v>944</v>
      </c>
      <c r="E1194" s="177">
        <v>419</v>
      </c>
      <c r="F1194" s="177">
        <v>550</v>
      </c>
      <c r="G1194" s="55">
        <f>E1194*F1194</f>
        <v>230450</v>
      </c>
    </row>
    <row r="1195" spans="1:7" ht="83.25" customHeight="1">
      <c r="A1195" s="169"/>
      <c r="B1195" s="183"/>
      <c r="C1195" s="204" t="s">
        <v>723</v>
      </c>
      <c r="D1195" s="205"/>
      <c r="E1195" s="178"/>
      <c r="F1195" s="135"/>
      <c r="G1195" s="57"/>
    </row>
    <row r="1196" spans="1:7" ht="18" customHeight="1">
      <c r="A1196" s="165"/>
      <c r="B1196" s="170"/>
      <c r="C1196" s="210"/>
      <c r="D1196" s="207"/>
      <c r="E1196" s="60"/>
      <c r="F1196" s="179"/>
      <c r="G1196" s="56"/>
    </row>
    <row r="1197" spans="1:7" ht="19.5" customHeight="1">
      <c r="A1197" s="167">
        <v>390</v>
      </c>
      <c r="B1197" s="176" t="s">
        <v>1268</v>
      </c>
      <c r="C1197" s="61" t="s">
        <v>724</v>
      </c>
      <c r="D1197" s="59" t="s">
        <v>944</v>
      </c>
      <c r="E1197" s="177">
        <v>328</v>
      </c>
      <c r="F1197" s="177">
        <v>550</v>
      </c>
      <c r="G1197" s="55">
        <f>E1197*F1197</f>
        <v>180400</v>
      </c>
    </row>
    <row r="1198" spans="1:7" ht="128.25" customHeight="1">
      <c r="A1198" s="169"/>
      <c r="B1198" s="183"/>
      <c r="C1198" s="204" t="s">
        <v>725</v>
      </c>
      <c r="D1198" s="205"/>
      <c r="E1198" s="178"/>
      <c r="F1198" s="135"/>
      <c r="G1198" s="57"/>
    </row>
    <row r="1199" spans="1:7" ht="60" customHeight="1">
      <c r="A1199" s="165"/>
      <c r="B1199" s="170"/>
      <c r="C1199" s="210"/>
      <c r="D1199" s="207"/>
      <c r="E1199" s="171"/>
      <c r="F1199" s="179"/>
      <c r="G1199" s="56"/>
    </row>
    <row r="1200" spans="1:7" ht="20.25" customHeight="1">
      <c r="A1200" s="167">
        <v>391</v>
      </c>
      <c r="B1200" s="176" t="s">
        <v>1269</v>
      </c>
      <c r="C1200" s="58" t="s">
        <v>726</v>
      </c>
      <c r="D1200" s="59" t="s">
        <v>944</v>
      </c>
      <c r="E1200" s="177">
        <v>582</v>
      </c>
      <c r="F1200" s="177">
        <v>550</v>
      </c>
      <c r="G1200" s="55">
        <f>E1200*F1200</f>
        <v>320100</v>
      </c>
    </row>
    <row r="1201" spans="1:7" ht="44.25" customHeight="1">
      <c r="A1201" s="169"/>
      <c r="B1201" s="183"/>
      <c r="C1201" s="204" t="s">
        <v>727</v>
      </c>
      <c r="D1201" s="205"/>
      <c r="E1201" s="178"/>
      <c r="F1201" s="135"/>
      <c r="G1201" s="57"/>
    </row>
    <row r="1202" spans="1:7" ht="14.25">
      <c r="A1202" s="165"/>
      <c r="B1202" s="170"/>
      <c r="C1202" s="210"/>
      <c r="D1202" s="207"/>
      <c r="E1202" s="60"/>
      <c r="F1202" s="179"/>
      <c r="G1202" s="56"/>
    </row>
    <row r="1203" spans="1:7" ht="15.75">
      <c r="A1203" s="196"/>
      <c r="B1203" s="190" t="s">
        <v>20</v>
      </c>
      <c r="C1203" s="195" t="s">
        <v>719</v>
      </c>
      <c r="D1203" s="191"/>
      <c r="E1203" s="192"/>
      <c r="F1203" s="192"/>
      <c r="G1203" s="193">
        <f>SUM(G1191:G1202)</f>
        <v>831050</v>
      </c>
    </row>
    <row r="1204" ht="12.75">
      <c r="E1204" s="28"/>
    </row>
    <row r="1205" ht="12.75">
      <c r="E1205" s="28"/>
    </row>
    <row r="1206" ht="12.75">
      <c r="E1206" s="28"/>
    </row>
    <row r="1207" ht="12.75">
      <c r="E1207" s="28"/>
    </row>
    <row r="1208" ht="12.75">
      <c r="E1208" s="28"/>
    </row>
    <row r="1209" ht="12.75">
      <c r="E1209" s="28"/>
    </row>
    <row r="1210" ht="12.75">
      <c r="E1210" s="28"/>
    </row>
    <row r="1211" ht="12.75">
      <c r="E1211" s="28"/>
    </row>
    <row r="1212" ht="12.75">
      <c r="E1212" s="28"/>
    </row>
    <row r="1213" ht="12.75">
      <c r="E1213" s="28"/>
    </row>
    <row r="1214" ht="12.75">
      <c r="E1214" s="28"/>
    </row>
    <row r="1215" ht="12.75">
      <c r="E1215" s="28"/>
    </row>
    <row r="1216" ht="12.75">
      <c r="E1216" s="28"/>
    </row>
    <row r="1217" ht="12.75">
      <c r="E1217" s="28"/>
    </row>
    <row r="1218" ht="12.75">
      <c r="E1218" s="28"/>
    </row>
    <row r="1219" ht="12.75">
      <c r="E1219" s="28"/>
    </row>
    <row r="1220" ht="12.75">
      <c r="E1220" s="28"/>
    </row>
    <row r="1221" ht="12.75">
      <c r="E1221" s="28"/>
    </row>
    <row r="1222" ht="12.75">
      <c r="E1222" s="28"/>
    </row>
    <row r="1223" ht="12.75">
      <c r="E1223" s="28"/>
    </row>
    <row r="1224" ht="12.75">
      <c r="E1224" s="28"/>
    </row>
    <row r="1225" ht="12.75">
      <c r="E1225" s="28"/>
    </row>
    <row r="1226" ht="12.75">
      <c r="E1226" s="28"/>
    </row>
    <row r="1227" ht="12.75">
      <c r="E1227" s="28"/>
    </row>
    <row r="1228" ht="12.75">
      <c r="E1228" s="28"/>
    </row>
    <row r="1229" ht="12.75">
      <c r="E1229" s="28"/>
    </row>
    <row r="1230" ht="12.75">
      <c r="E1230" s="28"/>
    </row>
    <row r="1231" ht="12.75">
      <c r="E1231" s="28"/>
    </row>
    <row r="1232" ht="12.75">
      <c r="E1232" s="28"/>
    </row>
    <row r="1233" ht="12.75">
      <c r="E1233" s="28"/>
    </row>
    <row r="1234" ht="12.75">
      <c r="E1234" s="28"/>
    </row>
    <row r="1235" ht="12.75">
      <c r="E1235" s="28"/>
    </row>
    <row r="1236" ht="12.75">
      <c r="E1236" s="28"/>
    </row>
    <row r="1237" ht="12.75">
      <c r="E1237" s="28"/>
    </row>
    <row r="1238" ht="12.75">
      <c r="E1238" s="28"/>
    </row>
    <row r="1239" ht="12.75">
      <c r="E1239" s="28"/>
    </row>
    <row r="1240" ht="12.75">
      <c r="E1240" s="28"/>
    </row>
    <row r="1241" ht="12.75">
      <c r="E1241" s="28"/>
    </row>
    <row r="1242" ht="12.75">
      <c r="E1242" s="28"/>
    </row>
    <row r="1243" ht="12.75">
      <c r="E1243" s="28"/>
    </row>
    <row r="1244" ht="12.75">
      <c r="E1244" s="28"/>
    </row>
    <row r="1245" ht="12.75">
      <c r="E1245" s="28"/>
    </row>
    <row r="1246" ht="12.75">
      <c r="E1246" s="28"/>
    </row>
    <row r="1247" ht="12.75">
      <c r="E1247" s="28"/>
    </row>
    <row r="1248" ht="12.75">
      <c r="E1248" s="28"/>
    </row>
    <row r="1249" ht="12.75">
      <c r="E1249" s="28"/>
    </row>
    <row r="1250" ht="12.75">
      <c r="E1250" s="28"/>
    </row>
    <row r="1251" ht="12.75">
      <c r="E1251" s="28"/>
    </row>
    <row r="1252" ht="12.75">
      <c r="E1252" s="28"/>
    </row>
    <row r="1253" ht="12.75">
      <c r="E1253" s="28"/>
    </row>
    <row r="1254" ht="12.75">
      <c r="E1254" s="28"/>
    </row>
    <row r="1255" ht="12.75">
      <c r="E1255" s="28"/>
    </row>
    <row r="1256" ht="12.75">
      <c r="E1256" s="28"/>
    </row>
    <row r="1257" ht="12.75">
      <c r="E1257" s="28"/>
    </row>
    <row r="1258" ht="12.75">
      <c r="E1258" s="28"/>
    </row>
    <row r="1259" ht="12.75">
      <c r="E1259" s="28"/>
    </row>
    <row r="1260" ht="12.75">
      <c r="E1260" s="28"/>
    </row>
    <row r="1261" ht="12.75">
      <c r="E1261" s="28"/>
    </row>
    <row r="1262" ht="12.75">
      <c r="E1262" s="28"/>
    </row>
    <row r="1263" ht="12.75">
      <c r="E1263" s="28"/>
    </row>
    <row r="1264" ht="12.75">
      <c r="E1264" s="28"/>
    </row>
    <row r="1265" ht="12.75">
      <c r="E1265" s="28"/>
    </row>
    <row r="1266" ht="12.75">
      <c r="E1266" s="28"/>
    </row>
    <row r="1267" ht="12.75">
      <c r="E1267" s="28"/>
    </row>
    <row r="1268" ht="12.75">
      <c r="E1268" s="28"/>
    </row>
    <row r="1269" ht="12.75">
      <c r="E1269" s="28"/>
    </row>
    <row r="1270" ht="12.75">
      <c r="E1270" s="28"/>
    </row>
    <row r="1271" ht="12.75">
      <c r="E1271" s="28"/>
    </row>
    <row r="1272" ht="12.75">
      <c r="E1272" s="28"/>
    </row>
    <row r="1273" ht="12.75">
      <c r="E1273" s="28"/>
    </row>
    <row r="1274" ht="12.75">
      <c r="E1274" s="28"/>
    </row>
    <row r="1275" ht="12.75">
      <c r="E1275" s="28"/>
    </row>
    <row r="1276" ht="12.75">
      <c r="E1276" s="28"/>
    </row>
    <row r="1277" ht="12.75">
      <c r="E1277" s="28"/>
    </row>
    <row r="1278" ht="12.75">
      <c r="E1278" s="28"/>
    </row>
    <row r="1279" ht="12.75">
      <c r="E1279" s="28"/>
    </row>
    <row r="1280" ht="12.75">
      <c r="E1280" s="28"/>
    </row>
    <row r="1281" ht="12.75">
      <c r="E1281" s="28"/>
    </row>
    <row r="1282" ht="12.75">
      <c r="E1282" s="28"/>
    </row>
    <row r="1283" ht="12.75">
      <c r="E1283" s="28"/>
    </row>
    <row r="1284" ht="12.75">
      <c r="E1284" s="28"/>
    </row>
    <row r="1285" ht="12.75">
      <c r="E1285" s="28"/>
    </row>
    <row r="1286" ht="12.75">
      <c r="E1286" s="28"/>
    </row>
    <row r="1287" ht="12.75">
      <c r="E1287" s="28"/>
    </row>
    <row r="1288" ht="12.75">
      <c r="E1288" s="28"/>
    </row>
    <row r="1289" ht="12.75">
      <c r="E1289" s="28"/>
    </row>
    <row r="1290" ht="12.75">
      <c r="E1290" s="28"/>
    </row>
    <row r="1291" ht="12.75">
      <c r="E1291" s="28"/>
    </row>
    <row r="1292" ht="12.75">
      <c r="E1292" s="28"/>
    </row>
    <row r="1293" ht="12.75">
      <c r="E1293" s="28"/>
    </row>
    <row r="1294" ht="12.75">
      <c r="E1294" s="28"/>
    </row>
    <row r="1295" ht="12.75">
      <c r="E1295" s="28"/>
    </row>
    <row r="1296" ht="12.75">
      <c r="E1296" s="28"/>
    </row>
    <row r="1297" ht="12.75">
      <c r="E1297" s="28"/>
    </row>
    <row r="1298" ht="12.75">
      <c r="E1298" s="28"/>
    </row>
    <row r="1299" ht="12.75">
      <c r="E1299" s="28"/>
    </row>
    <row r="1300" ht="12.75">
      <c r="E1300" s="28"/>
    </row>
    <row r="1301" ht="12.75">
      <c r="E1301" s="28"/>
    </row>
    <row r="1302" ht="12.75">
      <c r="E1302" s="28"/>
    </row>
    <row r="1303" ht="12.75">
      <c r="E1303" s="28"/>
    </row>
    <row r="1304" ht="12.75">
      <c r="E1304" s="28"/>
    </row>
    <row r="1305" ht="12.75">
      <c r="E1305" s="28"/>
    </row>
    <row r="1306" ht="12.75">
      <c r="E1306" s="28"/>
    </row>
    <row r="1307" ht="12.75">
      <c r="E1307" s="28"/>
    </row>
    <row r="1308" ht="12.75">
      <c r="E1308" s="28"/>
    </row>
    <row r="1309" ht="12.75">
      <c r="E1309" s="28"/>
    </row>
    <row r="1310" ht="12.75">
      <c r="E1310" s="28"/>
    </row>
    <row r="1311" ht="12.75">
      <c r="E1311" s="28"/>
    </row>
    <row r="1312" ht="12.75">
      <c r="E1312" s="28"/>
    </row>
    <row r="1313" ht="12.75">
      <c r="E1313" s="28"/>
    </row>
    <row r="1314" ht="12.75">
      <c r="E1314" s="28"/>
    </row>
    <row r="1315" ht="12.75">
      <c r="E1315" s="28"/>
    </row>
    <row r="1316" ht="12.75">
      <c r="E1316" s="28"/>
    </row>
    <row r="1317" ht="12.75">
      <c r="E1317" s="28"/>
    </row>
    <row r="1318" ht="12.75">
      <c r="E1318" s="28"/>
    </row>
    <row r="1319" ht="12.75">
      <c r="E1319" s="28"/>
    </row>
    <row r="1320" ht="12.75">
      <c r="E1320" s="28"/>
    </row>
    <row r="1321" ht="12.75">
      <c r="E1321" s="28"/>
    </row>
    <row r="1322" ht="12.75">
      <c r="E1322" s="28"/>
    </row>
    <row r="1323" ht="12.75">
      <c r="E1323" s="28"/>
    </row>
    <row r="1324" ht="12.75">
      <c r="E1324" s="28"/>
    </row>
    <row r="1325" ht="12.75">
      <c r="E1325" s="28"/>
    </row>
    <row r="1326" ht="12.75">
      <c r="E1326" s="28"/>
    </row>
    <row r="1327" ht="12.75">
      <c r="E1327" s="28"/>
    </row>
    <row r="1328" ht="12.75">
      <c r="E1328" s="28"/>
    </row>
    <row r="1329" ht="12.75">
      <c r="E1329" s="28"/>
    </row>
    <row r="1330" ht="12.75">
      <c r="E1330" s="28"/>
    </row>
    <row r="1331" ht="12.75">
      <c r="E1331" s="28"/>
    </row>
    <row r="1332" ht="12.75">
      <c r="E1332" s="28"/>
    </row>
    <row r="1333" ht="12.75">
      <c r="E1333" s="28"/>
    </row>
    <row r="1334" ht="12.75">
      <c r="E1334" s="28"/>
    </row>
    <row r="1335" ht="12.75">
      <c r="E1335" s="28"/>
    </row>
    <row r="1336" ht="12.75">
      <c r="E1336" s="28"/>
    </row>
    <row r="1337" ht="12.75">
      <c r="E1337" s="28"/>
    </row>
    <row r="1338" ht="12.75">
      <c r="E1338" s="28"/>
    </row>
    <row r="1339" ht="12.75">
      <c r="E1339" s="28"/>
    </row>
    <row r="1340" ht="12.75">
      <c r="E1340" s="28"/>
    </row>
    <row r="1341" ht="12.75">
      <c r="E1341" s="28"/>
    </row>
    <row r="1342" ht="12.75">
      <c r="E1342" s="28"/>
    </row>
    <row r="1343" ht="12.75">
      <c r="E1343" s="28"/>
    </row>
    <row r="1344" ht="12.75">
      <c r="E1344" s="28"/>
    </row>
    <row r="1345" ht="12.75">
      <c r="E1345" s="28"/>
    </row>
    <row r="1346" ht="12.75">
      <c r="E1346" s="28"/>
    </row>
    <row r="1347" ht="12.75">
      <c r="E1347" s="28"/>
    </row>
    <row r="1348" ht="12.75">
      <c r="E1348" s="28"/>
    </row>
    <row r="1349" ht="12.75">
      <c r="E1349" s="28"/>
    </row>
    <row r="1350" ht="12.75">
      <c r="E1350" s="28"/>
    </row>
    <row r="1351" ht="12.75">
      <c r="E1351" s="28"/>
    </row>
    <row r="1352" ht="12.75">
      <c r="E1352" s="28"/>
    </row>
    <row r="1353" ht="12.75">
      <c r="E1353" s="28"/>
    </row>
    <row r="1354" ht="12.75">
      <c r="E1354" s="28"/>
    </row>
    <row r="1355" ht="12.75">
      <c r="E1355" s="28"/>
    </row>
    <row r="1356" ht="12.75">
      <c r="E1356" s="28"/>
    </row>
    <row r="1357" ht="12.75">
      <c r="E1357" s="28"/>
    </row>
    <row r="1358" ht="12.75">
      <c r="E1358" s="28"/>
    </row>
    <row r="1359" ht="12.75">
      <c r="E1359" s="28"/>
    </row>
    <row r="1360" ht="12.75">
      <c r="E1360" s="28"/>
    </row>
    <row r="1361" ht="12.75">
      <c r="E1361" s="28"/>
    </row>
    <row r="1362" ht="12.75">
      <c r="E1362" s="28"/>
    </row>
    <row r="1363" ht="12.75">
      <c r="E1363" s="28"/>
    </row>
    <row r="1364" ht="12.75">
      <c r="E1364" s="28"/>
    </row>
    <row r="1365" ht="12.75">
      <c r="E1365" s="28"/>
    </row>
    <row r="1366" ht="12.75">
      <c r="E1366" s="28"/>
    </row>
    <row r="1367" ht="12.75">
      <c r="E1367" s="28"/>
    </row>
    <row r="1368" ht="12.75">
      <c r="E1368" s="28"/>
    </row>
    <row r="1369" ht="12.75">
      <c r="E1369" s="28"/>
    </row>
    <row r="1370" ht="12.75">
      <c r="E1370" s="28"/>
    </row>
    <row r="1371" ht="12.75">
      <c r="E1371" s="28"/>
    </row>
    <row r="1372" ht="12.75">
      <c r="E1372" s="28"/>
    </row>
    <row r="1373" ht="12.75">
      <c r="E1373" s="28"/>
    </row>
    <row r="1374" ht="12.75">
      <c r="E1374" s="28"/>
    </row>
    <row r="1375" ht="12.75">
      <c r="E1375" s="28"/>
    </row>
    <row r="1376" ht="12.75">
      <c r="E1376" s="28"/>
    </row>
    <row r="1377" ht="12.75">
      <c r="E1377" s="28"/>
    </row>
    <row r="1378" ht="12.75">
      <c r="E1378" s="28"/>
    </row>
    <row r="1379" ht="12.75">
      <c r="E1379" s="28"/>
    </row>
    <row r="1380" ht="12.75">
      <c r="E1380" s="28"/>
    </row>
    <row r="1381" ht="12.75">
      <c r="E1381" s="28"/>
    </row>
    <row r="1382" ht="12.75">
      <c r="E1382" s="28"/>
    </row>
    <row r="1383" ht="12.75">
      <c r="E1383" s="28"/>
    </row>
    <row r="1384" ht="12.75">
      <c r="E1384" s="28"/>
    </row>
    <row r="1385" ht="12.75">
      <c r="E1385" s="28"/>
    </row>
    <row r="1386" ht="12.75">
      <c r="E1386" s="28"/>
    </row>
    <row r="1387" ht="12.75">
      <c r="E1387" s="28"/>
    </row>
    <row r="1388" ht="12.75">
      <c r="E1388" s="28"/>
    </row>
    <row r="1389" ht="12.75">
      <c r="E1389" s="28"/>
    </row>
    <row r="1390" ht="12.75">
      <c r="E1390" s="28"/>
    </row>
    <row r="1391" ht="12.75">
      <c r="E1391" s="28"/>
    </row>
    <row r="1392" ht="12.75">
      <c r="E1392" s="28"/>
    </row>
    <row r="1393" ht="12.75">
      <c r="E1393" s="28"/>
    </row>
    <row r="1394" ht="12.75">
      <c r="E1394" s="28"/>
    </row>
    <row r="1395" ht="12.75">
      <c r="E1395" s="28"/>
    </row>
    <row r="1396" ht="12.75">
      <c r="E1396" s="28"/>
    </row>
    <row r="1397" ht="12.75">
      <c r="E1397" s="28"/>
    </row>
    <row r="1398" ht="12.75">
      <c r="E1398" s="28"/>
    </row>
    <row r="1399" ht="12.75">
      <c r="E1399" s="28"/>
    </row>
    <row r="1400" ht="12.75">
      <c r="E1400" s="28"/>
    </row>
    <row r="1401" ht="12.75">
      <c r="E1401" s="28"/>
    </row>
    <row r="1402" ht="12.75">
      <c r="E1402" s="28"/>
    </row>
    <row r="1403" ht="12.75">
      <c r="E1403" s="28"/>
    </row>
    <row r="1404" ht="12.75">
      <c r="E1404" s="28"/>
    </row>
    <row r="1405" ht="12.75">
      <c r="E1405" s="28"/>
    </row>
    <row r="1406" ht="12.75">
      <c r="E1406" s="28"/>
    </row>
    <row r="1407" ht="12.75">
      <c r="E1407" s="28"/>
    </row>
    <row r="1408" ht="12.75">
      <c r="E1408" s="28"/>
    </row>
    <row r="1409" ht="12.75">
      <c r="E1409" s="28"/>
    </row>
    <row r="1410" ht="12.75">
      <c r="E1410" s="28"/>
    </row>
    <row r="1411" ht="12.75">
      <c r="E1411" s="28"/>
    </row>
    <row r="1412" ht="12.75">
      <c r="E1412" s="28"/>
    </row>
    <row r="1413" ht="12.75">
      <c r="E1413" s="28"/>
    </row>
    <row r="1414" ht="12.75">
      <c r="E1414" s="28"/>
    </row>
    <row r="1415" ht="12.75">
      <c r="E1415" s="28"/>
    </row>
    <row r="1416" ht="12.75">
      <c r="E1416" s="28"/>
    </row>
    <row r="1417" ht="12.75">
      <c r="E1417" s="28"/>
    </row>
    <row r="1418" ht="12.75">
      <c r="E1418" s="28"/>
    </row>
    <row r="1419" ht="12.75">
      <c r="E1419" s="28"/>
    </row>
    <row r="1420" ht="12.75">
      <c r="E1420" s="28"/>
    </row>
    <row r="1421" ht="12.75">
      <c r="E1421" s="28"/>
    </row>
    <row r="1422" ht="12.75">
      <c r="B1422" s="88"/>
    </row>
    <row r="1423" spans="1:7" ht="12.75">
      <c r="A1423" s="88"/>
      <c r="C1423" s="85"/>
      <c r="D1423" s="85"/>
      <c r="E1423" s="96"/>
      <c r="F1423" s="85"/>
      <c r="G1423" s="153"/>
    </row>
    <row r="1424" ht="12.75">
      <c r="B1424" s="88"/>
    </row>
    <row r="1425" ht="12.75">
      <c r="A1425" s="88"/>
    </row>
  </sheetData>
  <mergeCells count="825">
    <mergeCell ref="C952:D952"/>
    <mergeCell ref="C948:D948"/>
    <mergeCell ref="C949:D949"/>
    <mergeCell ref="C832:D832"/>
    <mergeCell ref="C960:D960"/>
    <mergeCell ref="C961:D961"/>
    <mergeCell ref="C963:D963"/>
    <mergeCell ref="C855:D855"/>
    <mergeCell ref="C856:D856"/>
    <mergeCell ref="C861:D861"/>
    <mergeCell ref="C862:D862"/>
    <mergeCell ref="C864:D864"/>
    <mergeCell ref="C865:D865"/>
    <mergeCell ref="C936:D936"/>
    <mergeCell ref="C867:D867"/>
    <mergeCell ref="C937:D937"/>
    <mergeCell ref="C939:D939"/>
    <mergeCell ref="C940:D940"/>
    <mergeCell ref="C942:D942"/>
    <mergeCell ref="C943:D943"/>
    <mergeCell ref="C945:D945"/>
    <mergeCell ref="C946:D946"/>
    <mergeCell ref="C544:D544"/>
    <mergeCell ref="C545:D545"/>
    <mergeCell ref="C663:D663"/>
    <mergeCell ref="C664:D664"/>
    <mergeCell ref="C649:D649"/>
    <mergeCell ref="C651:D651"/>
    <mergeCell ref="C652:D652"/>
    <mergeCell ref="C654:D654"/>
    <mergeCell ref="C655:D655"/>
    <mergeCell ref="C449:D449"/>
    <mergeCell ref="C451:D451"/>
    <mergeCell ref="C452:D452"/>
    <mergeCell ref="C454:D454"/>
    <mergeCell ref="C455:D455"/>
    <mergeCell ref="C457:D457"/>
    <mergeCell ref="C463:D463"/>
    <mergeCell ref="C464:D464"/>
    <mergeCell ref="C469:D469"/>
    <mergeCell ref="C27:D27"/>
    <mergeCell ref="C28:D28"/>
    <mergeCell ref="C30:D30"/>
    <mergeCell ref="C31:D31"/>
    <mergeCell ref="C47:D47"/>
    <mergeCell ref="C48:D48"/>
    <mergeCell ref="C439:D439"/>
    <mergeCell ref="C440:D440"/>
    <mergeCell ref="C442:D442"/>
    <mergeCell ref="C415:D415"/>
    <mergeCell ref="C416:D416"/>
    <mergeCell ref="C271:D271"/>
    <mergeCell ref="C272:D272"/>
    <mergeCell ref="C274:D274"/>
    <mergeCell ref="C275:D275"/>
    <mergeCell ref="C298:D298"/>
    <mergeCell ref="C299:D299"/>
    <mergeCell ref="C361:D361"/>
    <mergeCell ref="C362:D362"/>
    <mergeCell ref="C115:D115"/>
    <mergeCell ref="C265:D265"/>
    <mergeCell ref="C266:D266"/>
    <mergeCell ref="C268:D268"/>
    <mergeCell ref="C269:D269"/>
    <mergeCell ref="C1137:D1137"/>
    <mergeCell ref="C1139:D1139"/>
    <mergeCell ref="C1140:D1140"/>
    <mergeCell ref="C1142:D1142"/>
    <mergeCell ref="C1143:D1143"/>
    <mergeCell ref="C1145:D1145"/>
    <mergeCell ref="C1146:D1146"/>
    <mergeCell ref="C470:D470"/>
    <mergeCell ref="C466:D466"/>
    <mergeCell ref="C467:D467"/>
    <mergeCell ref="C995:D995"/>
    <mergeCell ref="C996:D996"/>
    <mergeCell ref="C992:D992"/>
    <mergeCell ref="C993:D993"/>
    <mergeCell ref="C998:D998"/>
    <mergeCell ref="C999:D999"/>
    <mergeCell ref="C1001:D1001"/>
    <mergeCell ref="C472:D472"/>
    <mergeCell ref="C473:D473"/>
    <mergeCell ref="C475:D475"/>
    <mergeCell ref="C1092:D1092"/>
    <mergeCell ref="C1094:D1094"/>
    <mergeCell ref="C1095:D1095"/>
    <mergeCell ref="C1097:D1097"/>
    <mergeCell ref="C1098:D1098"/>
    <mergeCell ref="C1106:D1106"/>
    <mergeCell ref="C418:D418"/>
    <mergeCell ref="C419:D419"/>
    <mergeCell ref="C421:D421"/>
    <mergeCell ref="C422:D422"/>
    <mergeCell ref="C424:D424"/>
    <mergeCell ref="C1052:D1052"/>
    <mergeCell ref="C1053:D1053"/>
    <mergeCell ref="C1070:D1070"/>
    <mergeCell ref="C1071:D1071"/>
    <mergeCell ref="C1005:D1005"/>
    <mergeCell ref="C1007:D1007"/>
    <mergeCell ref="C1008:D1008"/>
    <mergeCell ref="C1010:D1010"/>
    <mergeCell ref="C1011:D1011"/>
    <mergeCell ref="C1013:D1013"/>
    <mergeCell ref="C1014:D1014"/>
    <mergeCell ref="C1016:D1016"/>
    <mergeCell ref="C1017:D1017"/>
    <mergeCell ref="C1043:D1043"/>
    <mergeCell ref="C1044:D1044"/>
    <mergeCell ref="C1073:D1073"/>
    <mergeCell ref="C1062:D1062"/>
    <mergeCell ref="C259:D259"/>
    <mergeCell ref="C260:D260"/>
    <mergeCell ref="C283:D283"/>
    <mergeCell ref="C284:D284"/>
    <mergeCell ref="C1079:D1079"/>
    <mergeCell ref="C1080:D1080"/>
    <mergeCell ref="C1082:D1082"/>
    <mergeCell ref="C1083:D1083"/>
    <mergeCell ref="C1085:D1085"/>
    <mergeCell ref="C1041:D1041"/>
    <mergeCell ref="C1046:D1046"/>
    <mergeCell ref="C1047:D1047"/>
    <mergeCell ref="C1049:D1049"/>
    <mergeCell ref="C1050:D1050"/>
    <mergeCell ref="C554:D554"/>
    <mergeCell ref="C443:D443"/>
    <mergeCell ref="C277:D277"/>
    <mergeCell ref="C262:D262"/>
    <mergeCell ref="C263:D263"/>
    <mergeCell ref="C278:D278"/>
    <mergeCell ref="C280:D280"/>
    <mergeCell ref="C281:D281"/>
    <mergeCell ref="C289:D289"/>
    <mergeCell ref="C445:D445"/>
    <mergeCell ref="C9:D9"/>
    <mergeCell ref="C10:D10"/>
    <mergeCell ref="C553:D553"/>
    <mergeCell ref="A45:G45"/>
    <mergeCell ref="A79:G79"/>
    <mergeCell ref="A113:G113"/>
    <mergeCell ref="A120:G120"/>
    <mergeCell ref="C371:D371"/>
    <mergeCell ref="C370:D370"/>
    <mergeCell ref="C90:D90"/>
    <mergeCell ref="C91:D91"/>
    <mergeCell ref="C158:D158"/>
    <mergeCell ref="C195:D195"/>
    <mergeCell ref="C196:D196"/>
    <mergeCell ref="C192:D192"/>
    <mergeCell ref="C193:D193"/>
    <mergeCell ref="C181:D181"/>
    <mergeCell ref="C183:D183"/>
    <mergeCell ref="C131:D131"/>
    <mergeCell ref="C431:D431"/>
    <mergeCell ref="C433:D433"/>
    <mergeCell ref="C434:D434"/>
    <mergeCell ref="C436:D436"/>
    <mergeCell ref="C437:D437"/>
    <mergeCell ref="C286:D286"/>
    <mergeCell ref="C287:D287"/>
    <mergeCell ref="C116:D116"/>
    <mergeCell ref="C118:D118"/>
    <mergeCell ref="C1187:D1187"/>
    <mergeCell ref="C556:D556"/>
    <mergeCell ref="C557:D557"/>
    <mergeCell ref="C1151:D1151"/>
    <mergeCell ref="C1152:D1152"/>
    <mergeCell ref="C1154:D1154"/>
    <mergeCell ref="C1155:D1155"/>
    <mergeCell ref="C1157:D1157"/>
    <mergeCell ref="C1158:D1158"/>
    <mergeCell ref="C1163:D1163"/>
    <mergeCell ref="C1164:D1164"/>
    <mergeCell ref="C1166:D1166"/>
    <mergeCell ref="C1125:D1125"/>
    <mergeCell ref="C1127:D1127"/>
    <mergeCell ref="C1128:D1128"/>
    <mergeCell ref="C1130:D1130"/>
    <mergeCell ref="C1019:D1019"/>
    <mergeCell ref="C1020:D1020"/>
    <mergeCell ref="C1022:D1022"/>
    <mergeCell ref="C1023:D1023"/>
    <mergeCell ref="C1037:D1037"/>
    <mergeCell ref="C1038:D1038"/>
    <mergeCell ref="C1040:D1040"/>
    <mergeCell ref="C1025:D1025"/>
    <mergeCell ref="C1026:D1026"/>
    <mergeCell ref="C1031:D1031"/>
    <mergeCell ref="C1032:D1032"/>
    <mergeCell ref="C1034:D1034"/>
    <mergeCell ref="C1035:D1035"/>
    <mergeCell ref="C985:D985"/>
    <mergeCell ref="C989:D989"/>
    <mergeCell ref="C990:D990"/>
    <mergeCell ref="C1004:D1004"/>
    <mergeCell ref="C981:D981"/>
    <mergeCell ref="C982:D982"/>
    <mergeCell ref="C1002:D1002"/>
    <mergeCell ref="C1028:D1028"/>
    <mergeCell ref="C1029:D1029"/>
    <mergeCell ref="C975:D975"/>
    <mergeCell ref="C976:D976"/>
    <mergeCell ref="C957:D957"/>
    <mergeCell ref="C958:D958"/>
    <mergeCell ref="C954:D954"/>
    <mergeCell ref="C955:D955"/>
    <mergeCell ref="C978:D978"/>
    <mergeCell ref="C979:D979"/>
    <mergeCell ref="C984:D984"/>
    <mergeCell ref="C969:D969"/>
    <mergeCell ref="C970:D970"/>
    <mergeCell ref="C972:D972"/>
    <mergeCell ref="C973:D973"/>
    <mergeCell ref="C967:D967"/>
    <mergeCell ref="C964:D964"/>
    <mergeCell ref="C966:D966"/>
    <mergeCell ref="Q744:R744"/>
    <mergeCell ref="Q746:R746"/>
    <mergeCell ref="Q747:R747"/>
    <mergeCell ref="C834:D834"/>
    <mergeCell ref="C835:D835"/>
    <mergeCell ref="C837:D837"/>
    <mergeCell ref="C838:D838"/>
    <mergeCell ref="C840:D840"/>
    <mergeCell ref="C841:D841"/>
    <mergeCell ref="C819:D819"/>
    <mergeCell ref="C820:D820"/>
    <mergeCell ref="C831:D831"/>
    <mergeCell ref="C760:D760"/>
    <mergeCell ref="C762:D762"/>
    <mergeCell ref="C763:D763"/>
    <mergeCell ref="C778:D778"/>
    <mergeCell ref="C780:D780"/>
    <mergeCell ref="C781:D781"/>
    <mergeCell ref="C783:D783"/>
    <mergeCell ref="C784:D784"/>
    <mergeCell ref="C765:D765"/>
    <mergeCell ref="C766:D766"/>
    <mergeCell ref="C768:D768"/>
    <mergeCell ref="C769:D769"/>
    <mergeCell ref="Q731:R731"/>
    <mergeCell ref="Q732:R732"/>
    <mergeCell ref="Q734:R734"/>
    <mergeCell ref="Q735:R735"/>
    <mergeCell ref="Q737:R737"/>
    <mergeCell ref="Q738:R738"/>
    <mergeCell ref="Q740:R740"/>
    <mergeCell ref="Q741:R741"/>
    <mergeCell ref="Q743:R743"/>
    <mergeCell ref="Q717:R717"/>
    <mergeCell ref="Q719:R719"/>
    <mergeCell ref="Q720:R720"/>
    <mergeCell ref="Q722:R722"/>
    <mergeCell ref="Q723:R723"/>
    <mergeCell ref="Q725:R725"/>
    <mergeCell ref="Q726:R726"/>
    <mergeCell ref="Q728:R728"/>
    <mergeCell ref="Q729:R729"/>
    <mergeCell ref="Q710:R710"/>
    <mergeCell ref="Q711:R711"/>
    <mergeCell ref="Q713:R713"/>
    <mergeCell ref="Q714:R714"/>
    <mergeCell ref="C666:D666"/>
    <mergeCell ref="C667:D667"/>
    <mergeCell ref="Q716:R716"/>
    <mergeCell ref="C669:D669"/>
    <mergeCell ref="C670:D670"/>
    <mergeCell ref="C672:D672"/>
    <mergeCell ref="C673:D673"/>
    <mergeCell ref="C675:D675"/>
    <mergeCell ref="C676:D676"/>
    <mergeCell ref="C678:D678"/>
    <mergeCell ref="C679:D679"/>
    <mergeCell ref="C681:D681"/>
    <mergeCell ref="C682:D682"/>
    <mergeCell ref="C684:D684"/>
    <mergeCell ref="C685:D685"/>
    <mergeCell ref="C687:D687"/>
    <mergeCell ref="C688:D688"/>
    <mergeCell ref="C690:D690"/>
    <mergeCell ref="C691:D691"/>
    <mergeCell ref="C693:D693"/>
    <mergeCell ref="C657:D657"/>
    <mergeCell ref="C658:D658"/>
    <mergeCell ref="C660:D660"/>
    <mergeCell ref="C661:D661"/>
    <mergeCell ref="C636:D636"/>
    <mergeCell ref="C637:D637"/>
    <mergeCell ref="C639:D639"/>
    <mergeCell ref="C640:D640"/>
    <mergeCell ref="C642:D642"/>
    <mergeCell ref="C643:D643"/>
    <mergeCell ref="C645:D645"/>
    <mergeCell ref="C646:D646"/>
    <mergeCell ref="C648:D648"/>
    <mergeCell ref="C622:D622"/>
    <mergeCell ref="C624:D624"/>
    <mergeCell ref="C625:D625"/>
    <mergeCell ref="C627:D627"/>
    <mergeCell ref="C628:D628"/>
    <mergeCell ref="C630:D630"/>
    <mergeCell ref="C631:D631"/>
    <mergeCell ref="C633:D633"/>
    <mergeCell ref="C634:D634"/>
    <mergeCell ref="C609:D609"/>
    <mergeCell ref="C610:D610"/>
    <mergeCell ref="C612:D612"/>
    <mergeCell ref="C613:D613"/>
    <mergeCell ref="C615:D615"/>
    <mergeCell ref="C616:D616"/>
    <mergeCell ref="C618:D618"/>
    <mergeCell ref="C619:D619"/>
    <mergeCell ref="C621:D621"/>
    <mergeCell ref="C595:D595"/>
    <mergeCell ref="C597:D597"/>
    <mergeCell ref="C598:D598"/>
    <mergeCell ref="C600:D600"/>
    <mergeCell ref="C601:D601"/>
    <mergeCell ref="C603:D603"/>
    <mergeCell ref="C604:D604"/>
    <mergeCell ref="C606:D606"/>
    <mergeCell ref="C607:D607"/>
    <mergeCell ref="C582:D582"/>
    <mergeCell ref="C583:D583"/>
    <mergeCell ref="C585:D585"/>
    <mergeCell ref="C586:D586"/>
    <mergeCell ref="C588:D588"/>
    <mergeCell ref="C589:D589"/>
    <mergeCell ref="C591:D591"/>
    <mergeCell ref="C592:D592"/>
    <mergeCell ref="C594:D594"/>
    <mergeCell ref="C565:D565"/>
    <mergeCell ref="C568:D568"/>
    <mergeCell ref="C571:D571"/>
    <mergeCell ref="C574:D574"/>
    <mergeCell ref="C569:D569"/>
    <mergeCell ref="C572:D572"/>
    <mergeCell ref="C575:D575"/>
    <mergeCell ref="C579:D579"/>
    <mergeCell ref="C580:D580"/>
    <mergeCell ref="C119:D119"/>
    <mergeCell ref="C143:D143"/>
    <mergeCell ref="C172:D172"/>
    <mergeCell ref="C132:D132"/>
    <mergeCell ref="C134:D134"/>
    <mergeCell ref="C135:D135"/>
    <mergeCell ref="C153:D153"/>
    <mergeCell ref="C155:D155"/>
    <mergeCell ref="C156:D156"/>
    <mergeCell ref="C147:D147"/>
    <mergeCell ref="C144:D144"/>
    <mergeCell ref="C146:D146"/>
    <mergeCell ref="C140:D140"/>
    <mergeCell ref="C141:D141"/>
    <mergeCell ref="C137:D137"/>
    <mergeCell ref="C138:D138"/>
    <mergeCell ref="A163:G163"/>
    <mergeCell ref="C165:D165"/>
    <mergeCell ref="C166:D166"/>
    <mergeCell ref="C551:D551"/>
    <mergeCell ref="C550:D550"/>
    <mergeCell ref="C547:D547"/>
    <mergeCell ref="C548:D548"/>
    <mergeCell ref="C51:D51"/>
    <mergeCell ref="C56:D56"/>
    <mergeCell ref="C57:D57"/>
    <mergeCell ref="C59:D59"/>
    <mergeCell ref="C126:D126"/>
    <mergeCell ref="C125:D125"/>
    <mergeCell ref="C149:D149"/>
    <mergeCell ref="C150:D150"/>
    <mergeCell ref="C152:D152"/>
    <mergeCell ref="C103:D103"/>
    <mergeCell ref="C105:D105"/>
    <mergeCell ref="C106:D106"/>
    <mergeCell ref="C108:D108"/>
    <mergeCell ref="C109:D109"/>
    <mergeCell ref="C111:D111"/>
    <mergeCell ref="C112:D112"/>
    <mergeCell ref="C485:D485"/>
    <mergeCell ref="C162:D162"/>
    <mergeCell ref="C122:D122"/>
    <mergeCell ref="C123:D123"/>
    <mergeCell ref="C34:D34"/>
    <mergeCell ref="C128:D128"/>
    <mergeCell ref="C129:D129"/>
    <mergeCell ref="C78:D78"/>
    <mergeCell ref="C63:D63"/>
    <mergeCell ref="C68:D68"/>
    <mergeCell ref="C69:D69"/>
    <mergeCell ref="C71:D71"/>
    <mergeCell ref="C77:D77"/>
    <mergeCell ref="C84:D84"/>
    <mergeCell ref="C87:D87"/>
    <mergeCell ref="C88:D88"/>
    <mergeCell ref="C96:D96"/>
    <mergeCell ref="C97:D97"/>
    <mergeCell ref="C99:D99"/>
    <mergeCell ref="C100:D100"/>
    <mergeCell ref="C102:D102"/>
    <mergeCell ref="C44:D44"/>
    <mergeCell ref="C50:D50"/>
    <mergeCell ref="C85:D85"/>
    <mergeCell ref="C40:D40"/>
    <mergeCell ref="C41:D41"/>
    <mergeCell ref="C75:D75"/>
    <mergeCell ref="A35:G35"/>
    <mergeCell ref="A1:G1"/>
    <mergeCell ref="A3:B3"/>
    <mergeCell ref="A4:B4"/>
    <mergeCell ref="E4:G4"/>
    <mergeCell ref="C65:D65"/>
    <mergeCell ref="C66:D66"/>
    <mergeCell ref="C74:D74"/>
    <mergeCell ref="C12:D12"/>
    <mergeCell ref="C72:D72"/>
    <mergeCell ref="C53:D53"/>
    <mergeCell ref="C54:D54"/>
    <mergeCell ref="C18:D18"/>
    <mergeCell ref="C19:D19"/>
    <mergeCell ref="C21:D21"/>
    <mergeCell ref="C22:D22"/>
    <mergeCell ref="C24:D24"/>
    <mergeCell ref="C25:D25"/>
    <mergeCell ref="C16:D16"/>
    <mergeCell ref="C13:D13"/>
    <mergeCell ref="C15:D15"/>
    <mergeCell ref="C33:D33"/>
    <mergeCell ref="C43:D43"/>
    <mergeCell ref="C60:D60"/>
    <mergeCell ref="C62:D62"/>
    <mergeCell ref="C180:D180"/>
    <mergeCell ref="C174:D174"/>
    <mergeCell ref="C175:D175"/>
    <mergeCell ref="C168:D168"/>
    <mergeCell ref="C169:D169"/>
    <mergeCell ref="C171:D171"/>
    <mergeCell ref="C159:D159"/>
    <mergeCell ref="C161:D161"/>
    <mergeCell ref="C190:D190"/>
    <mergeCell ref="C184:D184"/>
    <mergeCell ref="C186:D186"/>
    <mergeCell ref="C187:D187"/>
    <mergeCell ref="C189:D189"/>
    <mergeCell ref="C177:D177"/>
    <mergeCell ref="C178:D178"/>
    <mergeCell ref="C205:D205"/>
    <mergeCell ref="C206:D206"/>
    <mergeCell ref="C208:D208"/>
    <mergeCell ref="A197:G197"/>
    <mergeCell ref="C199:D199"/>
    <mergeCell ref="C200:D200"/>
    <mergeCell ref="C209:D209"/>
    <mergeCell ref="C214:D214"/>
    <mergeCell ref="C215:D215"/>
    <mergeCell ref="C202:D202"/>
    <mergeCell ref="C203:D203"/>
    <mergeCell ref="C211:D211"/>
    <mergeCell ref="C212:D212"/>
    <mergeCell ref="C217:D217"/>
    <mergeCell ref="C218:D218"/>
    <mergeCell ref="C223:D223"/>
    <mergeCell ref="C224:D224"/>
    <mergeCell ref="C229:D229"/>
    <mergeCell ref="C230:D230"/>
    <mergeCell ref="C232:D232"/>
    <mergeCell ref="C233:D233"/>
    <mergeCell ref="C238:D238"/>
    <mergeCell ref="C220:D220"/>
    <mergeCell ref="C221:D221"/>
    <mergeCell ref="C235:D235"/>
    <mergeCell ref="C236:D236"/>
    <mergeCell ref="C239:D239"/>
    <mergeCell ref="C241:D241"/>
    <mergeCell ref="C226:D226"/>
    <mergeCell ref="C227:D227"/>
    <mergeCell ref="C242:D242"/>
    <mergeCell ref="C244:D244"/>
    <mergeCell ref="C245:D245"/>
    <mergeCell ref="C256:D256"/>
    <mergeCell ref="C257:D257"/>
    <mergeCell ref="C253:D253"/>
    <mergeCell ref="C254:D254"/>
    <mergeCell ref="C248:D248"/>
    <mergeCell ref="C247:D247"/>
    <mergeCell ref="C250:D250"/>
    <mergeCell ref="C251:D251"/>
    <mergeCell ref="C320:D320"/>
    <mergeCell ref="C334:D334"/>
    <mergeCell ref="C335:D335"/>
    <mergeCell ref="C331:D331"/>
    <mergeCell ref="C332:D332"/>
    <mergeCell ref="C307:D307"/>
    <mergeCell ref="C308:D308"/>
    <mergeCell ref="C310:D310"/>
    <mergeCell ref="C311:D311"/>
    <mergeCell ref="C313:D313"/>
    <mergeCell ref="C314:D314"/>
    <mergeCell ref="C316:D316"/>
    <mergeCell ref="C317:D317"/>
    <mergeCell ref="C319:D319"/>
    <mergeCell ref="C328:D328"/>
    <mergeCell ref="C329:D329"/>
    <mergeCell ref="C560:D560"/>
    <mergeCell ref="C542:D542"/>
    <mergeCell ref="C346:D346"/>
    <mergeCell ref="C347:D347"/>
    <mergeCell ref="C322:D322"/>
    <mergeCell ref="C323:D323"/>
    <mergeCell ref="C325:D325"/>
    <mergeCell ref="C326:D326"/>
    <mergeCell ref="C538:D538"/>
    <mergeCell ref="C539:D539"/>
    <mergeCell ref="C541:D541"/>
    <mergeCell ref="C356:D356"/>
    <mergeCell ref="C358:D358"/>
    <mergeCell ref="C359:D359"/>
    <mergeCell ref="C364:D364"/>
    <mergeCell ref="C365:D365"/>
    <mergeCell ref="C484:D484"/>
    <mergeCell ref="C376:D376"/>
    <mergeCell ref="C377:D377"/>
    <mergeCell ref="C340:D340"/>
    <mergeCell ref="C341:D341"/>
    <mergeCell ref="C343:D343"/>
    <mergeCell ref="C344:D344"/>
    <mergeCell ref="C367:D367"/>
    <mergeCell ref="C37:D37"/>
    <mergeCell ref="C38:D38"/>
    <mergeCell ref="C81:D81"/>
    <mergeCell ref="C82:D82"/>
    <mergeCell ref="C93:D93"/>
    <mergeCell ref="C94:D94"/>
    <mergeCell ref="C559:D559"/>
    <mergeCell ref="C368:D368"/>
    <mergeCell ref="C349:D349"/>
    <mergeCell ref="C350:D350"/>
    <mergeCell ref="C352:D352"/>
    <mergeCell ref="C353:D353"/>
    <mergeCell ref="C355:D355"/>
    <mergeCell ref="C373:D373"/>
    <mergeCell ref="C374:D374"/>
    <mergeCell ref="C290:D290"/>
    <mergeCell ref="C295:D295"/>
    <mergeCell ref="C296:D296"/>
    <mergeCell ref="C301:D301"/>
    <mergeCell ref="C302:D302"/>
    <mergeCell ref="C292:D292"/>
    <mergeCell ref="C293:D293"/>
    <mergeCell ref="C337:D337"/>
    <mergeCell ref="C338:D338"/>
    <mergeCell ref="C379:D379"/>
    <mergeCell ref="C380:D380"/>
    <mergeCell ref="C382:D382"/>
    <mergeCell ref="C383:D383"/>
    <mergeCell ref="C385:D385"/>
    <mergeCell ref="C386:D386"/>
    <mergeCell ref="C388:D388"/>
    <mergeCell ref="C389:D389"/>
    <mergeCell ref="C391:D391"/>
    <mergeCell ref="C392:D392"/>
    <mergeCell ref="C394:D394"/>
    <mergeCell ref="C395:D395"/>
    <mergeCell ref="C397:D397"/>
    <mergeCell ref="C398:D398"/>
    <mergeCell ref="C400:D400"/>
    <mergeCell ref="C401:D401"/>
    <mergeCell ref="C403:D403"/>
    <mergeCell ref="C404:D404"/>
    <mergeCell ref="C499:D499"/>
    <mergeCell ref="C500:D500"/>
    <mergeCell ref="C496:D496"/>
    <mergeCell ref="C497:D497"/>
    <mergeCell ref="C406:D406"/>
    <mergeCell ref="C407:D407"/>
    <mergeCell ref="C409:D409"/>
    <mergeCell ref="C410:D410"/>
    <mergeCell ref="C412:D412"/>
    <mergeCell ref="C413:D413"/>
    <mergeCell ref="C425:D425"/>
    <mergeCell ref="C430:D430"/>
    <mergeCell ref="C427:D427"/>
    <mergeCell ref="C428:D428"/>
    <mergeCell ref="C476:D476"/>
    <mergeCell ref="C478:D478"/>
    <mergeCell ref="C479:D479"/>
    <mergeCell ref="C481:D481"/>
    <mergeCell ref="C482:D482"/>
    <mergeCell ref="C458:D458"/>
    <mergeCell ref="C460:D460"/>
    <mergeCell ref="C461:D461"/>
    <mergeCell ref="C446:D446"/>
    <mergeCell ref="C448:D448"/>
    <mergeCell ref="C518:D518"/>
    <mergeCell ref="C508:D508"/>
    <mergeCell ref="C509:D509"/>
    <mergeCell ref="C520:D520"/>
    <mergeCell ref="C521:D521"/>
    <mergeCell ref="C523:D523"/>
    <mergeCell ref="C511:D511"/>
    <mergeCell ref="C502:D502"/>
    <mergeCell ref="C503:D503"/>
    <mergeCell ref="C1058:D1058"/>
    <mergeCell ref="C1059:D1059"/>
    <mergeCell ref="C1061:D1061"/>
    <mergeCell ref="C1074:D1074"/>
    <mergeCell ref="C1064:D1064"/>
    <mergeCell ref="C1065:D1065"/>
    <mergeCell ref="C1055:D1055"/>
    <mergeCell ref="C1056:D1056"/>
    <mergeCell ref="C1067:D1067"/>
    <mergeCell ref="C1068:D1068"/>
    <mergeCell ref="C1202:D1202"/>
    <mergeCell ref="C1193:D1193"/>
    <mergeCell ref="C1196:D1196"/>
    <mergeCell ref="C1199:D1199"/>
    <mergeCell ref="C1192:D1192"/>
    <mergeCell ref="C1195:D1195"/>
    <mergeCell ref="C1198:D1198"/>
    <mergeCell ref="C1076:D1076"/>
    <mergeCell ref="C1077:D1077"/>
    <mergeCell ref="C1110:D1110"/>
    <mergeCell ref="C1112:D1112"/>
    <mergeCell ref="C1113:D1113"/>
    <mergeCell ref="C1188:D1188"/>
    <mergeCell ref="C1107:D1107"/>
    <mergeCell ref="C1109:D1109"/>
    <mergeCell ref="C1131:D1131"/>
    <mergeCell ref="C1181:D1181"/>
    <mergeCell ref="C1182:D1182"/>
    <mergeCell ref="C1086:D1086"/>
    <mergeCell ref="C1088:D1088"/>
    <mergeCell ref="C1089:D1089"/>
    <mergeCell ref="C1091:D1091"/>
    <mergeCell ref="C1167:D1167"/>
    <mergeCell ref="C1169:D1169"/>
    <mergeCell ref="C1103:D1103"/>
    <mergeCell ref="C1104:D1104"/>
    <mergeCell ref="C1148:D1148"/>
    <mergeCell ref="C1149:D1149"/>
    <mergeCell ref="C1160:D1160"/>
    <mergeCell ref="C1161:D1161"/>
    <mergeCell ref="C1178:D1178"/>
    <mergeCell ref="C1179:D1179"/>
    <mergeCell ref="C1201:D1201"/>
    <mergeCell ref="C1170:D1170"/>
    <mergeCell ref="C1175:D1175"/>
    <mergeCell ref="C1176:D1176"/>
    <mergeCell ref="C1172:D1172"/>
    <mergeCell ref="C1173:D1173"/>
    <mergeCell ref="C1115:D1115"/>
    <mergeCell ref="C1116:D1116"/>
    <mergeCell ref="C1118:D1118"/>
    <mergeCell ref="C1119:D1119"/>
    <mergeCell ref="C1121:D1121"/>
    <mergeCell ref="C1122:D1122"/>
    <mergeCell ref="C1124:D1124"/>
    <mergeCell ref="C1133:D1133"/>
    <mergeCell ref="C1134:D1134"/>
    <mergeCell ref="C1136:D1136"/>
    <mergeCell ref="C843:D843"/>
    <mergeCell ref="C844:D844"/>
    <mergeCell ref="C849:D849"/>
    <mergeCell ref="C850:D850"/>
    <mergeCell ref="C852:D852"/>
    <mergeCell ref="C853:D853"/>
    <mergeCell ref="C916:D916"/>
    <mergeCell ref="C918:D918"/>
    <mergeCell ref="C868:D868"/>
    <mergeCell ref="C877:D877"/>
    <mergeCell ref="C879:D879"/>
    <mergeCell ref="C880:D880"/>
    <mergeCell ref="C892:D892"/>
    <mergeCell ref="C891:D891"/>
    <mergeCell ref="C882:D882"/>
    <mergeCell ref="C883:D883"/>
    <mergeCell ref="C871:D871"/>
    <mergeCell ref="C870:D870"/>
    <mergeCell ref="C873:D873"/>
    <mergeCell ref="C874:D874"/>
    <mergeCell ref="C876:D876"/>
    <mergeCell ref="C919:D919"/>
    <mergeCell ref="C906:D906"/>
    <mergeCell ref="C907:D907"/>
    <mergeCell ref="C921:D921"/>
    <mergeCell ref="C922:D922"/>
    <mergeCell ref="C897:D897"/>
    <mergeCell ref="C898:D898"/>
    <mergeCell ref="C900:D900"/>
    <mergeCell ref="C901:D901"/>
    <mergeCell ref="C903:D903"/>
    <mergeCell ref="C904:D904"/>
    <mergeCell ref="C909:D909"/>
    <mergeCell ref="C910:D910"/>
    <mergeCell ref="C912:D912"/>
    <mergeCell ref="C933:D933"/>
    <mergeCell ref="C934:D934"/>
    <mergeCell ref="C930:D930"/>
    <mergeCell ref="C931:D931"/>
    <mergeCell ref="C1184:D1184"/>
    <mergeCell ref="C1185:D1185"/>
    <mergeCell ref="C846:D846"/>
    <mergeCell ref="C847:D847"/>
    <mergeCell ref="C858:D858"/>
    <mergeCell ref="C859:D859"/>
    <mergeCell ref="C1100:D1100"/>
    <mergeCell ref="C1101:D1101"/>
    <mergeCell ref="C924:D924"/>
    <mergeCell ref="C925:D925"/>
    <mergeCell ref="C927:D927"/>
    <mergeCell ref="C928:D928"/>
    <mergeCell ref="C885:D885"/>
    <mergeCell ref="C886:D886"/>
    <mergeCell ref="C888:D888"/>
    <mergeCell ref="C889:D889"/>
    <mergeCell ref="C894:D894"/>
    <mergeCell ref="C895:D895"/>
    <mergeCell ref="C913:D913"/>
    <mergeCell ref="C915:D915"/>
    <mergeCell ref="C487:D487"/>
    <mergeCell ref="C488:D488"/>
    <mergeCell ref="C490:D490"/>
    <mergeCell ref="C491:D491"/>
    <mergeCell ref="C493:D493"/>
    <mergeCell ref="C494:D494"/>
    <mergeCell ref="C562:D562"/>
    <mergeCell ref="C563:D563"/>
    <mergeCell ref="C566:D566"/>
    <mergeCell ref="C535:D535"/>
    <mergeCell ref="C536:D536"/>
    <mergeCell ref="C532:D532"/>
    <mergeCell ref="C533:D533"/>
    <mergeCell ref="C526:D526"/>
    <mergeCell ref="C527:D527"/>
    <mergeCell ref="C512:D512"/>
    <mergeCell ref="C514:D514"/>
    <mergeCell ref="C515:D515"/>
    <mergeCell ref="C524:D524"/>
    <mergeCell ref="C529:D529"/>
    <mergeCell ref="C530:D530"/>
    <mergeCell ref="C505:D505"/>
    <mergeCell ref="C506:D506"/>
    <mergeCell ref="C517:D517"/>
    <mergeCell ref="C694:D694"/>
    <mergeCell ref="C696:D696"/>
    <mergeCell ref="C697:D697"/>
    <mergeCell ref="C699:D699"/>
    <mergeCell ref="C700:D700"/>
    <mergeCell ref="C702:D702"/>
    <mergeCell ref="C703:D703"/>
    <mergeCell ref="C705:D705"/>
    <mergeCell ref="C706:D706"/>
    <mergeCell ref="C708:D708"/>
    <mergeCell ref="C709:D709"/>
    <mergeCell ref="C711:D711"/>
    <mergeCell ref="C712:D712"/>
    <mergeCell ref="C714:D714"/>
    <mergeCell ref="C715:D715"/>
    <mergeCell ref="C717:D717"/>
    <mergeCell ref="C718:D718"/>
    <mergeCell ref="C720:D720"/>
    <mergeCell ref="C721:D721"/>
    <mergeCell ref="C751:D751"/>
    <mergeCell ref="C753:D753"/>
    <mergeCell ref="C754:D754"/>
    <mergeCell ref="C756:D756"/>
    <mergeCell ref="C757:D757"/>
    <mergeCell ref="C759:D759"/>
    <mergeCell ref="C738:D738"/>
    <mergeCell ref="C739:D739"/>
    <mergeCell ref="C741:D741"/>
    <mergeCell ref="C742:D742"/>
    <mergeCell ref="C744:D744"/>
    <mergeCell ref="C745:D745"/>
    <mergeCell ref="C747:D747"/>
    <mergeCell ref="C748:D748"/>
    <mergeCell ref="C750:D750"/>
    <mergeCell ref="C771:D771"/>
    <mergeCell ref="C772:D772"/>
    <mergeCell ref="C774:D774"/>
    <mergeCell ref="C775:D775"/>
    <mergeCell ref="C777:D777"/>
    <mergeCell ref="C810:D810"/>
    <mergeCell ref="C811:D811"/>
    <mergeCell ref="C813:D813"/>
    <mergeCell ref="C814:D814"/>
    <mergeCell ref="C816:D816"/>
    <mergeCell ref="C817:D817"/>
    <mergeCell ref="C822:D822"/>
    <mergeCell ref="C823:D823"/>
    <mergeCell ref="C795:D795"/>
    <mergeCell ref="C796:D796"/>
    <mergeCell ref="C798:D798"/>
    <mergeCell ref="C799:D799"/>
    <mergeCell ref="C801:D801"/>
    <mergeCell ref="C802:D802"/>
    <mergeCell ref="C804:D804"/>
    <mergeCell ref="C805:D805"/>
    <mergeCell ref="C807:D807"/>
    <mergeCell ref="C304:D304"/>
    <mergeCell ref="C305:D305"/>
    <mergeCell ref="C1189:E1189"/>
    <mergeCell ref="C825:D825"/>
    <mergeCell ref="C826:D826"/>
    <mergeCell ref="C828:D828"/>
    <mergeCell ref="C829:D829"/>
    <mergeCell ref="C723:D723"/>
    <mergeCell ref="C724:D724"/>
    <mergeCell ref="C726:D726"/>
    <mergeCell ref="C727:D727"/>
    <mergeCell ref="C729:D729"/>
    <mergeCell ref="C730:D730"/>
    <mergeCell ref="C732:D732"/>
    <mergeCell ref="C733:D733"/>
    <mergeCell ref="C735:D735"/>
    <mergeCell ref="C736:D736"/>
    <mergeCell ref="C786:D786"/>
    <mergeCell ref="C787:D787"/>
    <mergeCell ref="C789:D789"/>
    <mergeCell ref="C790:D790"/>
    <mergeCell ref="C792:D792"/>
    <mergeCell ref="C793:D793"/>
    <mergeCell ref="C808:D808"/>
  </mergeCells>
  <printOptions/>
  <pageMargins left="0.5905511811023623" right="0.3937007874015748" top="0.5905511811023623" bottom="0.984251968503937" header="0.1968503937007874" footer="0.5118110236220472"/>
  <pageSetup fitToHeight="1" fitToWidth="1" horizontalDpi="600" verticalDpi="600" orientation="portrait" paperSize="9" scale="10"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Ferebauer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Ferebauer</dc:creator>
  <cp:keywords/>
  <dc:description/>
  <cp:lastModifiedBy>David Hrazdíra</cp:lastModifiedBy>
  <cp:lastPrinted>2024-02-08T11:15:40Z</cp:lastPrinted>
  <dcterms:created xsi:type="dcterms:W3CDTF">2017-08-14T06:51:58Z</dcterms:created>
  <dcterms:modified xsi:type="dcterms:W3CDTF">2024-02-08T11:15:47Z</dcterms:modified>
  <cp:category/>
  <cp:version/>
  <cp:contentType/>
  <cp:contentStatus/>
</cp:coreProperties>
</file>