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CHODNÍKY" sheetId="2" r:id="rId2"/>
    <sheet name="SO 102 - ODVODNĚNÍ" sheetId="3" r:id="rId3"/>
    <sheet name="SO VON - Vedlejší rozpočt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 101 - CHODNÍKY'!$C$86:$K$469</definedName>
    <definedName name="_xlnm.Print_Area" localSheetId="1">'SO 101 - CHODNÍKY'!$C$4:$J$39,'SO 101 - CHODNÍKY'!$C$45:$J$68,'SO 101 - CHODNÍKY'!$C$74:$K$469</definedName>
    <definedName name="_xlnm._FilterDatabase" localSheetId="2" hidden="1">'SO 102 - ODVODNĚNÍ'!$C$83:$K$321</definedName>
    <definedName name="_xlnm.Print_Area" localSheetId="2">'SO 102 - ODVODNĚNÍ'!$C$4:$J$39,'SO 102 - ODVODNĚNÍ'!$C$45:$J$65,'SO 102 - ODVODNĚNÍ'!$C$71:$K$321</definedName>
    <definedName name="_xlnm._FilterDatabase" localSheetId="3" hidden="1">'SO VON - Vedlejší rozpočt...'!$C$80:$K$96</definedName>
    <definedName name="_xlnm.Print_Area" localSheetId="3">'SO VON - Vedlejší rozpočt...'!$C$4:$J$39,'SO VON - Vedlejší rozpočt...'!$C$45:$J$62,'SO VON - Vedlejší rozpočt...'!$C$68:$K$96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CHODNÍKY'!$86:$86</definedName>
    <definedName name="_xlnm.Print_Titles" localSheetId="2">'SO 102 - ODVODNĚNÍ'!$83:$83</definedName>
    <definedName name="_xlnm.Print_Titles" localSheetId="3">'SO VON - Vedlejší rozpočt...'!$80:$80</definedName>
  </definedNames>
  <calcPr fullCalcOnLoad="1"/>
</workbook>
</file>

<file path=xl/sharedStrings.xml><?xml version="1.0" encoding="utf-8"?>
<sst xmlns="http://schemas.openxmlformats.org/spreadsheetml/2006/main" count="7115" uniqueCount="1065">
  <si>
    <t>Export Komplet</t>
  </si>
  <si>
    <t>VZ</t>
  </si>
  <si>
    <t>2.0</t>
  </si>
  <si>
    <t>ZAMOK</t>
  </si>
  <si>
    <t>False</t>
  </si>
  <si>
    <t>{a567ad1b-3e50-43a3-abaf-6ad4c4cac941}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</si>
  <si>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</si>
  <si>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</si>
  <si>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</si>
  <si>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</si>
  <si>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</si>
  <si>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</si>
  <si>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</si>
  <si>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</si>
  <si>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2401122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</si>
  <si>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</si>
  <si>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</si>
  <si>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CHODNÍKŮ NA ULICI GAJDOŠOVA</t>
  </si>
  <si>
    <t>KSO:</t>
  </si>
  <si>
    <t/>
  </si>
  <si>
    <t>CC-CZ:</t>
  </si>
  <si>
    <t>Místo:</t>
  </si>
  <si>
    <t xml:space="preserve"> </t>
  </si>
  <si>
    <t>Datum:</t>
  </si>
  <si>
    <t>12. 1. 2024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</si>
  <si>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</si>
  <si>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</si>
  <si>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</si>
  <si>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</si>
  <si>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</si>
  <si>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</si>
  <si>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</si>
  <si>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</si>
  <si>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</si>
  <si>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</si>
  <si>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</si>
  <si>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</si>
  <si>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</si>
  <si>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</si>
  <si>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</si>
  <si>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</si>
  <si>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</si>
  <si>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</si>
  <si>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</si>
  <si>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</si>
  <si>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</si>
  <si>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</si>
  <si>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</si>
  <si>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</si>
  <si>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</si>
  <si>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</si>
  <si>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</si>
  <si>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</si>
  <si>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</si>
  <si>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</si>
  <si>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</si>
  <si>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</si>
  <si>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</si>
  <si>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</si>
  <si>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</si>
  <si>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</si>
  <si>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</si>
  <si>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</si>
  <si>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</si>
  <si>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</si>
  <si>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</si>
  <si>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</si>
  <si>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</si>
  <si>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</si>
  <si>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</si>
  <si>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</si>
  <si>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</si>
  <si>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</si>
  <si>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</si>
  <si>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</si>
  <si>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CHODNÍKY</t>
  </si>
  <si>
    <t>STA</t>
  </si>
  <si>
    <t>1</t>
  </si>
  <si>
    <t>{32d91ed5-11cf-47be-ab67-a883e93efc87}</t>
  </si>
  <si>
    <t>2</t>
  </si>
  <si>
    <t>SO 102</t>
  </si>
  <si>
    <t>ODVODNĚNÍ</t>
  </si>
  <si>
    <t>{195e6349-9344-44d5-9540-761571d33e4f}</t>
  </si>
  <si>
    <t>SO VON</t>
  </si>
  <si>
    <t>Vedlejší rozpočtové náklady</t>
  </si>
  <si>
    <t>{653b2992-2ea2-4770-8498-c7117b864884}</t>
  </si>
  <si>
    <t>KRYCÍ LIST SOUPISU PRACÍ</t>
  </si>
  <si>
    <t>Objekt:</t>
  </si>
  <si>
    <t>SO 101 - CHODNÍKY</t>
  </si>
  <si>
    <t>REKAPITULACE ČLENĚNÍ SOUPISU PRACÍ</t>
  </si>
  <si>
    <t>Kód dílu - Popis</t>
  </si>
  <si>
    <t>Cena celkem [CZK]</t>
  </si>
  <si>
    <t>-1</t>
  </si>
  <si>
    <t xml:space="preserve">HSV - Práce a dodávky HSV   </t>
  </si>
  <si>
    <t xml:space="preserve">    1 - Zemní práce   </t>
  </si>
  <si>
    <t xml:space="preserve">      11 - Zemní práce -bourací práce   </t>
  </si>
  <si>
    <t xml:space="preserve">    5 - Komunikace   </t>
  </si>
  <si>
    <t xml:space="preserve">    8 - Trubní vedení   </t>
  </si>
  <si>
    <t xml:space="preserve">    9 - Ostatní konstrukce   </t>
  </si>
  <si>
    <t xml:space="preserve">    997 - Přesun sutě   </t>
  </si>
  <si>
    <t xml:space="preserve">    998 - Přesun hmot   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</si>
  <si>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</si>
  <si>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</si>
  <si>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</si>
  <si>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</si>
  <si>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</si>
  <si>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</si>
  <si>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</si>
  <si>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</si>
  <si>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</si>
  <si>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</si>
  <si>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</si>
  <si>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</si>
  <si>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</si>
  <si>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</si>
  <si>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Práce a dodávky HSV   </t>
  </si>
  <si>
    <t>ROZPOCET</t>
  </si>
  <si>
    <t xml:space="preserve">Zemní práce   </t>
  </si>
  <si>
    <t>K</t>
  </si>
  <si>
    <t>122151102</t>
  </si>
  <si>
    <t>Odkopávky a prokopávky nezapažené strojně v hornině třídy těžitelnosti I skupiny 1 a 2 přes 20 do 50 m3</t>
  </si>
  <si>
    <t>m3</t>
  </si>
  <si>
    <t>CS ÚRS 2023 02</t>
  </si>
  <si>
    <t>4</t>
  </si>
  <si>
    <t>Online PSC</t>
  </si>
  <si>
    <t>https://podminky.urs.cz/item/CS_URS_2023_02/122151102</t>
  </si>
  <si>
    <t>VV</t>
  </si>
  <si>
    <t xml:space="preserve">10% v tř.2   </t>
  </si>
  <si>
    <t xml:space="preserve">"pod chodníky" 1470,92*0,1*0,10   </t>
  </si>
  <si>
    <t xml:space="preserve">"pod hrom. sjezdy" 165,795*0,07*0,10   </t>
  </si>
  <si>
    <t xml:space="preserve">"pod parkovištěm" 294,61*0,18*0,10   </t>
  </si>
  <si>
    <t xml:space="preserve">"plochy před vjezdy" 20,925*0,18*0,10   </t>
  </si>
  <si>
    <t>"Výměna podloží vrstvou ŠD v tl. 40 mm (v případě nevyhovění požadované hodnoty Edef,2) - lze čerpat pouze po odsouhlasení TDI a rozpočtáře"</t>
  </si>
  <si>
    <t xml:space="preserve">"pro výměnu podloží" 481,33*0,40*0,10   </t>
  </si>
  <si>
    <t>1470,92*0,4*0,1</t>
  </si>
  <si>
    <t xml:space="preserve">Součet   </t>
  </si>
  <si>
    <t>122251103</t>
  </si>
  <si>
    <t>Odkopávky a prokopávky nezapažené strojně v hornině třídy těžitelnosti I skupiny 3 přes 50 do 100 m3</t>
  </si>
  <si>
    <t>https://podminky.urs.cz/item/CS_URS_2023_02/122251103</t>
  </si>
  <si>
    <t xml:space="preserve">82% v tř.3, jednotlivě do 100m2   </t>
  </si>
  <si>
    <t xml:space="preserve">"pod chodníky" 1470,92*0,1*0,82   </t>
  </si>
  <si>
    <t xml:space="preserve">"pod hrom. sjezdy" 165,795*0,07*0,82   </t>
  </si>
  <si>
    <t xml:space="preserve">"pod parkovištěm" 294,61*0,18*0,82   </t>
  </si>
  <si>
    <t xml:space="preserve">"plochy před vjezdy" 20,925*0,18*0,82   </t>
  </si>
  <si>
    <t xml:space="preserve">"pro výměnu podloží" 481,33*0,40*0,82   </t>
  </si>
  <si>
    <t>1470,92*0,4*0,82</t>
  </si>
  <si>
    <t>3</t>
  </si>
  <si>
    <t>122351103</t>
  </si>
  <si>
    <t>Odkopávky a prokopávky nezapažené strojně v hornině třídy těžitelnosti II skupiny 4 přes 50 do 100 m3</t>
  </si>
  <si>
    <t>8</t>
  </si>
  <si>
    <t>https://podminky.urs.cz/item/CS_URS_2023_02/122351103</t>
  </si>
  <si>
    <t xml:space="preserve">8% v tř.4   </t>
  </si>
  <si>
    <t xml:space="preserve">"pod chodníky" 1470,92*0,1*0,08   </t>
  </si>
  <si>
    <t xml:space="preserve">"pod hrom. sjezdy" 165,795*0,07*0,08   </t>
  </si>
  <si>
    <t xml:space="preserve">"pod parkovištěm" 294,61*0,18*0,08   </t>
  </si>
  <si>
    <t xml:space="preserve">"plochy před vjezdy" 20,925*0,18*0,08   </t>
  </si>
  <si>
    <t xml:space="preserve">"pro výměnu podloží" 481,33*0,40*0,08   </t>
  </si>
  <si>
    <t>1470,92*0,4*0,08</t>
  </si>
  <si>
    <t>162751114</t>
  </si>
  <si>
    <t>Vodorovné přemístění výkopku nebo sypaniny po suchu na obvyklém dopravním prostředku, bez naložení výkopku, avšak se složením bez rozhrnutí z horniny třídy těžitelnosti I skupiny 1 až 3 na vzdálenost přes 6 000 do 7 000 m</t>
  </si>
  <si>
    <t>12</t>
  </si>
  <si>
    <t>https://podminky.urs.cz/item/CS_URS_2023_02/162751114</t>
  </si>
  <si>
    <t xml:space="preserve">"zemina z odkopávek" 408,027   </t>
  </si>
  <si>
    <t>1470,92*0,4</t>
  </si>
  <si>
    <t>Součet</t>
  </si>
  <si>
    <t>5</t>
  </si>
  <si>
    <t>171201211.VL</t>
  </si>
  <si>
    <t>Poplatek za uložení sypaniny na skládce (skládkovné) bez příměsi suti</t>
  </si>
  <si>
    <t>16</t>
  </si>
  <si>
    <t xml:space="preserve">"zemina z odkopávek - bez příměsi suti"  996,395*0,9   </t>
  </si>
  <si>
    <t>6</t>
  </si>
  <si>
    <t>171201212.VL</t>
  </si>
  <si>
    <t>Poplatek za uložení sypaniny na skládce (skládkovné) s příměsi suti</t>
  </si>
  <si>
    <t>18</t>
  </si>
  <si>
    <t xml:space="preserve">"zemina z odkopávek s příměsí suti 10% objemu" 996,395*0,1   </t>
  </si>
  <si>
    <t>7</t>
  </si>
  <si>
    <t>181301111.VL</t>
  </si>
  <si>
    <t>Nákup,naložení,dovoz a složení ornice</t>
  </si>
  <si>
    <t>20</t>
  </si>
  <si>
    <t xml:space="preserve">"pro ohumusování zatravněných ploch" (249,82+17,99)*0,15   </t>
  </si>
  <si>
    <t>181311103</t>
  </si>
  <si>
    <t>Rozprostření a urovnání ornice v rovině nebo ve svahu sklonu do 1:5 ručně při souvislé ploše, tl. vrstvy do 200 mm</t>
  </si>
  <si>
    <t>m2</t>
  </si>
  <si>
    <t>22</t>
  </si>
  <si>
    <t>https://podminky.urs.cz/item/CS_URS_2023_02/181311103</t>
  </si>
  <si>
    <t xml:space="preserve">249,82 "zatravněná plocha"   </t>
  </si>
  <si>
    <t xml:space="preserve">17,99 "doplnění ornice po bourání za obrubou"   </t>
  </si>
  <si>
    <t>9</t>
  </si>
  <si>
    <t>181411131</t>
  </si>
  <si>
    <t>Založení trávníku na půdě předem připravené plochy do 1000 m2 výsevem včetně utažení parkového v rovině nebo na svahu do 1:5</t>
  </si>
  <si>
    <t>24</t>
  </si>
  <si>
    <t>https://podminky.urs.cz/item/CS_URS_2023_02/181411131</t>
  </si>
  <si>
    <t xml:space="preserve">249,82   </t>
  </si>
  <si>
    <t>10</t>
  </si>
  <si>
    <t>M</t>
  </si>
  <si>
    <t>00572420</t>
  </si>
  <si>
    <t>osivo směs travní parková okrasná</t>
  </si>
  <si>
    <t>kg</t>
  </si>
  <si>
    <t>26</t>
  </si>
  <si>
    <t xml:space="preserve">"5kg/100m2 semene"  249,82/100*5   </t>
  </si>
  <si>
    <t>11</t>
  </si>
  <si>
    <t>181911101</t>
  </si>
  <si>
    <t>Úprava pláně vyrovnáním výškových rozdílů ručně v hornině třídy těžitelnosti I skupiny 1 a 2 bez zhutnění</t>
  </si>
  <si>
    <t>28</t>
  </si>
  <si>
    <t>https://podminky.urs.cz/item/CS_URS_2023_02/181911101</t>
  </si>
  <si>
    <t xml:space="preserve">"pod zatravněnou plochou" 249,82   </t>
  </si>
  <si>
    <t>181951112</t>
  </si>
  <si>
    <t>Úprava pláně vyrovnáním výškových rozdílů strojně v hornině třídy těžitelnosti I, skupiny 1 až 3 se zhutněním</t>
  </si>
  <si>
    <t>30</t>
  </si>
  <si>
    <t>https://podminky.urs.cz/item/CS_URS_2023_02/181951112</t>
  </si>
  <si>
    <t xml:space="preserve">"pod chodníky" 1470,92   </t>
  </si>
  <si>
    <t xml:space="preserve">"pod vjezdy do nemovitostí"  76,04   </t>
  </si>
  <si>
    <t xml:space="preserve">"pod hromadnými sjezdy" 165,795   </t>
  </si>
  <si>
    <t xml:space="preserve">"pod plochami parking a před vjezdy" 294,61+20,925   </t>
  </si>
  <si>
    <t xml:space="preserve">Mezisoučet   </t>
  </si>
  <si>
    <t xml:space="preserve">"parapláň při výměně" 165,795+294,61+20,925   </t>
  </si>
  <si>
    <t>13</t>
  </si>
  <si>
    <t>184818232</t>
  </si>
  <si>
    <t>Ochrana kmene bedněním před poškozením stavebním provozem zřízení včetně odstranění výšky bednění do 2 m průměru kmene přes 300 do 500 mm</t>
  </si>
  <si>
    <t>kus</t>
  </si>
  <si>
    <t>1128036704</t>
  </si>
  <si>
    <t>https://podminky.urs.cz/item/CS_URS_2023_02/184818232</t>
  </si>
  <si>
    <t xml:space="preserve">Zemní práce -bourací práce   </t>
  </si>
  <si>
    <t>14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</si>
  <si>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</si>
  <si>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</si>
  <si>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36</t>
  </si>
  <si>
    <t>https://podminky.urs.cz/item/CS_URS_2023_02/113106123</t>
  </si>
  <si>
    <t xml:space="preserve">"bourané chodníky ZD"   </t>
  </si>
  <si>
    <t xml:space="preserve">50,21+6,18+53,2+14,6+26,56+29,51+32,52   </t>
  </si>
  <si>
    <t>113106271</t>
  </si>
  <si>
    <t>Rozebrání dlažeb vozovek a ploch s přemístěním hmot na skládku na vzdálenost do 3 m nebo s naložením na dopravní prostředek, s jakoukoliv výplní spár strojně plochy jednotlivě přes 50 m2 do 200 m2 ze zámkové dlažby s ložem z kameniva</t>
  </si>
  <si>
    <t>38</t>
  </si>
  <si>
    <t>https://podminky.urs.cz/item/CS_URS_2023_02/113106271</t>
  </si>
  <si>
    <t xml:space="preserve">"bourané sjezdy do hromadných garáží"   </t>
  </si>
  <si>
    <t xml:space="preserve">74,79+76,51   </t>
  </si>
  <si>
    <t>113151111</t>
  </si>
  <si>
    <t>Rozebírání zpevněných ploch s přemístěním na skládku na vzdálenost do 20 m nebo s naložením na dopravní prostředek ze silničních panelů</t>
  </si>
  <si>
    <t>40</t>
  </si>
  <si>
    <t>https://podminky.urs.cz/item/CS_URS_2023_02/113151111</t>
  </si>
  <si>
    <t xml:space="preserve">"polovegetační úprava"   </t>
  </si>
  <si>
    <t xml:space="preserve">138,24+33,09+8,03   </t>
  </si>
  <si>
    <t>17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</si>
  <si>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</si>
  <si>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</si>
  <si>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42</t>
  </si>
  <si>
    <t>https://podminky.urs.cz/item/CS_URS_2023_02/113107122</t>
  </si>
  <si>
    <t xml:space="preserve">"bourání chodníků dlážděných jednotlivě do 50m2" 212,78   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</si>
  <si>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</si>
  <si>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</si>
  <si>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44</t>
  </si>
  <si>
    <t>https://podminky.urs.cz/item/CS_URS_2023_02/113107123</t>
  </si>
  <si>
    <t xml:space="preserve">"odstranění NZM-recyklátu z provizorního zapravení"   </t>
  </si>
  <si>
    <t xml:space="preserve">2,22+49,69+5,79+6,25+5,45+5,08+5,39+5,49   </t>
  </si>
  <si>
    <t xml:space="preserve">4,72+3,95+4,28+4,16+5,6+29,9+82,07+0,52   </t>
  </si>
  <si>
    <t>19</t>
  </si>
  <si>
    <t>113107151</t>
  </si>
  <si>
    <t>Odstranění podkladů nebo krytů strojně plochy jednotlivě přes 50 m2 do 200 m2 s přemístěním hmot na skládku na vzdálenost do 20 m nebo s naložením na dopravní prostředek z kameniva těženého, o tl. vrstvy do 100 mm</t>
  </si>
  <si>
    <t>46</t>
  </si>
  <si>
    <t>https://podminky.urs.cz/item/CS_URS_2023_02/113107151</t>
  </si>
  <si>
    <t xml:space="preserve">"podklad pod chodníky z LA jednotlivě do 200m2"  1375,55   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</si>
  <si>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</si>
  <si>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</si>
  <si>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48</t>
  </si>
  <si>
    <t>https://podminky.urs.cz/item/CS_URS_2023_02/113107162</t>
  </si>
  <si>
    <t xml:space="preserve">"vjezdy do hromadných garáží" 151,30   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</si>
  <si>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</si>
  <si>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</si>
  <si>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50</t>
  </si>
  <si>
    <t>https://podminky.urs.cz/item/CS_URS_2023_02/113107163</t>
  </si>
  <si>
    <t xml:space="preserve">"pod zatravňovacími panely"  179,36   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</si>
  <si>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</si>
  <si>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</si>
  <si>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52</t>
  </si>
  <si>
    <t>https://podminky.urs.cz/item/CS_URS_2023_02/113107171</t>
  </si>
  <si>
    <t xml:space="preserve">"pod chodníky z LA jednotlivě do 200m2" 1375,55   </t>
  </si>
  <si>
    <t xml:space="preserve">"pod vjezdy do hromadných garáží" 151,30   </t>
  </si>
  <si>
    <t>23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</si>
  <si>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</si>
  <si>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</si>
  <si>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54</t>
  </si>
  <si>
    <t>https://podminky.urs.cz/item/CS_URS_2023_02/113107181</t>
  </si>
  <si>
    <t xml:space="preserve">"plocha bourání LA jednotlivě do 200m2" 1375,55   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</si>
  <si>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</si>
  <si>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</si>
  <si>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</si>
  <si>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56</t>
  </si>
  <si>
    <t>https://podminky.urs.cz/item/CS_URS_2023_02/113202111</t>
  </si>
  <si>
    <t xml:space="preserve">"silniční obruby"   </t>
  </si>
  <si>
    <t xml:space="preserve">22,44+6,89+22,76+9,29   </t>
  </si>
  <si>
    <t>25</t>
  </si>
  <si>
    <t>113203111</t>
  </si>
  <si>
    <t>Vytrhání obrub s vybouráním lože, s přemístěním hmot na skládku na vzdálenost do 3 m nebo s naložením na dopravní prostředek z dlažebních kostek</t>
  </si>
  <si>
    <t>58</t>
  </si>
  <si>
    <t>https://podminky.urs.cz/item/CS_URS_2023_02/113203111</t>
  </si>
  <si>
    <t xml:space="preserve">"KK obruby okolo stromů a v úžlabí"   </t>
  </si>
  <si>
    <t xml:space="preserve">4,16+4,24+4,08+4,28+4,34+4,32+4,42+4,41   </t>
  </si>
  <si>
    <t xml:space="preserve">4,45+3,40+2,88+54,1*2+7,87+8,05+7,92+8,05   </t>
  </si>
  <si>
    <t>113204111</t>
  </si>
  <si>
    <t>Vytrhání obrub s vybouráním lože, s přemístěním hmot na skládku na vzdálenost do 3 m nebo s naložením na dopravní prostředek záhonových</t>
  </si>
  <si>
    <t>60</t>
  </si>
  <si>
    <t>https://podminky.urs.cz/item/CS_URS_2023_02/113204111</t>
  </si>
  <si>
    <t xml:space="preserve">"stávající záhonové obruby"   </t>
  </si>
  <si>
    <t xml:space="preserve">31,75+16,57+6,08+9,98+47,2+2,53+1,15+20,64+46,74+6,3   </t>
  </si>
  <si>
    <t>27</t>
  </si>
  <si>
    <t>979071122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</si>
  <si>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</si>
  <si>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62</t>
  </si>
  <si>
    <t>https://podminky.urs.cz/item/CS_URS_2023_02/979071122</t>
  </si>
  <si>
    <t xml:space="preserve">185,07*0,12   </t>
  </si>
  <si>
    <t xml:space="preserve">Komunikace   </t>
  </si>
  <si>
    <t>564831111</t>
  </si>
  <si>
    <t>Podklad ze štěrkodrti ŠD s rozprostřením a zhutněním plochy přes 100 m2, po zhutnění tl. 100 mm</t>
  </si>
  <si>
    <t>64</t>
  </si>
  <si>
    <t>https://podminky.urs.cz/item/CS_URS_2023_02/564831111</t>
  </si>
  <si>
    <t xml:space="preserve">"nové chodníky-horní podkl.vrstva"   </t>
  </si>
  <si>
    <t xml:space="preserve">116,83+47,53+28,3+209,42+14,48+64,46+102,01+171,63   </t>
  </si>
  <si>
    <t xml:space="preserve">+191,13+23,2+8,24+6,52+32,33+181,83+234,96   </t>
  </si>
  <si>
    <t xml:space="preserve">"pod tmavě šedou dlažbou" 19,48+2+6,85+0,6+1,96+7,16   </t>
  </si>
  <si>
    <t>29</t>
  </si>
  <si>
    <t>564851111</t>
  </si>
  <si>
    <t>Podklad ze štěrkodrti ŠD s rozprostřením a zhutněním plochy přes 100 m2, po zhutnění tl. 150 mm</t>
  </si>
  <si>
    <t>66</t>
  </si>
  <si>
    <t>https://podminky.urs.cz/item/CS_URS_2023_02/564851111</t>
  </si>
  <si>
    <t xml:space="preserve">"nové chodníky-spodní podklad. vrstva"   </t>
  </si>
  <si>
    <t xml:space="preserve">1470,92   </t>
  </si>
  <si>
    <t xml:space="preserve">"samostatné vjezdy do nemovitostí"   </t>
  </si>
  <si>
    <t xml:space="preserve">13,69+8,26+11,39+9,88+32,82   </t>
  </si>
  <si>
    <t>564861111</t>
  </si>
  <si>
    <t>Podklad ze štěrkodrti ŠD s rozprostřením a zhutněním plochy přes 100 m2, po zhutnění tl. 200 mm</t>
  </si>
  <si>
    <t>68</t>
  </si>
  <si>
    <t>https://podminky.urs.cz/item/CS_URS_2023_02/564861111</t>
  </si>
  <si>
    <t xml:space="preserve">"parkoviště"   </t>
  </si>
  <si>
    <t xml:space="preserve">95,69+34,04+47,03+44,53+28,66+8,22   </t>
  </si>
  <si>
    <t xml:space="preserve">"rozšíření podkladů" (53,42+30,18+45,84+16,33)*0,25  </t>
  </si>
  <si>
    <t xml:space="preserve">"plocha parkoviště před vjezdy"   </t>
  </si>
  <si>
    <t xml:space="preserve">5,55+7+6   </t>
  </si>
  <si>
    <t xml:space="preserve">"rošíření podkladů" (3+3,5+3)*0,25   </t>
  </si>
  <si>
    <t xml:space="preserve">"hromadné sjezdy do garáží"   </t>
  </si>
  <si>
    <t xml:space="preserve">74,7+75,62   </t>
  </si>
  <si>
    <t xml:space="preserve">"rozšíření podkladů" (24,1+7,8+8,1+21,9)*0,25   </t>
  </si>
  <si>
    <t>"tl.40 cm"</t>
  </si>
  <si>
    <t>294,61+20,92+165,80</t>
  </si>
  <si>
    <t>1470,92*2</t>
  </si>
  <si>
    <t>31</t>
  </si>
  <si>
    <t>567122114</t>
  </si>
  <si>
    <t>Podklad ze směsi stmelené cementem SC bez dilatačních spár, s rozprostřením a zhutněním SC C 8/10 (KSC I), po zhutnění tl. 150 mm</t>
  </si>
  <si>
    <t>70</t>
  </si>
  <si>
    <t>https://podminky.urs.cz/item/CS_URS_2023_02/567122114</t>
  </si>
  <si>
    <t xml:space="preserve">"vjezdy" 76,04   </t>
  </si>
  <si>
    <t xml:space="preserve">"parkoviště" 258,17   </t>
  </si>
  <si>
    <t xml:space="preserve">"parkoviště před vjezdy" 18,55   </t>
  </si>
  <si>
    <t xml:space="preserve">"hromadné sjezdy" 150,32   </t>
  </si>
  <si>
    <t>32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</si>
  <si>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</si>
  <si>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</si>
  <si>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72</t>
  </si>
  <si>
    <t>https://podminky.urs.cz/item/CS_URS_2023_02/596211110</t>
  </si>
  <si>
    <t>33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</si>
  <si>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</si>
  <si>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</si>
  <si>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74</t>
  </si>
  <si>
    <t>https://podminky.urs.cz/item/CS_URS_2023_02/596211112</t>
  </si>
  <si>
    <t xml:space="preserve">"zbývající chodníky plochy do 300m2"   </t>
  </si>
  <si>
    <t xml:space="preserve">116,83+209,42+102,01+171,63+191,13+181,83+234,96   </t>
  </si>
  <si>
    <t>34</t>
  </si>
  <si>
    <t>59245199.VL</t>
  </si>
  <si>
    <t>dlažba skladebná 20x20x6 cm přírodní</t>
  </si>
  <si>
    <t>76</t>
  </si>
  <si>
    <t xml:space="preserve">1432,87*1,02   </t>
  </si>
  <si>
    <t>35</t>
  </si>
  <si>
    <t>592452001.VL</t>
  </si>
  <si>
    <t>dlažba betonová  20x20x6 cm tmavě šedá  hladká</t>
  </si>
  <si>
    <t>78</t>
  </si>
  <si>
    <t xml:space="preserve">"kontrastní dlažba tmavě šedá"  38,05*1,03   </t>
  </si>
  <si>
    <t>592452002.VL</t>
  </si>
  <si>
    <t>dlažba betonová  20x20x6 cm červená  hladká</t>
  </si>
  <si>
    <t>80</t>
  </si>
  <si>
    <t xml:space="preserve">"navíc-červená hladká dlažba- olemování vjezdů"  3,46*1,03   </t>
  </si>
  <si>
    <t>37</t>
  </si>
  <si>
    <t>592451190.VL</t>
  </si>
  <si>
    <t>dlažba betonová slepecká reliefní 20x10x6 cm červená</t>
  </si>
  <si>
    <t>82</t>
  </si>
  <si>
    <t xml:space="preserve">44,23*1,03   </t>
  </si>
  <si>
    <t xml:space="preserve">"navíc-reliefní čevená dlažba-chodníky"   </t>
  </si>
  <si>
    <t>59245198.VL</t>
  </si>
  <si>
    <t>dlažba betonová  20x10x6 cm červená hladká</t>
  </si>
  <si>
    <t>84</t>
  </si>
  <si>
    <t xml:space="preserve">"navíc-linie podél obruby nástuní hrany" 6*1,03   </t>
  </si>
  <si>
    <t>39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</si>
  <si>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</si>
  <si>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</si>
  <si>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86</t>
  </si>
  <si>
    <t>https://podminky.urs.cz/item/CS_URS_2023_02/596212210</t>
  </si>
  <si>
    <t xml:space="preserve">"vjezdy do nemovitostí"  13,69+8,26+11,39+9,88+32,82   </t>
  </si>
  <si>
    <t xml:space="preserve">"vjezdy-navíc-červená reliefní" 6,34   </t>
  </si>
  <si>
    <t xml:space="preserve">"parkoviště-relliefní dlažba"  8,22   </t>
  </si>
  <si>
    <t xml:space="preserve">"parkoviště-přírodní Íčko" 249,95   </t>
  </si>
  <si>
    <t xml:space="preserve">"plochy červené Íčko před vjezdy" 18,55   </t>
  </si>
  <si>
    <t>592453110.VL</t>
  </si>
  <si>
    <t>dlažba 20 x 10 x 8 cm přírodní</t>
  </si>
  <si>
    <t>88</t>
  </si>
  <si>
    <t xml:space="preserve">"nové vjezdy" 76,04*1,03   </t>
  </si>
  <si>
    <t>41</t>
  </si>
  <si>
    <t>592451333.VL</t>
  </si>
  <si>
    <t>dlažba zámková 20x10x8 cm barevná, slepecká červená</t>
  </si>
  <si>
    <t>90</t>
  </si>
  <si>
    <t xml:space="preserve">"vjezdy-relief červená-navíc"  6,34*1,03   </t>
  </si>
  <si>
    <t xml:space="preserve">"parking-reliefní červená" 8,22*1,03   </t>
  </si>
  <si>
    <t>592451091.VL</t>
  </si>
  <si>
    <t>dlažba zámková tvaru "I" červená hladká</t>
  </si>
  <si>
    <t>92</t>
  </si>
  <si>
    <t xml:space="preserve">"parkoviště před vjezdy" 18,55*1,03   </t>
  </si>
  <si>
    <t>43</t>
  </si>
  <si>
    <t>596212211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</si>
  <si>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50 do 100 m2</t>
  </si>
  <si>
    <t>94</t>
  </si>
  <si>
    <t>https://podminky.urs.cz/item/CS_URS_2023_02/596212211</t>
  </si>
  <si>
    <t xml:space="preserve">"sjezdy do hromadných garáží" 74,7+75,62   </t>
  </si>
  <si>
    <t>592451090.VL</t>
  </si>
  <si>
    <t>dlažba zámková tvaru "I" přírodní</t>
  </si>
  <si>
    <t>96</t>
  </si>
  <si>
    <t xml:space="preserve">"parkoviště" 249,95*1,02   </t>
  </si>
  <si>
    <t xml:space="preserve">"sjezdy do garáží" 150,32*1,02   </t>
  </si>
  <si>
    <t xml:space="preserve">Trubní vedení   </t>
  </si>
  <si>
    <t>45</t>
  </si>
  <si>
    <t>899432111.VL</t>
  </si>
  <si>
    <t>Výšková úprava uličního vstupu, šoupěte nebo hydrantu</t>
  </si>
  <si>
    <t>98</t>
  </si>
  <si>
    <t xml:space="preserve">3   </t>
  </si>
  <si>
    <t xml:space="preserve">Ostatní konstrukce   </t>
  </si>
  <si>
    <t>911111111.VL</t>
  </si>
  <si>
    <t>Osazení a montáž zábradlí ocelového, včetně dodání typ "BRNO", povrchové úpravy(nátěr RAL 70/26) včetně bet.patek</t>
  </si>
  <si>
    <t>100</t>
  </si>
  <si>
    <t xml:space="preserve">7,5+27,5   </t>
  </si>
  <si>
    <t>47</t>
  </si>
  <si>
    <t>912111112.VL</t>
  </si>
  <si>
    <t>Montáž zábrany parkovací sloupku kovového</t>
  </si>
  <si>
    <t>102</t>
  </si>
  <si>
    <t xml:space="preserve">11   </t>
  </si>
  <si>
    <t>912000000.VL</t>
  </si>
  <si>
    <t>Dodání zahrazovacího sloupku litinového "BRNO" REX 940mm</t>
  </si>
  <si>
    <t>104</t>
  </si>
  <si>
    <t>49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</si>
  <si>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</si>
  <si>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</si>
  <si>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106</t>
  </si>
  <si>
    <t>https://podminky.urs.cz/item/CS_URS_2023_02/916131213</t>
  </si>
  <si>
    <t xml:space="preserve">zvýšený ABO2-15 (100/25/15)   </t>
  </si>
  <si>
    <t xml:space="preserve">17,4+3,6+52,7+19,5+3,5+22,3+29,5+15,6   </t>
  </si>
  <si>
    <t xml:space="preserve">nájezdový (100/15/15)   </t>
  </si>
  <si>
    <t xml:space="preserve">3,5+3,5+3+3,6+3,3+3,5+3   </t>
  </si>
  <si>
    <t xml:space="preserve">přechodový levý   </t>
  </si>
  <si>
    <t xml:space="preserve">5*1   </t>
  </si>
  <si>
    <t xml:space="preserve">přechodový pravý   </t>
  </si>
  <si>
    <t xml:space="preserve">4*1   </t>
  </si>
  <si>
    <t>R916000000.VL</t>
  </si>
  <si>
    <t>bet. obruba ABO2-15 100/25/15 jednovrstvá - dodání</t>
  </si>
  <si>
    <t>108</t>
  </si>
  <si>
    <t xml:space="preserve">164,1*1,01   </t>
  </si>
  <si>
    <t>51</t>
  </si>
  <si>
    <t>R916000001.VL</t>
  </si>
  <si>
    <t>bet.obruba nájezdová ABO 2-15N 100/15/15 - dodání</t>
  </si>
  <si>
    <t>110</t>
  </si>
  <si>
    <t xml:space="preserve">23,4*1,01   </t>
  </si>
  <si>
    <t>R916000002.VL</t>
  </si>
  <si>
    <t>bet.sil.obrubník přechodový pravý ABO2-15 PP jednovrstvý</t>
  </si>
  <si>
    <t>112</t>
  </si>
  <si>
    <t xml:space="preserve">4*1,01   </t>
  </si>
  <si>
    <t>53</t>
  </si>
  <si>
    <t>R916000003.VL</t>
  </si>
  <si>
    <t>bet.sil.obrubník přechodový levý ABO2-15 PL jednovrstvý</t>
  </si>
  <si>
    <t>114</t>
  </si>
  <si>
    <t xml:space="preserve">5*1,01   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</si>
  <si>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</si>
  <si>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</si>
  <si>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116</t>
  </si>
  <si>
    <t>https://podminky.urs.cz/item/CS_URS_2023_02/916231213</t>
  </si>
  <si>
    <t xml:space="preserve">"chodníkové obruby" 340,8   </t>
  </si>
  <si>
    <t>55</t>
  </si>
  <si>
    <t>916000004.VL</t>
  </si>
  <si>
    <t>bet.obrubník 100/10/25-dodání</t>
  </si>
  <si>
    <t>118</t>
  </si>
  <si>
    <t xml:space="preserve">340,80*1,01   </t>
  </si>
  <si>
    <t>916991121</t>
  </si>
  <si>
    <t>Lože pod obrubníky, krajníky nebo obruby z dlažebních kostek z betonu prostého</t>
  </si>
  <si>
    <t>120</t>
  </si>
  <si>
    <t>https://podminky.urs.cz/item/CS_URS_2023_02/916991121</t>
  </si>
  <si>
    <t xml:space="preserve">"zvěšení lože"  0,03*(196,5+340,8)   </t>
  </si>
  <si>
    <t>57</t>
  </si>
  <si>
    <t>920111222.VL</t>
  </si>
  <si>
    <t>Zapravení styčné plochy podél zástavby, soklů, podezdívek</t>
  </si>
  <si>
    <t>122</t>
  </si>
  <si>
    <t xml:space="preserve">283,2+111,64+24,4+3,95   </t>
  </si>
  <si>
    <t>919111114</t>
  </si>
  <si>
    <t>Řezání dilatačních spár v čerstvém cementobetonovém krytu příčných nebo podélných, šířky 4 mm, hloubky přes 90 do 100 mm</t>
  </si>
  <si>
    <t>124</t>
  </si>
  <si>
    <t>https://podminky.urs.cz/item/CS_URS_2023_02/919111114</t>
  </si>
  <si>
    <t xml:space="preserve">"ve vrstvě SC C8/10 podélné, příčné po 3 m"  99   </t>
  </si>
  <si>
    <t>59</t>
  </si>
  <si>
    <t>919731121</t>
  </si>
  <si>
    <t>Zarovnání styčné plochy podkladu nebo krytu podél vybourané části komunikace nebo zpevněné plochy živičné tl. do 50 mm</t>
  </si>
  <si>
    <t>126</t>
  </si>
  <si>
    <t>https://podminky.urs.cz/item/CS_URS_2023_02/919731121</t>
  </si>
  <si>
    <t xml:space="preserve">3,04+4,22   </t>
  </si>
  <si>
    <t>919735111</t>
  </si>
  <si>
    <t>Řezání stávajícího živičného krytu nebo podkladu hloubky do 50 mm</t>
  </si>
  <si>
    <t>128</t>
  </si>
  <si>
    <t>https://podminky.urs.cz/item/CS_URS_2023_02/919735111</t>
  </si>
  <si>
    <t xml:space="preserve">"v napojení na stávající konstrukci LA" 7,26   </t>
  </si>
  <si>
    <t>61</t>
  </si>
  <si>
    <t>919736000.VL</t>
  </si>
  <si>
    <t>Prořezání styčné spáry se zalitím živičnou modif.zálivkou</t>
  </si>
  <si>
    <t>130</t>
  </si>
  <si>
    <t xml:space="preserve">7,26   </t>
  </si>
  <si>
    <t>936104213.VL</t>
  </si>
  <si>
    <t>Montáž odpadkového koše kotevními šrouby na pevný podklad, včetně bet.základu</t>
  </si>
  <si>
    <t>132</t>
  </si>
  <si>
    <t xml:space="preserve">5   </t>
  </si>
  <si>
    <t>63</t>
  </si>
  <si>
    <t>749101200</t>
  </si>
  <si>
    <t>koš odpadkový min. obsah 50 l</t>
  </si>
  <si>
    <t>134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</si>
  <si>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</si>
  <si>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</si>
  <si>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136</t>
  </si>
  <si>
    <t>https://podminky.urs.cz/item/CS_URS_2023_02/966005111</t>
  </si>
  <si>
    <t xml:space="preserve">25,33+4,22   </t>
  </si>
  <si>
    <t>65</t>
  </si>
  <si>
    <t>966006251</t>
  </si>
  <si>
    <t>Odstranění parkovací zábrany s odklizením materiálu na vzdálenost do 20 m nebo s naložením na dopravní prostředek sloupku zabetonovaného</t>
  </si>
  <si>
    <t>138</t>
  </si>
  <si>
    <t>https://podminky.urs.cz/item/CS_URS_2023_02/966006251</t>
  </si>
  <si>
    <t xml:space="preserve">"stávající sloupky"  3   </t>
  </si>
  <si>
    <t>988995220.VL</t>
  </si>
  <si>
    <t>Chránička kabelů půlená AROT DN 110, včetně zemních prací</t>
  </si>
  <si>
    <t>140</t>
  </si>
  <si>
    <t xml:space="preserve">"chybějící chráničky ve vjezdech a pod pojížděnými plochami" 493,0   </t>
  </si>
  <si>
    <t>67</t>
  </si>
  <si>
    <t>988995222.VL</t>
  </si>
  <si>
    <t>Demontáž a zpětné osazení přístřešku MHD vč. úpravy základů</t>
  </si>
  <si>
    <t>142</t>
  </si>
  <si>
    <t>915111115</t>
  </si>
  <si>
    <t>Vodorovné dopravní značení stříkané barvou dělící čára šířky 125 mm souvislá žlutá základní</t>
  </si>
  <si>
    <t>144</t>
  </si>
  <si>
    <t>https://podminky.urs.cz/item/CS_URS_2023_02/915111115</t>
  </si>
  <si>
    <t xml:space="preserve">"V12a" 7,6+31   </t>
  </si>
  <si>
    <t>69</t>
  </si>
  <si>
    <t>915211116</t>
  </si>
  <si>
    <t>Vodorovné dopravní značení stříkaným plastem dělící čára šířky 125 mm souvislá žlutá retroreflexní</t>
  </si>
  <si>
    <t>146</t>
  </si>
  <si>
    <t>https://podminky.urs.cz/item/CS_URS_2023_02/915211116</t>
  </si>
  <si>
    <t xml:space="preserve">38,6   </t>
  </si>
  <si>
    <t>915131115</t>
  </si>
  <si>
    <t>Vodorovné dopravní značení stříkané barvou přechody pro chodce, šipky, symboly žluté základní</t>
  </si>
  <si>
    <t>148</t>
  </si>
  <si>
    <t>https://podminky.urs.cz/item/CS_URS_2023_02/915131115</t>
  </si>
  <si>
    <t xml:space="preserve">"texty V12a" 2   </t>
  </si>
  <si>
    <t>71</t>
  </si>
  <si>
    <t>915231116</t>
  </si>
  <si>
    <t>Vodorovné dopravní značení stříkaným plastem přechody pro chodce, šipky, symboly nápisy žluté retroreflexní</t>
  </si>
  <si>
    <t>150</t>
  </si>
  <si>
    <t>https://podminky.urs.cz/item/CS_URS_2023_02/915231116</t>
  </si>
  <si>
    <t>915611111</t>
  </si>
  <si>
    <t>Předznačení pro vodorovné značení stříkané barvou nebo prováděné z nátěrových hmot liniové dělicí čáry, vodicí proužky</t>
  </si>
  <si>
    <t>152</t>
  </si>
  <si>
    <t>https://podminky.urs.cz/item/CS_URS_2023_02/915611111</t>
  </si>
  <si>
    <t>73</t>
  </si>
  <si>
    <t>915621111</t>
  </si>
  <si>
    <t>Předznačení pro vodorovné značení stříkané barvou nebo prováděné z nátěrových hmot plošné šipky, symboly, nápisy</t>
  </si>
  <si>
    <t>154</t>
  </si>
  <si>
    <t>https://podminky.urs.cz/item/CS_URS_2023_02/915621111</t>
  </si>
  <si>
    <t xml:space="preserve">2   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</si>
  <si>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</si>
  <si>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</si>
  <si>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156</t>
  </si>
  <si>
    <t>https://podminky.urs.cz/item/CS_URS_2023_02/966006211</t>
  </si>
  <si>
    <t xml:space="preserve">"IP11e,IP11d,IP11d,E8c,IP12,E13"   6   </t>
  </si>
  <si>
    <t>75</t>
  </si>
  <si>
    <t>914111111.VL</t>
  </si>
  <si>
    <t>Montáž svislé dopravní značky zákl.velikosti na sloupky,vč. základů, spoj.materiálu a dodání značek a sloupků</t>
  </si>
  <si>
    <t>158</t>
  </si>
  <si>
    <t xml:space="preserve">"2xC7a,2xC7b,4xE13,2xIP11e,E8a,E8c" 12   </t>
  </si>
  <si>
    <t>914111222.Vl</t>
  </si>
  <si>
    <t>Demontáž a zpětná montáž svislé dopravní značky do velikosti 1 m2 objímkami na sloupek nebo konzolu</t>
  </si>
  <si>
    <t>160</t>
  </si>
  <si>
    <t xml:space="preserve">"přemísťované stávající značky IS24C,IP12,E13,P2,IJ4a"  5   </t>
  </si>
  <si>
    <t>997</t>
  </si>
  <si>
    <t xml:space="preserve">Přesun sutě   </t>
  </si>
  <si>
    <t>77</t>
  </si>
  <si>
    <t>997211520.VL</t>
  </si>
  <si>
    <t>Poplatek za skádku suti</t>
  </si>
  <si>
    <t>t</t>
  </si>
  <si>
    <t>162</t>
  </si>
  <si>
    <t xml:space="preserve">"suť mimo kamenné kostky" 1150,395-21,283   </t>
  </si>
  <si>
    <t>997221551</t>
  </si>
  <si>
    <t>Vodorovná doprava suti bez naložení, ale se složením a s hrubým urovnáním ze sypkých materiálů, na vzdálenost do 1 km</t>
  </si>
  <si>
    <t>164</t>
  </si>
  <si>
    <t>https://podminky.urs.cz/item/CS_URS_2023_02/997221551</t>
  </si>
  <si>
    <t xml:space="preserve">"bourané podklady"   </t>
  </si>
  <si>
    <t xml:space="preserve">1150,393-21,283-55,323-44,634-63,673-12,583-7,558-1,034-0,324-0,024   </t>
  </si>
  <si>
    <t>79</t>
  </si>
  <si>
    <t>997221559</t>
  </si>
  <si>
    <t>Vodorovná doprava suti bez naložení, ale se složením a s hrubým urovnáním Příplatek k ceně za každý další i započatý 1 km přes 1 km</t>
  </si>
  <si>
    <t>166</t>
  </si>
  <si>
    <t>https://podminky.urs.cz/item/CS_URS_2023_02/997221559</t>
  </si>
  <si>
    <t xml:space="preserve">943,957*6 "při odvozu do 7 km"   </t>
  </si>
  <si>
    <t>997221561</t>
  </si>
  <si>
    <t>Vodorovná doprava suti bez naložení, ale se složením a s hrubým urovnáním z kusových materiálů, na vzdálenost do 1 km</t>
  </si>
  <si>
    <t>168</t>
  </si>
  <si>
    <t>https://podminky.urs.cz/item/CS_URS_2023_02/997221561</t>
  </si>
  <si>
    <t xml:space="preserve">55,323+44,634+63,673+12,583+7,558+1,034+0,324+0,024   </t>
  </si>
  <si>
    <t>81</t>
  </si>
  <si>
    <t>997221569</t>
  </si>
  <si>
    <t>170</t>
  </si>
  <si>
    <t>https://podminky.urs.cz/item/CS_URS_2023_02/997221569</t>
  </si>
  <si>
    <t xml:space="preserve">"za dalších 6km při odvozu do 7 km"  185,153*6   </t>
  </si>
  <si>
    <t>997221571.VL</t>
  </si>
  <si>
    <t>Vodorovná doprava vybouraných hmot do 1 km včetně paletizace</t>
  </si>
  <si>
    <t>172</t>
  </si>
  <si>
    <t xml:space="preserve">"kostky pro zpětné použití na mezideponii a zpět" 21,283   </t>
  </si>
  <si>
    <t>83</t>
  </si>
  <si>
    <t>997221579</t>
  </si>
  <si>
    <t>Vodorovná doprava vybouraných hmot bez naložení, ale se složením a s hrubým urovnáním na vzdálenost Příplatek k ceně za každý další i započatý 1 km přes 1 km</t>
  </si>
  <si>
    <t>174</t>
  </si>
  <si>
    <t>https://podminky.urs.cz/item/CS_URS_2023_02/997221579</t>
  </si>
  <si>
    <t xml:space="preserve">"za dalších 3km při odvozu do 4km-sklad BKOMU" 3*21,283   </t>
  </si>
  <si>
    <t>998</t>
  </si>
  <si>
    <t xml:space="preserve">Přesun hmot   </t>
  </si>
  <si>
    <t>998223011</t>
  </si>
  <si>
    <t>Přesun hmot pro pozemní komunikace s krytem dlážděným dopravní vzdálenost do 200 m jakékoliv délky objektu</t>
  </si>
  <si>
    <t>176</t>
  </si>
  <si>
    <t>https://podminky.urs.cz/item/CS_URS_2023_02/998223011</t>
  </si>
  <si>
    <t>SO 102 - ODVODNĚNÍ</t>
  </si>
  <si>
    <t xml:space="preserve">    4 - Vodorovné konstrukce   </t>
  </si>
  <si>
    <t>131151203</t>
  </si>
  <si>
    <t>Hloubení zapažených jam a zářezů strojně s urovnáním dna do předepsaného profilu a spádu v hornině třídy těžitelnosti I skupiny 1 a 2 přes 50 do 100 m3</t>
  </si>
  <si>
    <t>https://podminky.urs.cz/item/CS_URS_2023_02/131151203</t>
  </si>
  <si>
    <t xml:space="preserve">vpusti, 10% v tř.2   </t>
  </si>
  <si>
    <t xml:space="preserve">"UV19"   (1,5*1,5*(3+0,6+0,3-0,29)-0,63/2*0,63/2*3,14*(3-0,29))*0,10   </t>
  </si>
  <si>
    <t xml:space="preserve">"UV 21"  (1,5*1,5*(3+0,6+0,3-0,29)-0,63/2*0,63/2*3,14*(3-0,29))*0,10   </t>
  </si>
  <si>
    <t xml:space="preserve">"UV 25"  (1,5*1,5*(3+0,6+0,3-0,29)-0,63/2*0,63/2*3,14*(3-0,29))*0,10   </t>
  </si>
  <si>
    <t xml:space="preserve">"UV 26"   1,5*1,5*(3+0,6+0,3-0,29)*0,1   </t>
  </si>
  <si>
    <t>131251203</t>
  </si>
  <si>
    <t>Hloubení zapažených jam a zářezů strojně s urovnáním dna do předepsaného profilu a spádu v hornině třídy těžitelnosti I skupiny 3 přes 50 do 100 m3</t>
  </si>
  <si>
    <t>https://podminky.urs.cz/item/CS_URS_2023_02/131251203</t>
  </si>
  <si>
    <t xml:space="preserve">vpusti, 82% v tř.3   </t>
  </si>
  <si>
    <t xml:space="preserve">"UV19"   (1,5*1,5*(3+0,6+0,3-0,29)-0,63/2*0,63/2*3,14*(3-0,29))*0,82   </t>
  </si>
  <si>
    <t xml:space="preserve">"UV 21"  (1,5*1,5*(3+0,6+0,3-0,29)-0,63/2*0,63/2*3,14*(3-0,29))*0,82   </t>
  </si>
  <si>
    <t xml:space="preserve">"UV 25"  (1,5*1,5*(3+0,6+0,3-0,29)-0,63/2*0,63/2*3,14*(3-0,29))*0,82   </t>
  </si>
  <si>
    <t xml:space="preserve">"UV 26"   1,5*1,5*(3+0,6+0,3-0,29)*0,82   </t>
  </si>
  <si>
    <t>131351203</t>
  </si>
  <si>
    <t>Hloubení zapažených jam a zářezů strojně s urovnáním dna do předepsaného profilu a spádu v hornině třídy těžitelnosti II skupiny 4 přes 50 do 100 m3</t>
  </si>
  <si>
    <t>https://podminky.urs.cz/item/CS_URS_2023_02/131351203</t>
  </si>
  <si>
    <t xml:space="preserve">vpusti, 8% v tř.4   </t>
  </si>
  <si>
    <t xml:space="preserve">"UV19"   (1,5*1,5*(3+0,6+0,3-0,29)-0,63/2*0,63/2*3,14*(3-0,29))*0,08   </t>
  </si>
  <si>
    <t xml:space="preserve">"UV 21"  (1,5*1,5*(3+0,6+0,3-0,29)-0,63/2*0,63/2*3,14*(3-0,29))*0,08   </t>
  </si>
  <si>
    <t xml:space="preserve">"UV 25"  (1,5*1,5*(3+0,6+0,3-0,29)-0,63/2*0,63/2*3,14*(3-0,29))*0,08   </t>
  </si>
  <si>
    <t xml:space="preserve">"UV 26"   1,5*1,5*(3+0,6+0,3-0,29)*0,08   </t>
  </si>
  <si>
    <t>132154203</t>
  </si>
  <si>
    <t>Hloubení zapažených rýh šířky přes 800 do 2 000 mm strojně s urovnáním dna do předepsaného profilu a spádu v hornině třídy těžitelnosti I skupiny 1 a 2 přes 50 do 100 m3</t>
  </si>
  <si>
    <t>https://podminky.urs.cz/item/CS_URS_2023_02/132154203</t>
  </si>
  <si>
    <t xml:space="preserve">34,30*1,1*3,10*0,10   </t>
  </si>
  <si>
    <t>132254203</t>
  </si>
  <si>
    <t>Hloubení zapažených rýh šířky přes 800 do 2 000 mm strojně s urovnáním dna do předepsaného profilu a spádu v hornině třídy těžitelnosti I skupiny 3 přes 50 do 100 m3</t>
  </si>
  <si>
    <t>https://podminky.urs.cz/item/CS_URS_2023_02/132254203</t>
  </si>
  <si>
    <t>132354203</t>
  </si>
  <si>
    <t>Hloubení zapažených rýh šířky přes 800 do 2 000 mm strojně s urovnáním dna do předepsaného profilu a spádu v hornině třídy těžitelnosti II skupiny 4 přes 50 do 100 m3</t>
  </si>
  <si>
    <t>https://podminky.urs.cz/item/CS_URS_2023_02/132354203</t>
  </si>
  <si>
    <t xml:space="preserve">34,30*1,1*3,10*0,08   </t>
  </si>
  <si>
    <t>151101102</t>
  </si>
  <si>
    <t>Zřízení pažení a rozepření stěn rýh pro podzemní vedení příložné pro jakoukoliv mezerovitost, hloubky přes 2 do 4 m</t>
  </si>
  <si>
    <t>https://podminky.urs.cz/item/CS_URS_2023_02/151101102</t>
  </si>
  <si>
    <t xml:space="preserve">stěn rýh přípojek   </t>
  </si>
  <si>
    <t xml:space="preserve">34,3*2*3,10   </t>
  </si>
  <si>
    <t>151101112</t>
  </si>
  <si>
    <t>Odstranění pažení a rozepření stěn rýh pro podzemní vedení s uložením materiálu na vzdálenost do 3 m od kraje výkopu příložné, hloubky přes 2 do 4 m</t>
  </si>
  <si>
    <t>https://podminky.urs.cz/item/CS_URS_2023_02/151101112</t>
  </si>
  <si>
    <t xml:space="preserve">34,3*2*3,1   </t>
  </si>
  <si>
    <t>151101201</t>
  </si>
  <si>
    <t>Zřízení pažení stěn výkopu bez rozepření nebo vzepření příložné, hloubky do 4 m</t>
  </si>
  <si>
    <t>https://podminky.urs.cz/item/CS_URS_2023_02/151101201</t>
  </si>
  <si>
    <t xml:space="preserve">pro vpusti nové   </t>
  </si>
  <si>
    <t xml:space="preserve">4*1,5*3,61*4   </t>
  </si>
  <si>
    <t>151101211</t>
  </si>
  <si>
    <t>Odstranění pažení stěn výkopu bez rozepření nebo vzepření s uložením pažin na vzdálenost do 3 m od okraje výkopu příložné, hloubky do 4 m</t>
  </si>
  <si>
    <t>https://podminky.urs.cz/item/CS_URS_2023_02/151101211</t>
  </si>
  <si>
    <t xml:space="preserve">3,61*1,5*4*4   </t>
  </si>
  <si>
    <t>151101301</t>
  </si>
  <si>
    <t>Zřízení rozepření zapažených stěn výkopů s potřebným přepažováním při pažení příložném, hloubky do 4 m</t>
  </si>
  <si>
    <t>https://podminky.urs.cz/item/CS_URS_2023_02/151101301</t>
  </si>
  <si>
    <t xml:space="preserve">4*1,5*1,5*3,61   </t>
  </si>
  <si>
    <t>151101311</t>
  </si>
  <si>
    <t>Odstranění rozepření stěn výkopů s uložením materiálu na vzdálenost do 3 m od okraje výkopu pažení příložného, hloubky do 4 m</t>
  </si>
  <si>
    <t>https://podminky.urs.cz/item/CS_URS_2023_02/151101311</t>
  </si>
  <si>
    <t xml:space="preserve">1,5*1,5*3,61*4   </t>
  </si>
  <si>
    <t>161151103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</si>
  <si>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</si>
  <si>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https://podminky.urs.cz/item/CS_URS_2023_02/161151103</t>
  </si>
  <si>
    <t xml:space="preserve">29,956+116,963   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</si>
  <si>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</si>
  <si>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</si>
  <si>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https://podminky.urs.cz/item/CS_URS_2023_02/162251102</t>
  </si>
  <si>
    <t xml:space="preserve">manipulace se zásypovou zeminou na místě , 10% nakypření   </t>
  </si>
  <si>
    <t xml:space="preserve">120,811*1,1   </t>
  </si>
  <si>
    <t xml:space="preserve">"z rýh přípojek"   </t>
  </si>
  <si>
    <t xml:space="preserve">116,963   </t>
  </si>
  <si>
    <t xml:space="preserve">"z jam pro vpusti"   </t>
  </si>
  <si>
    <t xml:space="preserve">29,956   </t>
  </si>
  <si>
    <t>167151101</t>
  </si>
  <si>
    <t>Nakládání, skládání a překládání neulehlého výkopku nebo sypaniny strojně nakládání, množství do 100 m3, z horniny třídy těžitelnosti I, skupiny 1 až 3</t>
  </si>
  <si>
    <t>https://podminky.urs.cz/item/CS_URS_2023_02/167151101</t>
  </si>
  <si>
    <t xml:space="preserve">manipulace se zásypovou zeminou na místě, 10% nakypření   </t>
  </si>
  <si>
    <t xml:space="preserve">"90% bez příměsi"   </t>
  </si>
  <si>
    <t xml:space="preserve">146,919*0,90   </t>
  </si>
  <si>
    <t xml:space="preserve">"10% s příměsí suti"   </t>
  </si>
  <si>
    <t xml:space="preserve">146,919*0,10   </t>
  </si>
  <si>
    <t>174151101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</si>
  <si>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</si>
  <si>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</si>
  <si>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 xml:space="preserve">přípojek v otevřeném výkopu   </t>
  </si>
  <si>
    <t xml:space="preserve">116,963-34,3*0,63   </t>
  </si>
  <si>
    <t xml:space="preserve">vpustí nových   </t>
  </si>
  <si>
    <t xml:space="preserve">29,956-(4*0,63/2*0,63/2*3,14*3,61)   </t>
  </si>
  <si>
    <t>183300020.VL</t>
  </si>
  <si>
    <t>Stabilizační zemina nákup, naložení, dovoz, složení</t>
  </si>
  <si>
    <t xml:space="preserve">10% nakypření   </t>
  </si>
  <si>
    <t>358315000.VL</t>
  </si>
  <si>
    <t>D+M cementopopílkové směsi KOPOS1 pro zalití rušeného potrubí včetně všech souvisejících prací</t>
  </si>
  <si>
    <t xml:space="preserve">zalití přípojek   </t>
  </si>
  <si>
    <t xml:space="preserve">18*3,14*0,075*0,075   </t>
  </si>
  <si>
    <t>358315114</t>
  </si>
  <si>
    <t>Bourání stoky kompletní nebo vybourání otvorů průřezové plochy do 4 m2 ve stokách ze zdiva z prostého betonu</t>
  </si>
  <si>
    <t>https://podminky.urs.cz/item/CS_URS_2023_02/358315114</t>
  </si>
  <si>
    <t xml:space="preserve">vybourání přípojek včetně obetonování   </t>
  </si>
  <si>
    <t xml:space="preserve">6*3,14*0,30*0,30-6*3,14*0,075*0,075   </t>
  </si>
  <si>
    <t xml:space="preserve">vybourání komplet vpusti v místě nově navržených   </t>
  </si>
  <si>
    <t xml:space="preserve">3*(3,14*0,42*0,42-3,14*0,25*0,25)*3   </t>
  </si>
  <si>
    <t>899202211</t>
  </si>
  <si>
    <t>Demontáž mříží litinových včetně rámů, hmotnosti jednotlivě přes 50 do 100 Kg</t>
  </si>
  <si>
    <t>https://podminky.urs.cz/item/CS_URS_2023_02/899202211</t>
  </si>
  <si>
    <t>997013501</t>
  </si>
  <si>
    <t>Odvoz suti a vybouraných hmot na skládku nebo meziskládku se složením, na vzdálenost do 1 km</t>
  </si>
  <si>
    <t>https://podminky.urs.cz/item/CS_URS_2023_02/997013501</t>
  </si>
  <si>
    <t xml:space="preserve">10,88   </t>
  </si>
  <si>
    <t>997013509</t>
  </si>
  <si>
    <t>Odvoz suti a vybouraných hmot na skládku nebo meziskládku se složením, na vzdálenost Příplatek k ceně za každý další i započatý 1 km přes 1 km</t>
  </si>
  <si>
    <t>https://podminky.urs.cz/item/CS_URS_2023_02/997013509</t>
  </si>
  <si>
    <t xml:space="preserve">dalších6km   </t>
  </si>
  <si>
    <t xml:space="preserve">6*10,88   </t>
  </si>
  <si>
    <t xml:space="preserve">Vodorovné konstrukce   </t>
  </si>
  <si>
    <t>451541111</t>
  </si>
  <si>
    <t>Lože pod potrubí, stoky a drobné objekty v otevřeném výkopu ze štěrkodrtě 0-63 mm</t>
  </si>
  <si>
    <t>https://podminky.urs.cz/item/CS_URS_2023_02/451541111</t>
  </si>
  <si>
    <t xml:space="preserve">0,15*1,1*36,6+0,15*1,5*1,5*4   </t>
  </si>
  <si>
    <t>452111111</t>
  </si>
  <si>
    <t>Osazení betonových dílců pražců pod potrubí v otevřeném výkopu, průřezové plochy do 25000 mm2</t>
  </si>
  <si>
    <t>https://podminky.urs.cz/item/CS_URS_2023_02/452111111</t>
  </si>
  <si>
    <t xml:space="preserve">19   </t>
  </si>
  <si>
    <t xml:space="preserve">přípojky vpustí   </t>
  </si>
  <si>
    <t>592237290.VL</t>
  </si>
  <si>
    <t>Betonový podkladek pod hrdlové trouby - pražec</t>
  </si>
  <si>
    <t xml:space="preserve">přípojky UV (1% ztratné)   </t>
  </si>
  <si>
    <t xml:space="preserve">19*1,01   </t>
  </si>
  <si>
    <t>452112122</t>
  </si>
  <si>
    <t>Osazení betonových dílců prstenců nebo rámů pod poklopy a mříže, výšky přes 100 do 200 mm</t>
  </si>
  <si>
    <t>https://podminky.urs.cz/item/CS_URS_2023_02/452112122</t>
  </si>
  <si>
    <t xml:space="preserve">vpusti   </t>
  </si>
  <si>
    <t xml:space="preserve">4   </t>
  </si>
  <si>
    <t>452311121</t>
  </si>
  <si>
    <t>Podkladní a zajišťovací konstrukce z betonu prostého v otevřeném výkopu bez zvýšených nároků na prostředí desky pod potrubí, stoky a drobné objekty z betonu tř. C 8/10</t>
  </si>
  <si>
    <t>https://podminky.urs.cz/item/CS_URS_2023_02/452311121</t>
  </si>
  <si>
    <t xml:space="preserve">lože přípojky   </t>
  </si>
  <si>
    <t xml:space="preserve">1,1*36,6*0,08   </t>
  </si>
  <si>
    <t xml:space="preserve">lože UV   </t>
  </si>
  <si>
    <t xml:space="preserve">1,5*1,5*0,08*4   </t>
  </si>
  <si>
    <t>R592238401.VL</t>
  </si>
  <si>
    <t>Vyrovnávací prstenec betonový pod mříže vpusti 60mm</t>
  </si>
  <si>
    <t xml:space="preserve">1% ztratné   </t>
  </si>
  <si>
    <t>831262191</t>
  </si>
  <si>
    <t>Montáž potrubí z trub kameninových hrdlových s integrovaným těsněním Příplatek k cenám za práce v otevřeném výkopu ve sklonu přes 20 %, pro DN od 100 do 300</t>
  </si>
  <si>
    <t>https://podminky.urs.cz/item/CS_URS_2023_02/831262191</t>
  </si>
  <si>
    <t xml:space="preserve">"sklon nad 20%" 36,6   </t>
  </si>
  <si>
    <t>831312121</t>
  </si>
  <si>
    <t>Montáž potrubí z trub kameninových hrdlových s integrovaným těsněním v otevřeném výkopu ve sklonu do 20 % DN 150</t>
  </si>
  <si>
    <t>https://podminky.urs.cz/item/CS_URS_2023_02/831312121</t>
  </si>
  <si>
    <t xml:space="preserve">"délka přípojek DN150 otevřený výkop"   36,6   </t>
  </si>
  <si>
    <t>59710675</t>
  </si>
  <si>
    <t>trouba kameninová glazovaná DN 150 dl 1,50m spojovací systém F</t>
  </si>
  <si>
    <t xml:space="preserve">"dodání trub kam.glaz.DN150"    36,6*1,015   </t>
  </si>
  <si>
    <t>837312221</t>
  </si>
  <si>
    <t>Montáž kameninových tvarovek na potrubí z trub kameninových v otevřeném výkopu s integrovaným těsněním jednoosých DN 150</t>
  </si>
  <si>
    <t>https://podminky.urs.cz/item/CS_URS_2023_02/837312221</t>
  </si>
  <si>
    <t xml:space="preserve">koleno 90°zápachová uzávěra   </t>
  </si>
  <si>
    <t xml:space="preserve">koleno 2*30°zápachová uzávěra   </t>
  </si>
  <si>
    <t xml:space="preserve">4*2   </t>
  </si>
  <si>
    <t xml:space="preserve">koleno 2x30°pro napojení přípojek   </t>
  </si>
  <si>
    <t>597109640</t>
  </si>
  <si>
    <t>koleno kameninové glazované DN150mm 30° spojovací systém F</t>
  </si>
  <si>
    <t xml:space="preserve">koleno 30°   </t>
  </si>
  <si>
    <t xml:space="preserve">(2+2)*4*1,015   </t>
  </si>
  <si>
    <t>597110240</t>
  </si>
  <si>
    <t>koleno kameninové glazované DN150mm 90° spojovací systém F</t>
  </si>
  <si>
    <t xml:space="preserve">koleno 90°   </t>
  </si>
  <si>
    <t xml:space="preserve">4*1,015   </t>
  </si>
  <si>
    <t>895941111.VL</t>
  </si>
  <si>
    <t>Zřízení vpusti kanalizační uliční z betonových dílců typ UV-50 normální</t>
  </si>
  <si>
    <t xml:space="preserve">nové vpusti </t>
  </si>
  <si>
    <t>R5922385413.VL</t>
  </si>
  <si>
    <t>uliční vpust-průběžný dílec vysoký s odtokem vor Brno TBV-Q 50/59 SO</t>
  </si>
  <si>
    <t xml:space="preserve">"díl s odtokem TBV-Q 50/59 SO DN150" 4 *1,01   </t>
  </si>
  <si>
    <t>R5922385901.VL</t>
  </si>
  <si>
    <t>uliční vpust-horní dílec pro čtvercovou mříž TBV-Q 50/20 CP</t>
  </si>
  <si>
    <t xml:space="preserve">TBV-Q 50/20 CP   </t>
  </si>
  <si>
    <t>R5922386311.VL</t>
  </si>
  <si>
    <t>uliční vpust-průběžný dílec nízký TBV-Q 50/29 SN</t>
  </si>
  <si>
    <t xml:space="preserve">dílec průběžný nízký TBV-Q 50/29 SN   </t>
  </si>
  <si>
    <t xml:space="preserve">8*1,01   </t>
  </si>
  <si>
    <t>R5922386312.VL</t>
  </si>
  <si>
    <t>uliční vpust-průběžný dílec vysoký TBV-Q 50/59 SV</t>
  </si>
  <si>
    <t xml:space="preserve">dílec průběžný vysoký TBV-Q 50/59 SV   </t>
  </si>
  <si>
    <t>R5922386313.VL</t>
  </si>
  <si>
    <t>uliční vpust-kaliště vysoké TBV-Q 50/79 KV Brno</t>
  </si>
  <si>
    <t xml:space="preserve">kaliště vysoké TBV-Q 50/79 KV Brno   </t>
  </si>
  <si>
    <t>899202111.VL</t>
  </si>
  <si>
    <t>Osazení mříží plastových včetně litinového rámu</t>
  </si>
  <si>
    <t xml:space="preserve">13   </t>
  </si>
  <si>
    <t>899201111.VL</t>
  </si>
  <si>
    <t>Dodání mříže plastové s litinovým rámem pro zatížení D400</t>
  </si>
  <si>
    <t>899623141</t>
  </si>
  <si>
    <t>Obetonování potrubí nebo zdiva stok betonem prostým v otevřeném výkopu, betonem tř. C 12/15</t>
  </si>
  <si>
    <t>https://podminky.urs.cz/item/CS_URS_2023_02/899623141</t>
  </si>
  <si>
    <t xml:space="preserve">přípojek vpustí   </t>
  </si>
  <si>
    <t xml:space="preserve">36,6*0,211   </t>
  </si>
  <si>
    <t>899623151</t>
  </si>
  <si>
    <t>Obetonování potrubí nebo zdiva stok betonem prostým v otevřeném výkopu, betonem tř. C 16/20</t>
  </si>
  <si>
    <t>https://podminky.urs.cz/item/CS_URS_2023_02/899623151</t>
  </si>
  <si>
    <t xml:space="preserve">vpustí   </t>
  </si>
  <si>
    <t xml:space="preserve">4*1,50   </t>
  </si>
  <si>
    <t>977151111.VL</t>
  </si>
  <si>
    <t>Jádrový vývrt diamantovými korunkami DN150 vč. těsnění FORSCHEDA</t>
  </si>
  <si>
    <t xml:space="preserve">"napojení 4 ks vpustí do kanalizace" 4   </t>
  </si>
  <si>
    <t>998275101</t>
  </si>
  <si>
    <t>Přesun hmot pro trubní vedení hloubené z trub kameninových pro kanalizace v otevřeném výkopu dopravní vzdálenost do 15 m</t>
  </si>
  <si>
    <t>https://podminky.urs.cz/item/CS_URS_2023_02/998275101</t>
  </si>
  <si>
    <t>SO VON - Vedlejší rozpočtové náklady</t>
  </si>
  <si>
    <t>VN - Vedlejší náklady</t>
  </si>
  <si>
    <t>ON - Ostatní náklady</t>
  </si>
  <si>
    <t>VN</t>
  </si>
  <si>
    <t>Vedlejší náklady</t>
  </si>
  <si>
    <t>004111010R</t>
  </si>
  <si>
    <t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t>
  </si>
  <si>
    <t>Soubor</t>
  </si>
  <si>
    <t>00511 R</t>
  </si>
  <si>
    <t>Geodetické zaměření rohů stavby, stabilizace bodů a sestavení laviček.
Vyhotovení protokolu o vytyčení stavby se seznamem souřadnic vytyčených bodů a jejich polohopisnými (S-JTSK) a výškopisnými (Bpv) hodnotami.
Náklady na provedení skutečného zaměření stavby v rozsahu nezbytném pro zápis změny do katastru nemovitostí včetně vyhotovení geometrického plánu.</t>
  </si>
  <si>
    <t>005121 R</t>
  </si>
  <si>
    <t>Veškeré náklady spojené s vybudováním, provozem a odstraněním zařízení staveniště.
Vybudování: 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
Provoz: Náklady na vybavení objektů zařízení staveniště, ostraha staveniště, náklady na energie spotřebované dodavatelem v rámci provozu zařízení staveniště, náklady na potřebný úklid v prostorách zařízení staveniště, náklady na nutnou údržbu a opravy na objektech zařízení staveniště a na přípojkách energií.
Odstranění: 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</si>
  <si>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ON</t>
  </si>
  <si>
    <t>Ostatní náklady</t>
  </si>
  <si>
    <t>005211020R</t>
  </si>
  <si>
    <t>Náklady na přezkoumání podkladů objednatele o stavu inženýrských sítí probíhajících staveništěm nebo dotčenými stavbou i mimo území staveniště, kontrola vytýčením jejich skutečné trasy a provedení ochranných opatření pro zabezpečení stávajících inženýrských sítí. Včetně nákladů na případné provedení kopaných sond a překrytí plynovodu a telekom.kabelů silničními panely.</t>
  </si>
  <si>
    <t>005211030R</t>
  </si>
  <si>
    <t>Náklady na vyhotovení návrhu dočasného dopravního značení, jeho projednání s dotčenými orgány a organizacemi, dodání dopravních značek a světelné signalizace, jejich rozmístění a přemísťování a jejich údržba a pronájem v průběhu výstavby včetně následného odstranění po ukončení stavebních prací.</t>
  </si>
  <si>
    <t>00523  R</t>
  </si>
  <si>
    <t>Náklady zhotovitele, související s prováděním zkoušek a revizí, jako např. elektrorevize, měření osvětlení, meření hluku, posouzení stavu stávajících uličních vpustí, kamerová zkouška napojení a průtočnosti nových dešťových vpustí, vyčištění tlakosacím vozem a zkoušky nad rámec KZP.</t>
  </si>
  <si>
    <t>005261010R</t>
  </si>
  <si>
    <t>Náklady spojené s povinným pojištěním dodavatele nebo stavebního díla či jeho části, pokud jej zadavatel požaduje v obchodních podmínkách.</t>
  </si>
  <si>
    <t>005281010R</t>
  </si>
  <si>
    <t>Náklady spojené s povinnou publicitou, pokud ji objednatel požaduje. Zahrnuje zejména náklady na propagační a informační billboardy, tabule, internetovou propagaci, tiskoviny apod.
Konkrétní velikost a grafický design informační tabule pro označení stavby dle požadavku společnosti Brněnské komunikace a.s.</t>
  </si>
  <si>
    <t>005241011TM</t>
  </si>
  <si>
    <t>Náklady na vyhotovení dokumentace skutečného provedení stavby a její předání objednateli v požadované formě a požadovaném počtu.
Dokumentace skutečného provedení stavby bude zpracována v digitální podobě, např. projektantem stavby, a předána objednateli.</t>
  </si>
  <si>
    <t>00526a</t>
  </si>
  <si>
    <t>Náklady zhotovitele, které vznikají v souvislosti se zajištěním údržby vegetačních ploch po dobu dle vyjádření správce společnosti Brněnské komunikace a.s.
- údržba zeleně minimálně 12 měsíců po dokončení díla vč. zalévání, odplevelování a pravidelných pokosů trávníků (minimálně 6x za 1 rok)
- údržba dřevin, trvalkových, kvetoucích záhonů apod. po celou dobu záruky díla, minimálně 2-3 roky dle PD a podmínek budoucího správce</t>
  </si>
  <si>
    <t>00526b</t>
  </si>
  <si>
    <t>Náklady zhotovitele, které vznikají v souvislosti se zajištěním záchranného archeologického dohledu.</t>
  </si>
  <si>
    <t>00526c</t>
  </si>
  <si>
    <t>Náklady zhotovitele, které vznikají v souvislosti se zajištěním stavebně-geotechnického dohledu.</t>
  </si>
  <si>
    <t>00526d</t>
  </si>
  <si>
    <t>Náklady zhotovitele, které vznikají v souvislosti se zajištěním pasportizace přilehlých objektů.</t>
  </si>
  <si>
    <t>soubor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</si>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</sst>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2151102" TargetMode="External" /><Relationship Id="rId2" Type="http://schemas.openxmlformats.org/officeDocument/2006/relationships/hyperlink" Target="https://podminky.urs.cz/item/CS_URS_2023_02/122251103" TargetMode="External" /><Relationship Id="rId3" Type="http://schemas.openxmlformats.org/officeDocument/2006/relationships/hyperlink" Target="https://podminky.urs.cz/item/CS_URS_2023_02/122351103" TargetMode="External" /><Relationship Id="rId4" Type="http://schemas.openxmlformats.org/officeDocument/2006/relationships/hyperlink" Target="https://podminky.urs.cz/item/CS_URS_2023_02/162751114" TargetMode="External" /><Relationship Id="rId5" Type="http://schemas.openxmlformats.org/officeDocument/2006/relationships/hyperlink" Target="https://podminky.urs.cz/item/CS_URS_2023_02/181311103" TargetMode="External" /><Relationship Id="rId6" Type="http://schemas.openxmlformats.org/officeDocument/2006/relationships/hyperlink" Target="https://podminky.urs.cz/item/CS_URS_2023_02/181411131" TargetMode="External" /><Relationship Id="rId7" Type="http://schemas.openxmlformats.org/officeDocument/2006/relationships/hyperlink" Target="https://podminky.urs.cz/item/CS_URS_2023_02/181911101" TargetMode="External" /><Relationship Id="rId8" Type="http://schemas.openxmlformats.org/officeDocument/2006/relationships/hyperlink" Target="https://podminky.urs.cz/item/CS_URS_2023_02/181951112" TargetMode="External" /><Relationship Id="rId9" Type="http://schemas.openxmlformats.org/officeDocument/2006/relationships/hyperlink" Target="https://podminky.urs.cz/item/CS_URS_2023_02/184818232" TargetMode="External" /><Relationship Id="rId10" Type="http://schemas.openxmlformats.org/officeDocument/2006/relationships/hyperlink" Target="https://podminky.urs.cz/item/CS_URS_2023_02/113106123" TargetMode="External" /><Relationship Id="rId11" Type="http://schemas.openxmlformats.org/officeDocument/2006/relationships/hyperlink" Target="https://podminky.urs.cz/item/CS_URS_2023_02/113106271" TargetMode="External" /><Relationship Id="rId12" Type="http://schemas.openxmlformats.org/officeDocument/2006/relationships/hyperlink" Target="https://podminky.urs.cz/item/CS_URS_2023_02/113151111" TargetMode="External" /><Relationship Id="rId13" Type="http://schemas.openxmlformats.org/officeDocument/2006/relationships/hyperlink" Target="https://podminky.urs.cz/item/CS_URS_2023_02/113107122" TargetMode="External" /><Relationship Id="rId14" Type="http://schemas.openxmlformats.org/officeDocument/2006/relationships/hyperlink" Target="https://podminky.urs.cz/item/CS_URS_2023_02/113107123" TargetMode="External" /><Relationship Id="rId15" Type="http://schemas.openxmlformats.org/officeDocument/2006/relationships/hyperlink" Target="https://podminky.urs.cz/item/CS_URS_2023_02/113107151" TargetMode="External" /><Relationship Id="rId16" Type="http://schemas.openxmlformats.org/officeDocument/2006/relationships/hyperlink" Target="https://podminky.urs.cz/item/CS_URS_2023_02/113107162" TargetMode="External" /><Relationship Id="rId17" Type="http://schemas.openxmlformats.org/officeDocument/2006/relationships/hyperlink" Target="https://podminky.urs.cz/item/CS_URS_2023_02/113107163" TargetMode="External" /><Relationship Id="rId18" Type="http://schemas.openxmlformats.org/officeDocument/2006/relationships/hyperlink" Target="https://podminky.urs.cz/item/CS_URS_2023_02/113107171" TargetMode="External" /><Relationship Id="rId19" Type="http://schemas.openxmlformats.org/officeDocument/2006/relationships/hyperlink" Target="https://podminky.urs.cz/item/CS_URS_2023_02/113107181" TargetMode="External" /><Relationship Id="rId20" Type="http://schemas.openxmlformats.org/officeDocument/2006/relationships/hyperlink" Target="https://podminky.urs.cz/item/CS_URS_2023_02/113202111" TargetMode="External" /><Relationship Id="rId21" Type="http://schemas.openxmlformats.org/officeDocument/2006/relationships/hyperlink" Target="https://podminky.urs.cz/item/CS_URS_2023_02/113203111" TargetMode="External" /><Relationship Id="rId22" Type="http://schemas.openxmlformats.org/officeDocument/2006/relationships/hyperlink" Target="https://podminky.urs.cz/item/CS_URS_2023_02/113204111" TargetMode="External" /><Relationship Id="rId23" Type="http://schemas.openxmlformats.org/officeDocument/2006/relationships/hyperlink" Target="https://podminky.urs.cz/item/CS_URS_2023_02/979071122" TargetMode="External" /><Relationship Id="rId24" Type="http://schemas.openxmlformats.org/officeDocument/2006/relationships/hyperlink" Target="https://podminky.urs.cz/item/CS_URS_2023_02/564831111" TargetMode="External" /><Relationship Id="rId25" Type="http://schemas.openxmlformats.org/officeDocument/2006/relationships/hyperlink" Target="https://podminky.urs.cz/item/CS_URS_2023_02/564851111" TargetMode="External" /><Relationship Id="rId26" Type="http://schemas.openxmlformats.org/officeDocument/2006/relationships/hyperlink" Target="https://podminky.urs.cz/item/CS_URS_2023_02/564861111" TargetMode="External" /><Relationship Id="rId27" Type="http://schemas.openxmlformats.org/officeDocument/2006/relationships/hyperlink" Target="https://podminky.urs.cz/item/CS_URS_2023_02/567122114" TargetMode="External" /><Relationship Id="rId28" Type="http://schemas.openxmlformats.org/officeDocument/2006/relationships/hyperlink" Target="https://podminky.urs.cz/item/CS_URS_2023_02/596211110" TargetMode="External" /><Relationship Id="rId29" Type="http://schemas.openxmlformats.org/officeDocument/2006/relationships/hyperlink" Target="https://podminky.urs.cz/item/CS_URS_2023_02/596211112" TargetMode="External" /><Relationship Id="rId30" Type="http://schemas.openxmlformats.org/officeDocument/2006/relationships/hyperlink" Target="https://podminky.urs.cz/item/CS_URS_2023_02/596212210" TargetMode="External" /><Relationship Id="rId31" Type="http://schemas.openxmlformats.org/officeDocument/2006/relationships/hyperlink" Target="https://podminky.urs.cz/item/CS_URS_2023_02/596212211" TargetMode="External" /><Relationship Id="rId32" Type="http://schemas.openxmlformats.org/officeDocument/2006/relationships/hyperlink" Target="https://podminky.urs.cz/item/CS_URS_2023_02/916131213" TargetMode="External" /><Relationship Id="rId33" Type="http://schemas.openxmlformats.org/officeDocument/2006/relationships/hyperlink" Target="https://podminky.urs.cz/item/CS_URS_2023_02/916231213" TargetMode="External" /><Relationship Id="rId34" Type="http://schemas.openxmlformats.org/officeDocument/2006/relationships/hyperlink" Target="https://podminky.urs.cz/item/CS_URS_2023_02/916991121" TargetMode="External" /><Relationship Id="rId35" Type="http://schemas.openxmlformats.org/officeDocument/2006/relationships/hyperlink" Target="https://podminky.urs.cz/item/CS_URS_2023_02/919111114" TargetMode="External" /><Relationship Id="rId36" Type="http://schemas.openxmlformats.org/officeDocument/2006/relationships/hyperlink" Target="https://podminky.urs.cz/item/CS_URS_2023_02/919731121" TargetMode="External" /><Relationship Id="rId37" Type="http://schemas.openxmlformats.org/officeDocument/2006/relationships/hyperlink" Target="https://podminky.urs.cz/item/CS_URS_2023_02/919735111" TargetMode="External" /><Relationship Id="rId38" Type="http://schemas.openxmlformats.org/officeDocument/2006/relationships/hyperlink" Target="https://podminky.urs.cz/item/CS_URS_2023_02/966005111" TargetMode="External" /><Relationship Id="rId39" Type="http://schemas.openxmlformats.org/officeDocument/2006/relationships/hyperlink" Target="https://podminky.urs.cz/item/CS_URS_2023_02/966006251" TargetMode="External" /><Relationship Id="rId40" Type="http://schemas.openxmlformats.org/officeDocument/2006/relationships/hyperlink" Target="https://podminky.urs.cz/item/CS_URS_2023_02/915111115" TargetMode="External" /><Relationship Id="rId41" Type="http://schemas.openxmlformats.org/officeDocument/2006/relationships/hyperlink" Target="https://podminky.urs.cz/item/CS_URS_2023_02/915211116" TargetMode="External" /><Relationship Id="rId42" Type="http://schemas.openxmlformats.org/officeDocument/2006/relationships/hyperlink" Target="https://podminky.urs.cz/item/CS_URS_2023_02/915131115" TargetMode="External" /><Relationship Id="rId43" Type="http://schemas.openxmlformats.org/officeDocument/2006/relationships/hyperlink" Target="https://podminky.urs.cz/item/CS_URS_2023_02/915231116" TargetMode="External" /><Relationship Id="rId44" Type="http://schemas.openxmlformats.org/officeDocument/2006/relationships/hyperlink" Target="https://podminky.urs.cz/item/CS_URS_2023_02/915611111" TargetMode="External" /><Relationship Id="rId45" Type="http://schemas.openxmlformats.org/officeDocument/2006/relationships/hyperlink" Target="https://podminky.urs.cz/item/CS_URS_2023_02/915621111" TargetMode="External" /><Relationship Id="rId46" Type="http://schemas.openxmlformats.org/officeDocument/2006/relationships/hyperlink" Target="https://podminky.urs.cz/item/CS_URS_2023_02/966006211" TargetMode="External" /><Relationship Id="rId47" Type="http://schemas.openxmlformats.org/officeDocument/2006/relationships/hyperlink" Target="https://podminky.urs.cz/item/CS_URS_2023_02/997221551" TargetMode="External" /><Relationship Id="rId48" Type="http://schemas.openxmlformats.org/officeDocument/2006/relationships/hyperlink" Target="https://podminky.urs.cz/item/CS_URS_2023_02/997221559" TargetMode="External" /><Relationship Id="rId49" Type="http://schemas.openxmlformats.org/officeDocument/2006/relationships/hyperlink" Target="https://podminky.urs.cz/item/CS_URS_2023_02/997221561" TargetMode="External" /><Relationship Id="rId50" Type="http://schemas.openxmlformats.org/officeDocument/2006/relationships/hyperlink" Target="https://podminky.urs.cz/item/CS_URS_2023_02/997221569" TargetMode="External" /><Relationship Id="rId51" Type="http://schemas.openxmlformats.org/officeDocument/2006/relationships/hyperlink" Target="https://podminky.urs.cz/item/CS_URS_2023_02/997221579" TargetMode="External" /><Relationship Id="rId52" Type="http://schemas.openxmlformats.org/officeDocument/2006/relationships/hyperlink" Target="https://podminky.urs.cz/item/CS_URS_2023_02/998223011" TargetMode="External" /><Relationship Id="rId5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1151203" TargetMode="External" /><Relationship Id="rId2" Type="http://schemas.openxmlformats.org/officeDocument/2006/relationships/hyperlink" Target="https://podminky.urs.cz/item/CS_URS_2023_02/131251203" TargetMode="External" /><Relationship Id="rId3" Type="http://schemas.openxmlformats.org/officeDocument/2006/relationships/hyperlink" Target="https://podminky.urs.cz/item/CS_URS_2023_02/131351203" TargetMode="External" /><Relationship Id="rId4" Type="http://schemas.openxmlformats.org/officeDocument/2006/relationships/hyperlink" Target="https://podminky.urs.cz/item/CS_URS_2023_02/132154203" TargetMode="External" /><Relationship Id="rId5" Type="http://schemas.openxmlformats.org/officeDocument/2006/relationships/hyperlink" Target="https://podminky.urs.cz/item/CS_URS_2023_02/132254203" TargetMode="External" /><Relationship Id="rId6" Type="http://schemas.openxmlformats.org/officeDocument/2006/relationships/hyperlink" Target="https://podminky.urs.cz/item/CS_URS_2023_02/132354203" TargetMode="External" /><Relationship Id="rId7" Type="http://schemas.openxmlformats.org/officeDocument/2006/relationships/hyperlink" Target="https://podminky.urs.cz/item/CS_URS_2023_02/151101102" TargetMode="External" /><Relationship Id="rId8" Type="http://schemas.openxmlformats.org/officeDocument/2006/relationships/hyperlink" Target="https://podminky.urs.cz/item/CS_URS_2023_02/151101112" TargetMode="External" /><Relationship Id="rId9" Type="http://schemas.openxmlformats.org/officeDocument/2006/relationships/hyperlink" Target="https://podminky.urs.cz/item/CS_URS_2023_02/151101201" TargetMode="External" /><Relationship Id="rId10" Type="http://schemas.openxmlformats.org/officeDocument/2006/relationships/hyperlink" Target="https://podminky.urs.cz/item/CS_URS_2023_02/151101211" TargetMode="External" /><Relationship Id="rId11" Type="http://schemas.openxmlformats.org/officeDocument/2006/relationships/hyperlink" Target="https://podminky.urs.cz/item/CS_URS_2023_02/151101301" TargetMode="External" /><Relationship Id="rId12" Type="http://schemas.openxmlformats.org/officeDocument/2006/relationships/hyperlink" Target="https://podminky.urs.cz/item/CS_URS_2023_02/151101311" TargetMode="External" /><Relationship Id="rId13" Type="http://schemas.openxmlformats.org/officeDocument/2006/relationships/hyperlink" Target="https://podminky.urs.cz/item/CS_URS_2023_02/161151103" TargetMode="External" /><Relationship Id="rId14" Type="http://schemas.openxmlformats.org/officeDocument/2006/relationships/hyperlink" Target="https://podminky.urs.cz/item/CS_URS_2023_02/162251102" TargetMode="External" /><Relationship Id="rId15" Type="http://schemas.openxmlformats.org/officeDocument/2006/relationships/hyperlink" Target="https://podminky.urs.cz/item/CS_URS_2023_02/162751114" TargetMode="External" /><Relationship Id="rId16" Type="http://schemas.openxmlformats.org/officeDocument/2006/relationships/hyperlink" Target="https://podminky.urs.cz/item/CS_URS_2023_02/167151101" TargetMode="External" /><Relationship Id="rId17" Type="http://schemas.openxmlformats.org/officeDocument/2006/relationships/hyperlink" Target="https://podminky.urs.cz/item/CS_URS_2023_02/174151101" TargetMode="External" /><Relationship Id="rId18" Type="http://schemas.openxmlformats.org/officeDocument/2006/relationships/hyperlink" Target="https://podminky.urs.cz/item/CS_URS_2023_02/358315114" TargetMode="External" /><Relationship Id="rId19" Type="http://schemas.openxmlformats.org/officeDocument/2006/relationships/hyperlink" Target="https://podminky.urs.cz/item/CS_URS_2023_02/899202211" TargetMode="External" /><Relationship Id="rId20" Type="http://schemas.openxmlformats.org/officeDocument/2006/relationships/hyperlink" Target="https://podminky.urs.cz/item/CS_URS_2023_02/997013501" TargetMode="External" /><Relationship Id="rId21" Type="http://schemas.openxmlformats.org/officeDocument/2006/relationships/hyperlink" Target="https://podminky.urs.cz/item/CS_URS_2023_02/997013509" TargetMode="External" /><Relationship Id="rId22" Type="http://schemas.openxmlformats.org/officeDocument/2006/relationships/hyperlink" Target="https://podminky.urs.cz/item/CS_URS_2023_02/451541111" TargetMode="External" /><Relationship Id="rId23" Type="http://schemas.openxmlformats.org/officeDocument/2006/relationships/hyperlink" Target="https://podminky.urs.cz/item/CS_URS_2023_02/452111111" TargetMode="External" /><Relationship Id="rId24" Type="http://schemas.openxmlformats.org/officeDocument/2006/relationships/hyperlink" Target="https://podminky.urs.cz/item/CS_URS_2023_02/452112122" TargetMode="External" /><Relationship Id="rId25" Type="http://schemas.openxmlformats.org/officeDocument/2006/relationships/hyperlink" Target="https://podminky.urs.cz/item/CS_URS_2023_02/452311121" TargetMode="External" /><Relationship Id="rId26" Type="http://schemas.openxmlformats.org/officeDocument/2006/relationships/hyperlink" Target="https://podminky.urs.cz/item/CS_URS_2023_02/831262191" TargetMode="External" /><Relationship Id="rId27" Type="http://schemas.openxmlformats.org/officeDocument/2006/relationships/hyperlink" Target="https://podminky.urs.cz/item/CS_URS_2023_02/831312121" TargetMode="External" /><Relationship Id="rId28" Type="http://schemas.openxmlformats.org/officeDocument/2006/relationships/hyperlink" Target="https://podminky.urs.cz/item/CS_URS_2023_02/837312221" TargetMode="External" /><Relationship Id="rId29" Type="http://schemas.openxmlformats.org/officeDocument/2006/relationships/hyperlink" Target="https://podminky.urs.cz/item/CS_URS_2023_02/899623141" TargetMode="External" /><Relationship Id="rId30" Type="http://schemas.openxmlformats.org/officeDocument/2006/relationships/hyperlink" Target="https://podminky.urs.cz/item/CS_URS_2023_02/899623151" TargetMode="External" /><Relationship Id="rId31" Type="http://schemas.openxmlformats.org/officeDocument/2006/relationships/hyperlink" Target="https://podminky.urs.cz/item/CS_URS_2023_02/998275101" TargetMode="External" /><Relationship Id="rId3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29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29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27</v>
      </c>
      <c r="AL14" s="24"/>
      <c r="AM14" s="24"/>
      <c r="AN14" s="36" t="s">
        <v>29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31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38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39</v>
      </c>
      <c r="E29" s="49"/>
      <c r="F29" s="34" t="s">
        <v>40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41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42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43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46</v>
      </c>
      <c r="U35" s="56"/>
      <c r="V35" s="56"/>
      <c r="W35" s="56"/>
      <c r="X35" s="58" t="s">
        <v>47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48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2401122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OPRAVA CHODNÍKŮ NA ULICI GAJDOŠOVA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12. 1. 2024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30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49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28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32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50</v>
      </c>
      <c r="D52" s="89"/>
      <c r="E52" s="89"/>
      <c r="F52" s="89"/>
      <c r="G52" s="89"/>
      <c r="H52" s="90"/>
      <c r="I52" s="91" t="s">
        <v>51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52</v>
      </c>
      <c r="AH52" s="89"/>
      <c r="AI52" s="89"/>
      <c r="AJ52" s="89"/>
      <c r="AK52" s="89"/>
      <c r="AL52" s="89"/>
      <c r="AM52" s="89"/>
      <c r="AN52" s="91" t="s">
        <v>53</v>
      </c>
      <c r="AO52" s="89"/>
      <c r="AP52" s="89"/>
      <c r="AQ52" s="93" t="s">
        <v>54</v>
      </c>
      <c r="AR52" s="46"/>
      <c r="AS52" s="94" t="s">
        <v>55</v>
      </c>
      <c r="AT52" s="95" t="s">
        <v>56</v>
      </c>
      <c r="AU52" s="95" t="s">
        <v>57</v>
      </c>
      <c r="AV52" s="95" t="s">
        <v>58</v>
      </c>
      <c r="AW52" s="95" t="s">
        <v>59</v>
      </c>
      <c r="AX52" s="95" t="s">
        <v>60</v>
      </c>
      <c r="AY52" s="95" t="s">
        <v>61</v>
      </c>
      <c r="AZ52" s="95" t="s">
        <v>62</v>
      </c>
      <c r="BA52" s="95" t="s">
        <v>63</v>
      </c>
      <c r="BB52" s="95" t="s">
        <v>64</v>
      </c>
      <c r="BC52" s="95" t="s">
        <v>65</v>
      </c>
      <c r="BD52" s="96" t="s">
        <v>66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67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68</v>
      </c>
      <c r="BT54" s="111" t="s">
        <v>69</v>
      </c>
      <c r="BU54" s="112" t="s">
        <v>70</v>
      </c>
      <c r="BV54" s="111" t="s">
        <v>71</v>
      </c>
      <c r="BW54" s="111" t="s">
        <v>5</v>
      </c>
      <c r="BX54" s="111" t="s">
        <v>72</v>
      </c>
      <c r="CL54" s="111" t="s">
        <v>19</v>
      </c>
    </row>
    <row r="55" spans="1:91" s="7" customFormat="1" ht="16.5" customHeight="1">
      <c r="A55" s="113" t="s">
        <v>73</v>
      </c>
      <c r="B55" s="114"/>
      <c r="C55" s="115"/>
      <c r="D55" s="116" t="s">
        <v>74</v>
      </c>
      <c r="E55" s="116"/>
      <c r="F55" s="116"/>
      <c r="G55" s="116"/>
      <c r="H55" s="116"/>
      <c r="I55" s="117"/>
      <c r="J55" s="116" t="s">
        <v>75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101 - CHODNÍKY'!J30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76</v>
      </c>
      <c r="AR55" s="120"/>
      <c r="AS55" s="121">
        <v>0</v>
      </c>
      <c r="AT55" s="122">
        <f>ROUND(SUM(AV55:AW55),2)</f>
        <v>0</v>
      </c>
      <c r="AU55" s="123">
        <f>'SO 101 - CHODNÍKY'!P87</f>
        <v>0</v>
      </c>
      <c r="AV55" s="122">
        <f>'SO 101 - CHODNÍKY'!J33</f>
        <v>0</v>
      </c>
      <c r="AW55" s="122">
        <f>'SO 101 - CHODNÍKY'!J34</f>
        <v>0</v>
      </c>
      <c r="AX55" s="122">
        <f>'SO 101 - CHODNÍKY'!J35</f>
        <v>0</v>
      </c>
      <c r="AY55" s="122">
        <f>'SO 101 - CHODNÍKY'!J36</f>
        <v>0</v>
      </c>
      <c r="AZ55" s="122">
        <f>'SO 101 - CHODNÍKY'!F33</f>
        <v>0</v>
      </c>
      <c r="BA55" s="122">
        <f>'SO 101 - CHODNÍKY'!F34</f>
        <v>0</v>
      </c>
      <c r="BB55" s="122">
        <f>'SO 101 - CHODNÍKY'!F35</f>
        <v>0</v>
      </c>
      <c r="BC55" s="122">
        <f>'SO 101 - CHODNÍKY'!F36</f>
        <v>0</v>
      </c>
      <c r="BD55" s="124">
        <f>'SO 101 - CHODNÍKY'!F37</f>
        <v>0</v>
      </c>
      <c r="BE55" s="7"/>
      <c r="BT55" s="125" t="s">
        <v>77</v>
      </c>
      <c r="BV55" s="125" t="s">
        <v>71</v>
      </c>
      <c r="BW55" s="125" t="s">
        <v>78</v>
      </c>
      <c r="BX55" s="125" t="s">
        <v>5</v>
      </c>
      <c r="CL55" s="125" t="s">
        <v>19</v>
      </c>
      <c r="CM55" s="125" t="s">
        <v>79</v>
      </c>
    </row>
    <row r="56" spans="1:91" s="7" customFormat="1" ht="16.5" customHeight="1">
      <c r="A56" s="113" t="s">
        <v>73</v>
      </c>
      <c r="B56" s="114"/>
      <c r="C56" s="115"/>
      <c r="D56" s="116" t="s">
        <v>80</v>
      </c>
      <c r="E56" s="116"/>
      <c r="F56" s="116"/>
      <c r="G56" s="116"/>
      <c r="H56" s="116"/>
      <c r="I56" s="117"/>
      <c r="J56" s="116" t="s">
        <v>81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102 - ODVODNĚNÍ'!J30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76</v>
      </c>
      <c r="AR56" s="120"/>
      <c r="AS56" s="121">
        <v>0</v>
      </c>
      <c r="AT56" s="122">
        <f>ROUND(SUM(AV56:AW56),2)</f>
        <v>0</v>
      </c>
      <c r="AU56" s="123">
        <f>'SO 102 - ODVODNĚNÍ'!P84</f>
        <v>0</v>
      </c>
      <c r="AV56" s="122">
        <f>'SO 102 - ODVODNĚNÍ'!J33</f>
        <v>0</v>
      </c>
      <c r="AW56" s="122">
        <f>'SO 102 - ODVODNĚNÍ'!J34</f>
        <v>0</v>
      </c>
      <c r="AX56" s="122">
        <f>'SO 102 - ODVODNĚNÍ'!J35</f>
        <v>0</v>
      </c>
      <c r="AY56" s="122">
        <f>'SO 102 - ODVODNĚNÍ'!J36</f>
        <v>0</v>
      </c>
      <c r="AZ56" s="122">
        <f>'SO 102 - ODVODNĚNÍ'!F33</f>
        <v>0</v>
      </c>
      <c r="BA56" s="122">
        <f>'SO 102 - ODVODNĚNÍ'!F34</f>
        <v>0</v>
      </c>
      <c r="BB56" s="122">
        <f>'SO 102 - ODVODNĚNÍ'!F35</f>
        <v>0</v>
      </c>
      <c r="BC56" s="122">
        <f>'SO 102 - ODVODNĚNÍ'!F36</f>
        <v>0</v>
      </c>
      <c r="BD56" s="124">
        <f>'SO 102 - ODVODNĚNÍ'!F37</f>
        <v>0</v>
      </c>
      <c r="BE56" s="7"/>
      <c r="BT56" s="125" t="s">
        <v>77</v>
      </c>
      <c r="BV56" s="125" t="s">
        <v>71</v>
      </c>
      <c r="BW56" s="125" t="s">
        <v>82</v>
      </c>
      <c r="BX56" s="125" t="s">
        <v>5</v>
      </c>
      <c r="CL56" s="125" t="s">
        <v>19</v>
      </c>
      <c r="CM56" s="125" t="s">
        <v>79</v>
      </c>
    </row>
    <row r="57" spans="1:91" s="7" customFormat="1" ht="24.75" customHeight="1">
      <c r="A57" s="113" t="s">
        <v>73</v>
      </c>
      <c r="B57" s="114"/>
      <c r="C57" s="115"/>
      <c r="D57" s="116" t="s">
        <v>83</v>
      </c>
      <c r="E57" s="116"/>
      <c r="F57" s="116"/>
      <c r="G57" s="116"/>
      <c r="H57" s="116"/>
      <c r="I57" s="117"/>
      <c r="J57" s="116" t="s">
        <v>84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VON - Vedlejší rozpočt...'!J30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76</v>
      </c>
      <c r="AR57" s="120"/>
      <c r="AS57" s="126">
        <v>0</v>
      </c>
      <c r="AT57" s="127">
        <f>ROUND(SUM(AV57:AW57),2)</f>
        <v>0</v>
      </c>
      <c r="AU57" s="128">
        <f>'SO VON - Vedlejší rozpočt...'!P81</f>
        <v>0</v>
      </c>
      <c r="AV57" s="127">
        <f>'SO VON - Vedlejší rozpočt...'!J33</f>
        <v>0</v>
      </c>
      <c r="AW57" s="127">
        <f>'SO VON - Vedlejší rozpočt...'!J34</f>
        <v>0</v>
      </c>
      <c r="AX57" s="127">
        <f>'SO VON - Vedlejší rozpočt...'!J35</f>
        <v>0</v>
      </c>
      <c r="AY57" s="127">
        <f>'SO VON - Vedlejší rozpočt...'!J36</f>
        <v>0</v>
      </c>
      <c r="AZ57" s="127">
        <f>'SO VON - Vedlejší rozpočt...'!F33</f>
        <v>0</v>
      </c>
      <c r="BA57" s="127">
        <f>'SO VON - Vedlejší rozpočt...'!F34</f>
        <v>0</v>
      </c>
      <c r="BB57" s="127">
        <f>'SO VON - Vedlejší rozpočt...'!F35</f>
        <v>0</v>
      </c>
      <c r="BC57" s="127">
        <f>'SO VON - Vedlejší rozpočt...'!F36</f>
        <v>0</v>
      </c>
      <c r="BD57" s="129">
        <f>'SO VON - Vedlejší rozpočt...'!F37</f>
        <v>0</v>
      </c>
      <c r="BE57" s="7"/>
      <c r="BT57" s="125" t="s">
        <v>77</v>
      </c>
      <c r="BV57" s="125" t="s">
        <v>71</v>
      </c>
      <c r="BW57" s="125" t="s">
        <v>85</v>
      </c>
      <c r="BX57" s="125" t="s">
        <v>5</v>
      </c>
      <c r="CL57" s="125" t="s">
        <v>19</v>
      </c>
      <c r="CM57" s="125" t="s">
        <v>79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101 - CHODNÍKY'!C2" display="/"/>
    <hyperlink ref="A56" location="'SO 102 - ODVODNĚNÍ'!C2" display="/"/>
    <hyperlink ref="A57" location="'SO VON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78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OPRAVA CHODNÍKŮ NA ULICI GAJDOŠOVA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27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27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32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27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35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37</v>
      </c>
      <c r="G32" s="40"/>
      <c r="H32" s="40"/>
      <c r="I32" s="147" t="s">
        <v>36</v>
      </c>
      <c r="J32" s="147" t="s">
        <v>38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39</v>
      </c>
      <c r="E33" s="134" t="s">
        <v>40</v>
      </c>
      <c r="F33" s="149">
        <f>ROUND((SUM(BE87:BE469)),2)</f>
        <v>0</v>
      </c>
      <c r="G33" s="40"/>
      <c r="H33" s="40"/>
      <c r="I33" s="150">
        <v>0.21</v>
      </c>
      <c r="J33" s="149">
        <f>ROUND(((SUM(BE87:BE469))*I33),2)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41</v>
      </c>
      <c r="F34" s="149">
        <f>ROUND((SUM(BF87:BF469)),2)</f>
        <v>0</v>
      </c>
      <c r="G34" s="40"/>
      <c r="H34" s="40"/>
      <c r="I34" s="150">
        <v>0.15</v>
      </c>
      <c r="J34" s="149">
        <f>ROUND(((SUM(BF87:BF469))*I34),2)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42</v>
      </c>
      <c r="F35" s="149">
        <f>ROUND((SUM(BG87:BG469)),2)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43</v>
      </c>
      <c r="F36" s="149">
        <f>ROUND((SUM(BH87:BH469)),2)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44</v>
      </c>
      <c r="F37" s="149">
        <f>ROUND((SUM(BI87:BI469)),2)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OPRAVA CHODNÍKŮ NA ULICI GAJDOŠOVA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101 - CHODNÍKY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12. 1. 2024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90</v>
      </c>
      <c r="D57" s="164"/>
      <c r="E57" s="164"/>
      <c r="F57" s="164"/>
      <c r="G57" s="164"/>
      <c r="H57" s="164"/>
      <c r="I57" s="164"/>
      <c r="J57" s="165" t="s">
        <v>91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67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92</v>
      </c>
    </row>
    <row r="60" spans="1:31" s="9" customFormat="1" ht="24.95" customHeight="1">
      <c r="A60" s="9"/>
      <c r="B60" s="167"/>
      <c r="C60" s="168"/>
      <c r="D60" s="169" t="s">
        <v>93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94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3"/>
      <c r="C62" s="174"/>
      <c r="D62" s="175" t="s">
        <v>95</v>
      </c>
      <c r="E62" s="176"/>
      <c r="F62" s="176"/>
      <c r="G62" s="176"/>
      <c r="H62" s="176"/>
      <c r="I62" s="176"/>
      <c r="J62" s="177">
        <f>J164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96</v>
      </c>
      <c r="E63" s="176"/>
      <c r="F63" s="176"/>
      <c r="G63" s="176"/>
      <c r="H63" s="176"/>
      <c r="I63" s="176"/>
      <c r="J63" s="177">
        <f>J231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97</v>
      </c>
      <c r="E64" s="176"/>
      <c r="F64" s="176"/>
      <c r="G64" s="176"/>
      <c r="H64" s="176"/>
      <c r="I64" s="176"/>
      <c r="J64" s="177">
        <f>J321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98</v>
      </c>
      <c r="E65" s="176"/>
      <c r="F65" s="176"/>
      <c r="G65" s="176"/>
      <c r="H65" s="176"/>
      <c r="I65" s="176"/>
      <c r="J65" s="177">
        <f>J325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99</v>
      </c>
      <c r="E66" s="176"/>
      <c r="F66" s="176"/>
      <c r="G66" s="176"/>
      <c r="H66" s="176"/>
      <c r="I66" s="176"/>
      <c r="J66" s="177">
        <f>J439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100</v>
      </c>
      <c r="E67" s="176"/>
      <c r="F67" s="176"/>
      <c r="G67" s="176"/>
      <c r="H67" s="176"/>
      <c r="I67" s="176"/>
      <c r="J67" s="177">
        <f>J467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101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OPRAVA CHODNÍKŮ NA ULICI GAJDOŠOVA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87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SO 101 - CHODNÍKY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 xml:space="preserve"> </v>
      </c>
      <c r="G81" s="42"/>
      <c r="H81" s="42"/>
      <c r="I81" s="34" t="s">
        <v>23</v>
      </c>
      <c r="J81" s="74" t="str">
        <f>IF(J12="","",J12)</f>
        <v>12. 1. 2024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 xml:space="preserve"> </v>
      </c>
      <c r="G83" s="42"/>
      <c r="H83" s="42"/>
      <c r="I83" s="34" t="s">
        <v>30</v>
      </c>
      <c r="J83" s="38" t="str">
        <f>E21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28</v>
      </c>
      <c r="D84" s="42"/>
      <c r="E84" s="42"/>
      <c r="F84" s="29" t="str">
        <f>IF(E18="","",E18)</f>
        <v>Vyplň údaj</v>
      </c>
      <c r="G84" s="42"/>
      <c r="H84" s="42"/>
      <c r="I84" s="34" t="s">
        <v>32</v>
      </c>
      <c r="J84" s="38" t="str">
        <f>E24</f>
        <v xml:space="preserve"> 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102</v>
      </c>
      <c r="D86" s="182" t="s">
        <v>54</v>
      </c>
      <c r="E86" s="182" t="s">
        <v>50</v>
      </c>
      <c r="F86" s="182" t="s">
        <v>51</v>
      </c>
      <c r="G86" s="182" t="s">
        <v>103</v>
      </c>
      <c r="H86" s="182" t="s">
        <v>104</v>
      </c>
      <c r="I86" s="182" t="s">
        <v>105</v>
      </c>
      <c r="J86" s="182" t="s">
        <v>91</v>
      </c>
      <c r="K86" s="183" t="s">
        <v>106</v>
      </c>
      <c r="L86" s="184"/>
      <c r="M86" s="94" t="s">
        <v>19</v>
      </c>
      <c r="N86" s="95" t="s">
        <v>39</v>
      </c>
      <c r="O86" s="95" t="s">
        <v>107</v>
      </c>
      <c r="P86" s="95" t="s">
        <v>108</v>
      </c>
      <c r="Q86" s="95" t="s">
        <v>109</v>
      </c>
      <c r="R86" s="95" t="s">
        <v>110</v>
      </c>
      <c r="S86" s="95" t="s">
        <v>111</v>
      </c>
      <c r="T86" s="96" t="s">
        <v>112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113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</f>
        <v>0</v>
      </c>
      <c r="Q87" s="98"/>
      <c r="R87" s="187">
        <f>R88</f>
        <v>3502.5139162197</v>
      </c>
      <c r="S87" s="98"/>
      <c r="T87" s="188">
        <f>T88</f>
        <v>1366.6120500000002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68</v>
      </c>
      <c r="AU87" s="19" t="s">
        <v>92</v>
      </c>
      <c r="BK87" s="189">
        <f>BK88</f>
        <v>0</v>
      </c>
    </row>
    <row r="88" spans="1:63" s="12" customFormat="1" ht="25.9" customHeight="1">
      <c r="A88" s="12"/>
      <c r="B88" s="190"/>
      <c r="C88" s="191"/>
      <c r="D88" s="192" t="s">
        <v>68</v>
      </c>
      <c r="E88" s="193" t="s">
        <v>114</v>
      </c>
      <c r="F88" s="193" t="s">
        <v>115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P89+P231+P321+P325+P439+P467</f>
        <v>0</v>
      </c>
      <c r="Q88" s="198"/>
      <c r="R88" s="199">
        <f>R89+R231+R321+R325+R439+R467</f>
        <v>3502.5139162197</v>
      </c>
      <c r="S88" s="198"/>
      <c r="T88" s="200">
        <f>T89+T231+T321+T325+T439+T467</f>
        <v>1366.6120500000002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77</v>
      </c>
      <c r="AT88" s="202" t="s">
        <v>68</v>
      </c>
      <c r="AU88" s="202" t="s">
        <v>69</v>
      </c>
      <c r="AY88" s="201" t="s">
        <v>116</v>
      </c>
      <c r="BK88" s="203">
        <f>BK89+BK231+BK321+BK325+BK439+BK467</f>
        <v>0</v>
      </c>
    </row>
    <row r="89" spans="1:63" s="12" customFormat="1" ht="22.8" customHeight="1">
      <c r="A89" s="12"/>
      <c r="B89" s="190"/>
      <c r="C89" s="191"/>
      <c r="D89" s="192" t="s">
        <v>68</v>
      </c>
      <c r="E89" s="204" t="s">
        <v>77</v>
      </c>
      <c r="F89" s="204" t="s">
        <v>117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P90+SUM(P91:P164)</f>
        <v>0</v>
      </c>
      <c r="Q89" s="198"/>
      <c r="R89" s="199">
        <f>R90+SUM(R91:R164)</f>
        <v>0.26869099999999996</v>
      </c>
      <c r="S89" s="198"/>
      <c r="T89" s="200">
        <f>T90+SUM(T91:T164)</f>
        <v>1365.2298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77</v>
      </c>
      <c r="AT89" s="202" t="s">
        <v>68</v>
      </c>
      <c r="AU89" s="202" t="s">
        <v>77</v>
      </c>
      <c r="AY89" s="201" t="s">
        <v>116</v>
      </c>
      <c r="BK89" s="203">
        <f>BK90+SUM(BK91:BK164)</f>
        <v>0</v>
      </c>
    </row>
    <row r="90" spans="1:65" s="2" customFormat="1" ht="21.75" customHeight="1">
      <c r="A90" s="40"/>
      <c r="B90" s="41"/>
      <c r="C90" s="206" t="s">
        <v>77</v>
      </c>
      <c r="D90" s="206" t="s">
        <v>118</v>
      </c>
      <c r="E90" s="207" t="s">
        <v>119</v>
      </c>
      <c r="F90" s="208" t="s">
        <v>120</v>
      </c>
      <c r="G90" s="209" t="s">
        <v>121</v>
      </c>
      <c r="H90" s="210">
        <v>99.64</v>
      </c>
      <c r="I90" s="211"/>
      <c r="J90" s="212">
        <f>ROUND(I90*H90,2)</f>
        <v>0</v>
      </c>
      <c r="K90" s="208" t="s">
        <v>122</v>
      </c>
      <c r="L90" s="46"/>
      <c r="M90" s="213" t="s">
        <v>19</v>
      </c>
      <c r="N90" s="214" t="s">
        <v>40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123</v>
      </c>
      <c r="AT90" s="217" t="s">
        <v>118</v>
      </c>
      <c r="AU90" s="217" t="s">
        <v>79</v>
      </c>
      <c r="AY90" s="19" t="s">
        <v>116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77</v>
      </c>
      <c r="BK90" s="218">
        <f>ROUND(I90*H90,2)</f>
        <v>0</v>
      </c>
      <c r="BL90" s="19" t="s">
        <v>123</v>
      </c>
      <c r="BM90" s="217" t="s">
        <v>79</v>
      </c>
    </row>
    <row r="91" spans="1:47" s="2" customFormat="1" ht="12">
      <c r="A91" s="40"/>
      <c r="B91" s="41"/>
      <c r="C91" s="42"/>
      <c r="D91" s="219" t="s">
        <v>124</v>
      </c>
      <c r="E91" s="42"/>
      <c r="F91" s="220" t="s">
        <v>125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124</v>
      </c>
      <c r="AU91" s="19" t="s">
        <v>79</v>
      </c>
    </row>
    <row r="92" spans="1:51" s="13" customFormat="1" ht="12">
      <c r="A92" s="13"/>
      <c r="B92" s="224"/>
      <c r="C92" s="225"/>
      <c r="D92" s="226" t="s">
        <v>126</v>
      </c>
      <c r="E92" s="227" t="s">
        <v>19</v>
      </c>
      <c r="F92" s="228" t="s">
        <v>127</v>
      </c>
      <c r="G92" s="225"/>
      <c r="H92" s="227" t="s">
        <v>19</v>
      </c>
      <c r="I92" s="229"/>
      <c r="J92" s="225"/>
      <c r="K92" s="225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126</v>
      </c>
      <c r="AU92" s="234" t="s">
        <v>79</v>
      </c>
      <c r="AV92" s="13" t="s">
        <v>77</v>
      </c>
      <c r="AW92" s="13" t="s">
        <v>31</v>
      </c>
      <c r="AX92" s="13" t="s">
        <v>69</v>
      </c>
      <c r="AY92" s="234" t="s">
        <v>116</v>
      </c>
    </row>
    <row r="93" spans="1:51" s="14" customFormat="1" ht="12">
      <c r="A93" s="14"/>
      <c r="B93" s="235"/>
      <c r="C93" s="236"/>
      <c r="D93" s="226" t="s">
        <v>126</v>
      </c>
      <c r="E93" s="237" t="s">
        <v>19</v>
      </c>
      <c r="F93" s="238" t="s">
        <v>128</v>
      </c>
      <c r="G93" s="236"/>
      <c r="H93" s="239">
        <v>14.709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5" t="s">
        <v>126</v>
      </c>
      <c r="AU93" s="245" t="s">
        <v>79</v>
      </c>
      <c r="AV93" s="14" t="s">
        <v>79</v>
      </c>
      <c r="AW93" s="14" t="s">
        <v>31</v>
      </c>
      <c r="AX93" s="14" t="s">
        <v>69</v>
      </c>
      <c r="AY93" s="245" t="s">
        <v>116</v>
      </c>
    </row>
    <row r="94" spans="1:51" s="14" customFormat="1" ht="12">
      <c r="A94" s="14"/>
      <c r="B94" s="235"/>
      <c r="C94" s="236"/>
      <c r="D94" s="226" t="s">
        <v>126</v>
      </c>
      <c r="E94" s="237" t="s">
        <v>19</v>
      </c>
      <c r="F94" s="238" t="s">
        <v>129</v>
      </c>
      <c r="G94" s="236"/>
      <c r="H94" s="239">
        <v>1.161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126</v>
      </c>
      <c r="AU94" s="245" t="s">
        <v>79</v>
      </c>
      <c r="AV94" s="14" t="s">
        <v>79</v>
      </c>
      <c r="AW94" s="14" t="s">
        <v>31</v>
      </c>
      <c r="AX94" s="14" t="s">
        <v>69</v>
      </c>
      <c r="AY94" s="245" t="s">
        <v>116</v>
      </c>
    </row>
    <row r="95" spans="1:51" s="14" customFormat="1" ht="12">
      <c r="A95" s="14"/>
      <c r="B95" s="235"/>
      <c r="C95" s="236"/>
      <c r="D95" s="226" t="s">
        <v>126</v>
      </c>
      <c r="E95" s="237" t="s">
        <v>19</v>
      </c>
      <c r="F95" s="238" t="s">
        <v>130</v>
      </c>
      <c r="G95" s="236"/>
      <c r="H95" s="239">
        <v>5.303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126</v>
      </c>
      <c r="AU95" s="245" t="s">
        <v>79</v>
      </c>
      <c r="AV95" s="14" t="s">
        <v>79</v>
      </c>
      <c r="AW95" s="14" t="s">
        <v>31</v>
      </c>
      <c r="AX95" s="14" t="s">
        <v>69</v>
      </c>
      <c r="AY95" s="245" t="s">
        <v>116</v>
      </c>
    </row>
    <row r="96" spans="1:51" s="14" customFormat="1" ht="12">
      <c r="A96" s="14"/>
      <c r="B96" s="235"/>
      <c r="C96" s="236"/>
      <c r="D96" s="226" t="s">
        <v>126</v>
      </c>
      <c r="E96" s="237" t="s">
        <v>19</v>
      </c>
      <c r="F96" s="238" t="s">
        <v>131</v>
      </c>
      <c r="G96" s="236"/>
      <c r="H96" s="239">
        <v>0.377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126</v>
      </c>
      <c r="AU96" s="245" t="s">
        <v>79</v>
      </c>
      <c r="AV96" s="14" t="s">
        <v>79</v>
      </c>
      <c r="AW96" s="14" t="s">
        <v>31</v>
      </c>
      <c r="AX96" s="14" t="s">
        <v>69</v>
      </c>
      <c r="AY96" s="245" t="s">
        <v>116</v>
      </c>
    </row>
    <row r="97" spans="1:51" s="13" customFormat="1" ht="12">
      <c r="A97" s="13"/>
      <c r="B97" s="224"/>
      <c r="C97" s="225"/>
      <c r="D97" s="226" t="s">
        <v>126</v>
      </c>
      <c r="E97" s="227" t="s">
        <v>19</v>
      </c>
      <c r="F97" s="228" t="s">
        <v>132</v>
      </c>
      <c r="G97" s="225"/>
      <c r="H97" s="227" t="s">
        <v>19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126</v>
      </c>
      <c r="AU97" s="234" t="s">
        <v>79</v>
      </c>
      <c r="AV97" s="13" t="s">
        <v>77</v>
      </c>
      <c r="AW97" s="13" t="s">
        <v>31</v>
      </c>
      <c r="AX97" s="13" t="s">
        <v>69</v>
      </c>
      <c r="AY97" s="234" t="s">
        <v>116</v>
      </c>
    </row>
    <row r="98" spans="1:51" s="14" customFormat="1" ht="12">
      <c r="A98" s="14"/>
      <c r="B98" s="235"/>
      <c r="C98" s="236"/>
      <c r="D98" s="226" t="s">
        <v>126</v>
      </c>
      <c r="E98" s="237" t="s">
        <v>19</v>
      </c>
      <c r="F98" s="238" t="s">
        <v>133</v>
      </c>
      <c r="G98" s="236"/>
      <c r="H98" s="239">
        <v>19.253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126</v>
      </c>
      <c r="AU98" s="245" t="s">
        <v>79</v>
      </c>
      <c r="AV98" s="14" t="s">
        <v>79</v>
      </c>
      <c r="AW98" s="14" t="s">
        <v>31</v>
      </c>
      <c r="AX98" s="14" t="s">
        <v>69</v>
      </c>
      <c r="AY98" s="245" t="s">
        <v>116</v>
      </c>
    </row>
    <row r="99" spans="1:51" s="14" customFormat="1" ht="12">
      <c r="A99" s="14"/>
      <c r="B99" s="235"/>
      <c r="C99" s="236"/>
      <c r="D99" s="226" t="s">
        <v>126</v>
      </c>
      <c r="E99" s="237" t="s">
        <v>19</v>
      </c>
      <c r="F99" s="238" t="s">
        <v>134</v>
      </c>
      <c r="G99" s="236"/>
      <c r="H99" s="239">
        <v>58.837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126</v>
      </c>
      <c r="AU99" s="245" t="s">
        <v>79</v>
      </c>
      <c r="AV99" s="14" t="s">
        <v>79</v>
      </c>
      <c r="AW99" s="14" t="s">
        <v>31</v>
      </c>
      <c r="AX99" s="14" t="s">
        <v>69</v>
      </c>
      <c r="AY99" s="245" t="s">
        <v>116</v>
      </c>
    </row>
    <row r="100" spans="1:51" s="15" customFormat="1" ht="12">
      <c r="A100" s="15"/>
      <c r="B100" s="246"/>
      <c r="C100" s="247"/>
      <c r="D100" s="226" t="s">
        <v>126</v>
      </c>
      <c r="E100" s="248" t="s">
        <v>19</v>
      </c>
      <c r="F100" s="249" t="s">
        <v>135</v>
      </c>
      <c r="G100" s="247"/>
      <c r="H100" s="250">
        <v>99.64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6" t="s">
        <v>126</v>
      </c>
      <c r="AU100" s="256" t="s">
        <v>79</v>
      </c>
      <c r="AV100" s="15" t="s">
        <v>123</v>
      </c>
      <c r="AW100" s="15" t="s">
        <v>31</v>
      </c>
      <c r="AX100" s="15" t="s">
        <v>77</v>
      </c>
      <c r="AY100" s="256" t="s">
        <v>116</v>
      </c>
    </row>
    <row r="101" spans="1:65" s="2" customFormat="1" ht="21.75" customHeight="1">
      <c r="A101" s="40"/>
      <c r="B101" s="41"/>
      <c r="C101" s="206" t="s">
        <v>79</v>
      </c>
      <c r="D101" s="206" t="s">
        <v>118</v>
      </c>
      <c r="E101" s="207" t="s">
        <v>136</v>
      </c>
      <c r="F101" s="208" t="s">
        <v>137</v>
      </c>
      <c r="G101" s="209" t="s">
        <v>121</v>
      </c>
      <c r="H101" s="210">
        <v>817.043</v>
      </c>
      <c r="I101" s="211"/>
      <c r="J101" s="212">
        <f>ROUND(I101*H101,2)</f>
        <v>0</v>
      </c>
      <c r="K101" s="208" t="s">
        <v>122</v>
      </c>
      <c r="L101" s="46"/>
      <c r="M101" s="213" t="s">
        <v>19</v>
      </c>
      <c r="N101" s="214" t="s">
        <v>40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123</v>
      </c>
      <c r="AT101" s="217" t="s">
        <v>118</v>
      </c>
      <c r="AU101" s="217" t="s">
        <v>79</v>
      </c>
      <c r="AY101" s="19" t="s">
        <v>116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77</v>
      </c>
      <c r="BK101" s="218">
        <f>ROUND(I101*H101,2)</f>
        <v>0</v>
      </c>
      <c r="BL101" s="19" t="s">
        <v>123</v>
      </c>
      <c r="BM101" s="217" t="s">
        <v>123</v>
      </c>
    </row>
    <row r="102" spans="1:47" s="2" customFormat="1" ht="12">
      <c r="A102" s="40"/>
      <c r="B102" s="41"/>
      <c r="C102" s="42"/>
      <c r="D102" s="219" t="s">
        <v>124</v>
      </c>
      <c r="E102" s="42"/>
      <c r="F102" s="220" t="s">
        <v>138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124</v>
      </c>
      <c r="AU102" s="19" t="s">
        <v>79</v>
      </c>
    </row>
    <row r="103" spans="1:51" s="13" customFormat="1" ht="12">
      <c r="A103" s="13"/>
      <c r="B103" s="224"/>
      <c r="C103" s="225"/>
      <c r="D103" s="226" t="s">
        <v>126</v>
      </c>
      <c r="E103" s="227" t="s">
        <v>19</v>
      </c>
      <c r="F103" s="228" t="s">
        <v>139</v>
      </c>
      <c r="G103" s="225"/>
      <c r="H103" s="227" t="s">
        <v>19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126</v>
      </c>
      <c r="AU103" s="234" t="s">
        <v>79</v>
      </c>
      <c r="AV103" s="13" t="s">
        <v>77</v>
      </c>
      <c r="AW103" s="13" t="s">
        <v>31</v>
      </c>
      <c r="AX103" s="13" t="s">
        <v>69</v>
      </c>
      <c r="AY103" s="234" t="s">
        <v>116</v>
      </c>
    </row>
    <row r="104" spans="1:51" s="14" customFormat="1" ht="12">
      <c r="A104" s="14"/>
      <c r="B104" s="235"/>
      <c r="C104" s="236"/>
      <c r="D104" s="226" t="s">
        <v>126</v>
      </c>
      <c r="E104" s="237" t="s">
        <v>19</v>
      </c>
      <c r="F104" s="238" t="s">
        <v>140</v>
      </c>
      <c r="G104" s="236"/>
      <c r="H104" s="239">
        <v>120.615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126</v>
      </c>
      <c r="AU104" s="245" t="s">
        <v>79</v>
      </c>
      <c r="AV104" s="14" t="s">
        <v>79</v>
      </c>
      <c r="AW104" s="14" t="s">
        <v>31</v>
      </c>
      <c r="AX104" s="14" t="s">
        <v>69</v>
      </c>
      <c r="AY104" s="245" t="s">
        <v>116</v>
      </c>
    </row>
    <row r="105" spans="1:51" s="14" customFormat="1" ht="12">
      <c r="A105" s="14"/>
      <c r="B105" s="235"/>
      <c r="C105" s="236"/>
      <c r="D105" s="226" t="s">
        <v>126</v>
      </c>
      <c r="E105" s="237" t="s">
        <v>19</v>
      </c>
      <c r="F105" s="238" t="s">
        <v>141</v>
      </c>
      <c r="G105" s="236"/>
      <c r="H105" s="239">
        <v>9.517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126</v>
      </c>
      <c r="AU105" s="245" t="s">
        <v>79</v>
      </c>
      <c r="AV105" s="14" t="s">
        <v>79</v>
      </c>
      <c r="AW105" s="14" t="s">
        <v>31</v>
      </c>
      <c r="AX105" s="14" t="s">
        <v>69</v>
      </c>
      <c r="AY105" s="245" t="s">
        <v>116</v>
      </c>
    </row>
    <row r="106" spans="1:51" s="14" customFormat="1" ht="12">
      <c r="A106" s="14"/>
      <c r="B106" s="235"/>
      <c r="C106" s="236"/>
      <c r="D106" s="226" t="s">
        <v>126</v>
      </c>
      <c r="E106" s="237" t="s">
        <v>19</v>
      </c>
      <c r="F106" s="238" t="s">
        <v>142</v>
      </c>
      <c r="G106" s="236"/>
      <c r="H106" s="239">
        <v>43.484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126</v>
      </c>
      <c r="AU106" s="245" t="s">
        <v>79</v>
      </c>
      <c r="AV106" s="14" t="s">
        <v>79</v>
      </c>
      <c r="AW106" s="14" t="s">
        <v>31</v>
      </c>
      <c r="AX106" s="14" t="s">
        <v>69</v>
      </c>
      <c r="AY106" s="245" t="s">
        <v>116</v>
      </c>
    </row>
    <row r="107" spans="1:51" s="14" customFormat="1" ht="12">
      <c r="A107" s="14"/>
      <c r="B107" s="235"/>
      <c r="C107" s="236"/>
      <c r="D107" s="226" t="s">
        <v>126</v>
      </c>
      <c r="E107" s="237" t="s">
        <v>19</v>
      </c>
      <c r="F107" s="238" t="s">
        <v>143</v>
      </c>
      <c r="G107" s="236"/>
      <c r="H107" s="239">
        <v>3.089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126</v>
      </c>
      <c r="AU107" s="245" t="s">
        <v>79</v>
      </c>
      <c r="AV107" s="14" t="s">
        <v>79</v>
      </c>
      <c r="AW107" s="14" t="s">
        <v>31</v>
      </c>
      <c r="AX107" s="14" t="s">
        <v>69</v>
      </c>
      <c r="AY107" s="245" t="s">
        <v>116</v>
      </c>
    </row>
    <row r="108" spans="1:51" s="13" customFormat="1" ht="12">
      <c r="A108" s="13"/>
      <c r="B108" s="224"/>
      <c r="C108" s="225"/>
      <c r="D108" s="226" t="s">
        <v>126</v>
      </c>
      <c r="E108" s="227" t="s">
        <v>19</v>
      </c>
      <c r="F108" s="228" t="s">
        <v>132</v>
      </c>
      <c r="G108" s="225"/>
      <c r="H108" s="227" t="s">
        <v>19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126</v>
      </c>
      <c r="AU108" s="234" t="s">
        <v>79</v>
      </c>
      <c r="AV108" s="13" t="s">
        <v>77</v>
      </c>
      <c r="AW108" s="13" t="s">
        <v>31</v>
      </c>
      <c r="AX108" s="13" t="s">
        <v>69</v>
      </c>
      <c r="AY108" s="234" t="s">
        <v>116</v>
      </c>
    </row>
    <row r="109" spans="1:51" s="14" customFormat="1" ht="12">
      <c r="A109" s="14"/>
      <c r="B109" s="235"/>
      <c r="C109" s="236"/>
      <c r="D109" s="226" t="s">
        <v>126</v>
      </c>
      <c r="E109" s="237" t="s">
        <v>19</v>
      </c>
      <c r="F109" s="238" t="s">
        <v>144</v>
      </c>
      <c r="G109" s="236"/>
      <c r="H109" s="239">
        <v>157.876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126</v>
      </c>
      <c r="AU109" s="245" t="s">
        <v>79</v>
      </c>
      <c r="AV109" s="14" t="s">
        <v>79</v>
      </c>
      <c r="AW109" s="14" t="s">
        <v>31</v>
      </c>
      <c r="AX109" s="14" t="s">
        <v>69</v>
      </c>
      <c r="AY109" s="245" t="s">
        <v>116</v>
      </c>
    </row>
    <row r="110" spans="1:51" s="14" customFormat="1" ht="12">
      <c r="A110" s="14"/>
      <c r="B110" s="235"/>
      <c r="C110" s="236"/>
      <c r="D110" s="226" t="s">
        <v>126</v>
      </c>
      <c r="E110" s="237" t="s">
        <v>19</v>
      </c>
      <c r="F110" s="238" t="s">
        <v>145</v>
      </c>
      <c r="G110" s="236"/>
      <c r="H110" s="239">
        <v>482.462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126</v>
      </c>
      <c r="AU110" s="245" t="s">
        <v>79</v>
      </c>
      <c r="AV110" s="14" t="s">
        <v>79</v>
      </c>
      <c r="AW110" s="14" t="s">
        <v>31</v>
      </c>
      <c r="AX110" s="14" t="s">
        <v>69</v>
      </c>
      <c r="AY110" s="245" t="s">
        <v>116</v>
      </c>
    </row>
    <row r="111" spans="1:51" s="15" customFormat="1" ht="12">
      <c r="A111" s="15"/>
      <c r="B111" s="246"/>
      <c r="C111" s="247"/>
      <c r="D111" s="226" t="s">
        <v>126</v>
      </c>
      <c r="E111" s="248" t="s">
        <v>19</v>
      </c>
      <c r="F111" s="249" t="s">
        <v>135</v>
      </c>
      <c r="G111" s="247"/>
      <c r="H111" s="250">
        <v>817.043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6" t="s">
        <v>126</v>
      </c>
      <c r="AU111" s="256" t="s">
        <v>79</v>
      </c>
      <c r="AV111" s="15" t="s">
        <v>123</v>
      </c>
      <c r="AW111" s="15" t="s">
        <v>31</v>
      </c>
      <c r="AX111" s="15" t="s">
        <v>77</v>
      </c>
      <c r="AY111" s="256" t="s">
        <v>116</v>
      </c>
    </row>
    <row r="112" spans="1:65" s="2" customFormat="1" ht="21.75" customHeight="1">
      <c r="A112" s="40"/>
      <c r="B112" s="41"/>
      <c r="C112" s="206" t="s">
        <v>146</v>
      </c>
      <c r="D112" s="206" t="s">
        <v>118</v>
      </c>
      <c r="E112" s="207" t="s">
        <v>147</v>
      </c>
      <c r="F112" s="208" t="s">
        <v>148</v>
      </c>
      <c r="G112" s="209" t="s">
        <v>121</v>
      </c>
      <c r="H112" s="210">
        <v>79.71</v>
      </c>
      <c r="I112" s="211"/>
      <c r="J112" s="212">
        <f>ROUND(I112*H112,2)</f>
        <v>0</v>
      </c>
      <c r="K112" s="208" t="s">
        <v>122</v>
      </c>
      <c r="L112" s="46"/>
      <c r="M112" s="213" t="s">
        <v>19</v>
      </c>
      <c r="N112" s="214" t="s">
        <v>40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123</v>
      </c>
      <c r="AT112" s="217" t="s">
        <v>118</v>
      </c>
      <c r="AU112" s="217" t="s">
        <v>79</v>
      </c>
      <c r="AY112" s="19" t="s">
        <v>116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123</v>
      </c>
      <c r="BM112" s="217" t="s">
        <v>149</v>
      </c>
    </row>
    <row r="113" spans="1:47" s="2" customFormat="1" ht="12">
      <c r="A113" s="40"/>
      <c r="B113" s="41"/>
      <c r="C113" s="42"/>
      <c r="D113" s="219" t="s">
        <v>124</v>
      </c>
      <c r="E113" s="42"/>
      <c r="F113" s="220" t="s">
        <v>150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124</v>
      </c>
      <c r="AU113" s="19" t="s">
        <v>79</v>
      </c>
    </row>
    <row r="114" spans="1:51" s="13" customFormat="1" ht="12">
      <c r="A114" s="13"/>
      <c r="B114" s="224"/>
      <c r="C114" s="225"/>
      <c r="D114" s="226" t="s">
        <v>126</v>
      </c>
      <c r="E114" s="227" t="s">
        <v>19</v>
      </c>
      <c r="F114" s="228" t="s">
        <v>151</v>
      </c>
      <c r="G114" s="225"/>
      <c r="H114" s="227" t="s">
        <v>19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126</v>
      </c>
      <c r="AU114" s="234" t="s">
        <v>79</v>
      </c>
      <c r="AV114" s="13" t="s">
        <v>77</v>
      </c>
      <c r="AW114" s="13" t="s">
        <v>31</v>
      </c>
      <c r="AX114" s="13" t="s">
        <v>69</v>
      </c>
      <c r="AY114" s="234" t="s">
        <v>116</v>
      </c>
    </row>
    <row r="115" spans="1:51" s="14" customFormat="1" ht="12">
      <c r="A115" s="14"/>
      <c r="B115" s="235"/>
      <c r="C115" s="236"/>
      <c r="D115" s="226" t="s">
        <v>126</v>
      </c>
      <c r="E115" s="237" t="s">
        <v>19</v>
      </c>
      <c r="F115" s="238" t="s">
        <v>152</v>
      </c>
      <c r="G115" s="236"/>
      <c r="H115" s="239">
        <v>11.767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126</v>
      </c>
      <c r="AU115" s="245" t="s">
        <v>79</v>
      </c>
      <c r="AV115" s="14" t="s">
        <v>79</v>
      </c>
      <c r="AW115" s="14" t="s">
        <v>31</v>
      </c>
      <c r="AX115" s="14" t="s">
        <v>69</v>
      </c>
      <c r="AY115" s="245" t="s">
        <v>116</v>
      </c>
    </row>
    <row r="116" spans="1:51" s="14" customFormat="1" ht="12">
      <c r="A116" s="14"/>
      <c r="B116" s="235"/>
      <c r="C116" s="236"/>
      <c r="D116" s="226" t="s">
        <v>126</v>
      </c>
      <c r="E116" s="237" t="s">
        <v>19</v>
      </c>
      <c r="F116" s="238" t="s">
        <v>153</v>
      </c>
      <c r="G116" s="236"/>
      <c r="H116" s="239">
        <v>0.928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126</v>
      </c>
      <c r="AU116" s="245" t="s">
        <v>79</v>
      </c>
      <c r="AV116" s="14" t="s">
        <v>79</v>
      </c>
      <c r="AW116" s="14" t="s">
        <v>31</v>
      </c>
      <c r="AX116" s="14" t="s">
        <v>69</v>
      </c>
      <c r="AY116" s="245" t="s">
        <v>116</v>
      </c>
    </row>
    <row r="117" spans="1:51" s="14" customFormat="1" ht="12">
      <c r="A117" s="14"/>
      <c r="B117" s="235"/>
      <c r="C117" s="236"/>
      <c r="D117" s="226" t="s">
        <v>126</v>
      </c>
      <c r="E117" s="237" t="s">
        <v>19</v>
      </c>
      <c r="F117" s="238" t="s">
        <v>154</v>
      </c>
      <c r="G117" s="236"/>
      <c r="H117" s="239">
        <v>4.242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126</v>
      </c>
      <c r="AU117" s="245" t="s">
        <v>79</v>
      </c>
      <c r="AV117" s="14" t="s">
        <v>79</v>
      </c>
      <c r="AW117" s="14" t="s">
        <v>31</v>
      </c>
      <c r="AX117" s="14" t="s">
        <v>69</v>
      </c>
      <c r="AY117" s="245" t="s">
        <v>116</v>
      </c>
    </row>
    <row r="118" spans="1:51" s="14" customFormat="1" ht="12">
      <c r="A118" s="14"/>
      <c r="B118" s="235"/>
      <c r="C118" s="236"/>
      <c r="D118" s="226" t="s">
        <v>126</v>
      </c>
      <c r="E118" s="237" t="s">
        <v>19</v>
      </c>
      <c r="F118" s="238" t="s">
        <v>155</v>
      </c>
      <c r="G118" s="236"/>
      <c r="H118" s="239">
        <v>0.301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126</v>
      </c>
      <c r="AU118" s="245" t="s">
        <v>79</v>
      </c>
      <c r="AV118" s="14" t="s">
        <v>79</v>
      </c>
      <c r="AW118" s="14" t="s">
        <v>31</v>
      </c>
      <c r="AX118" s="14" t="s">
        <v>69</v>
      </c>
      <c r="AY118" s="245" t="s">
        <v>116</v>
      </c>
    </row>
    <row r="119" spans="1:51" s="13" customFormat="1" ht="12">
      <c r="A119" s="13"/>
      <c r="B119" s="224"/>
      <c r="C119" s="225"/>
      <c r="D119" s="226" t="s">
        <v>126</v>
      </c>
      <c r="E119" s="227" t="s">
        <v>19</v>
      </c>
      <c r="F119" s="228" t="s">
        <v>132</v>
      </c>
      <c r="G119" s="225"/>
      <c r="H119" s="227" t="s">
        <v>19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126</v>
      </c>
      <c r="AU119" s="234" t="s">
        <v>79</v>
      </c>
      <c r="AV119" s="13" t="s">
        <v>77</v>
      </c>
      <c r="AW119" s="13" t="s">
        <v>31</v>
      </c>
      <c r="AX119" s="13" t="s">
        <v>69</v>
      </c>
      <c r="AY119" s="234" t="s">
        <v>116</v>
      </c>
    </row>
    <row r="120" spans="1:51" s="14" customFormat="1" ht="12">
      <c r="A120" s="14"/>
      <c r="B120" s="235"/>
      <c r="C120" s="236"/>
      <c r="D120" s="226" t="s">
        <v>126</v>
      </c>
      <c r="E120" s="237" t="s">
        <v>19</v>
      </c>
      <c r="F120" s="238" t="s">
        <v>156</v>
      </c>
      <c r="G120" s="236"/>
      <c r="H120" s="239">
        <v>15.403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126</v>
      </c>
      <c r="AU120" s="245" t="s">
        <v>79</v>
      </c>
      <c r="AV120" s="14" t="s">
        <v>79</v>
      </c>
      <c r="AW120" s="14" t="s">
        <v>31</v>
      </c>
      <c r="AX120" s="14" t="s">
        <v>69</v>
      </c>
      <c r="AY120" s="245" t="s">
        <v>116</v>
      </c>
    </row>
    <row r="121" spans="1:51" s="14" customFormat="1" ht="12">
      <c r="A121" s="14"/>
      <c r="B121" s="235"/>
      <c r="C121" s="236"/>
      <c r="D121" s="226" t="s">
        <v>126</v>
      </c>
      <c r="E121" s="237" t="s">
        <v>19</v>
      </c>
      <c r="F121" s="238" t="s">
        <v>157</v>
      </c>
      <c r="G121" s="236"/>
      <c r="H121" s="239">
        <v>47.069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126</v>
      </c>
      <c r="AU121" s="245" t="s">
        <v>79</v>
      </c>
      <c r="AV121" s="14" t="s">
        <v>79</v>
      </c>
      <c r="AW121" s="14" t="s">
        <v>31</v>
      </c>
      <c r="AX121" s="14" t="s">
        <v>69</v>
      </c>
      <c r="AY121" s="245" t="s">
        <v>116</v>
      </c>
    </row>
    <row r="122" spans="1:51" s="15" customFormat="1" ht="12">
      <c r="A122" s="15"/>
      <c r="B122" s="246"/>
      <c r="C122" s="247"/>
      <c r="D122" s="226" t="s">
        <v>126</v>
      </c>
      <c r="E122" s="248" t="s">
        <v>19</v>
      </c>
      <c r="F122" s="249" t="s">
        <v>135</v>
      </c>
      <c r="G122" s="247"/>
      <c r="H122" s="250">
        <v>79.71000000000001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6" t="s">
        <v>126</v>
      </c>
      <c r="AU122" s="256" t="s">
        <v>79</v>
      </c>
      <c r="AV122" s="15" t="s">
        <v>123</v>
      </c>
      <c r="AW122" s="15" t="s">
        <v>31</v>
      </c>
      <c r="AX122" s="15" t="s">
        <v>77</v>
      </c>
      <c r="AY122" s="256" t="s">
        <v>116</v>
      </c>
    </row>
    <row r="123" spans="1:65" s="2" customFormat="1" ht="37.8" customHeight="1">
      <c r="A123" s="40"/>
      <c r="B123" s="41"/>
      <c r="C123" s="206" t="s">
        <v>123</v>
      </c>
      <c r="D123" s="206" t="s">
        <v>118</v>
      </c>
      <c r="E123" s="207" t="s">
        <v>158</v>
      </c>
      <c r="F123" s="208" t="s">
        <v>159</v>
      </c>
      <c r="G123" s="209" t="s">
        <v>121</v>
      </c>
      <c r="H123" s="210">
        <v>996.395</v>
      </c>
      <c r="I123" s="211"/>
      <c r="J123" s="212">
        <f>ROUND(I123*H123,2)</f>
        <v>0</v>
      </c>
      <c r="K123" s="208" t="s">
        <v>122</v>
      </c>
      <c r="L123" s="46"/>
      <c r="M123" s="213" t="s">
        <v>19</v>
      </c>
      <c r="N123" s="214" t="s">
        <v>40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123</v>
      </c>
      <c r="AT123" s="217" t="s">
        <v>118</v>
      </c>
      <c r="AU123" s="217" t="s">
        <v>79</v>
      </c>
      <c r="AY123" s="19" t="s">
        <v>116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77</v>
      </c>
      <c r="BK123" s="218">
        <f>ROUND(I123*H123,2)</f>
        <v>0</v>
      </c>
      <c r="BL123" s="19" t="s">
        <v>123</v>
      </c>
      <c r="BM123" s="217" t="s">
        <v>160</v>
      </c>
    </row>
    <row r="124" spans="1:47" s="2" customFormat="1" ht="12">
      <c r="A124" s="40"/>
      <c r="B124" s="41"/>
      <c r="C124" s="42"/>
      <c r="D124" s="219" t="s">
        <v>124</v>
      </c>
      <c r="E124" s="42"/>
      <c r="F124" s="220" t="s">
        <v>161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124</v>
      </c>
      <c r="AU124" s="19" t="s">
        <v>79</v>
      </c>
    </row>
    <row r="125" spans="1:51" s="14" customFormat="1" ht="12">
      <c r="A125" s="14"/>
      <c r="B125" s="235"/>
      <c r="C125" s="236"/>
      <c r="D125" s="226" t="s">
        <v>126</v>
      </c>
      <c r="E125" s="237" t="s">
        <v>19</v>
      </c>
      <c r="F125" s="238" t="s">
        <v>162</v>
      </c>
      <c r="G125" s="236"/>
      <c r="H125" s="239">
        <v>408.027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126</v>
      </c>
      <c r="AU125" s="245" t="s">
        <v>79</v>
      </c>
      <c r="AV125" s="14" t="s">
        <v>79</v>
      </c>
      <c r="AW125" s="14" t="s">
        <v>31</v>
      </c>
      <c r="AX125" s="14" t="s">
        <v>69</v>
      </c>
      <c r="AY125" s="245" t="s">
        <v>116</v>
      </c>
    </row>
    <row r="126" spans="1:51" s="14" customFormat="1" ht="12">
      <c r="A126" s="14"/>
      <c r="B126" s="235"/>
      <c r="C126" s="236"/>
      <c r="D126" s="226" t="s">
        <v>126</v>
      </c>
      <c r="E126" s="237" t="s">
        <v>19</v>
      </c>
      <c r="F126" s="238" t="s">
        <v>163</v>
      </c>
      <c r="G126" s="236"/>
      <c r="H126" s="239">
        <v>588.368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126</v>
      </c>
      <c r="AU126" s="245" t="s">
        <v>79</v>
      </c>
      <c r="AV126" s="14" t="s">
        <v>79</v>
      </c>
      <c r="AW126" s="14" t="s">
        <v>31</v>
      </c>
      <c r="AX126" s="14" t="s">
        <v>69</v>
      </c>
      <c r="AY126" s="245" t="s">
        <v>116</v>
      </c>
    </row>
    <row r="127" spans="1:51" s="15" customFormat="1" ht="12">
      <c r="A127" s="15"/>
      <c r="B127" s="246"/>
      <c r="C127" s="247"/>
      <c r="D127" s="226" t="s">
        <v>126</v>
      </c>
      <c r="E127" s="248" t="s">
        <v>19</v>
      </c>
      <c r="F127" s="249" t="s">
        <v>164</v>
      </c>
      <c r="G127" s="247"/>
      <c r="H127" s="250">
        <v>996.395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6" t="s">
        <v>126</v>
      </c>
      <c r="AU127" s="256" t="s">
        <v>79</v>
      </c>
      <c r="AV127" s="15" t="s">
        <v>123</v>
      </c>
      <c r="AW127" s="15" t="s">
        <v>31</v>
      </c>
      <c r="AX127" s="15" t="s">
        <v>77</v>
      </c>
      <c r="AY127" s="256" t="s">
        <v>116</v>
      </c>
    </row>
    <row r="128" spans="1:65" s="2" customFormat="1" ht="16.5" customHeight="1">
      <c r="A128" s="40"/>
      <c r="B128" s="41"/>
      <c r="C128" s="206" t="s">
        <v>165</v>
      </c>
      <c r="D128" s="206" t="s">
        <v>118</v>
      </c>
      <c r="E128" s="207" t="s">
        <v>166</v>
      </c>
      <c r="F128" s="208" t="s">
        <v>167</v>
      </c>
      <c r="G128" s="209" t="s">
        <v>121</v>
      </c>
      <c r="H128" s="210">
        <v>896.756</v>
      </c>
      <c r="I128" s="211"/>
      <c r="J128" s="212">
        <f>ROUND(I128*H128,2)</f>
        <v>0</v>
      </c>
      <c r="K128" s="208" t="s">
        <v>19</v>
      </c>
      <c r="L128" s="46"/>
      <c r="M128" s="213" t="s">
        <v>19</v>
      </c>
      <c r="N128" s="214" t="s">
        <v>40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123</v>
      </c>
      <c r="AT128" s="217" t="s">
        <v>118</v>
      </c>
      <c r="AU128" s="217" t="s">
        <v>79</v>
      </c>
      <c r="AY128" s="19" t="s">
        <v>116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77</v>
      </c>
      <c r="BK128" s="218">
        <f>ROUND(I128*H128,2)</f>
        <v>0</v>
      </c>
      <c r="BL128" s="19" t="s">
        <v>123</v>
      </c>
      <c r="BM128" s="217" t="s">
        <v>168</v>
      </c>
    </row>
    <row r="129" spans="1:51" s="14" customFormat="1" ht="12">
      <c r="A129" s="14"/>
      <c r="B129" s="235"/>
      <c r="C129" s="236"/>
      <c r="D129" s="226" t="s">
        <v>126</v>
      </c>
      <c r="E129" s="237" t="s">
        <v>19</v>
      </c>
      <c r="F129" s="238" t="s">
        <v>169</v>
      </c>
      <c r="G129" s="236"/>
      <c r="H129" s="239">
        <v>896.756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126</v>
      </c>
      <c r="AU129" s="245" t="s">
        <v>79</v>
      </c>
      <c r="AV129" s="14" t="s">
        <v>79</v>
      </c>
      <c r="AW129" s="14" t="s">
        <v>31</v>
      </c>
      <c r="AX129" s="14" t="s">
        <v>69</v>
      </c>
      <c r="AY129" s="245" t="s">
        <v>116</v>
      </c>
    </row>
    <row r="130" spans="1:51" s="15" customFormat="1" ht="12">
      <c r="A130" s="15"/>
      <c r="B130" s="246"/>
      <c r="C130" s="247"/>
      <c r="D130" s="226" t="s">
        <v>126</v>
      </c>
      <c r="E130" s="248" t="s">
        <v>19</v>
      </c>
      <c r="F130" s="249" t="s">
        <v>164</v>
      </c>
      <c r="G130" s="247"/>
      <c r="H130" s="250">
        <v>896.756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6" t="s">
        <v>126</v>
      </c>
      <c r="AU130" s="256" t="s">
        <v>79</v>
      </c>
      <c r="AV130" s="15" t="s">
        <v>123</v>
      </c>
      <c r="AW130" s="15" t="s">
        <v>31</v>
      </c>
      <c r="AX130" s="15" t="s">
        <v>77</v>
      </c>
      <c r="AY130" s="256" t="s">
        <v>116</v>
      </c>
    </row>
    <row r="131" spans="1:65" s="2" customFormat="1" ht="16.5" customHeight="1">
      <c r="A131" s="40"/>
      <c r="B131" s="41"/>
      <c r="C131" s="206" t="s">
        <v>170</v>
      </c>
      <c r="D131" s="206" t="s">
        <v>118</v>
      </c>
      <c r="E131" s="207" t="s">
        <v>171</v>
      </c>
      <c r="F131" s="208" t="s">
        <v>172</v>
      </c>
      <c r="G131" s="209" t="s">
        <v>121</v>
      </c>
      <c r="H131" s="210">
        <v>99.64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40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123</v>
      </c>
      <c r="AT131" s="217" t="s">
        <v>118</v>
      </c>
      <c r="AU131" s="217" t="s">
        <v>79</v>
      </c>
      <c r="AY131" s="19" t="s">
        <v>116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77</v>
      </c>
      <c r="BK131" s="218">
        <f>ROUND(I131*H131,2)</f>
        <v>0</v>
      </c>
      <c r="BL131" s="19" t="s">
        <v>123</v>
      </c>
      <c r="BM131" s="217" t="s">
        <v>173</v>
      </c>
    </row>
    <row r="132" spans="1:51" s="14" customFormat="1" ht="12">
      <c r="A132" s="14"/>
      <c r="B132" s="235"/>
      <c r="C132" s="236"/>
      <c r="D132" s="226" t="s">
        <v>126</v>
      </c>
      <c r="E132" s="237" t="s">
        <v>19</v>
      </c>
      <c r="F132" s="238" t="s">
        <v>174</v>
      </c>
      <c r="G132" s="236"/>
      <c r="H132" s="239">
        <v>99.64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126</v>
      </c>
      <c r="AU132" s="245" t="s">
        <v>79</v>
      </c>
      <c r="AV132" s="14" t="s">
        <v>79</v>
      </c>
      <c r="AW132" s="14" t="s">
        <v>31</v>
      </c>
      <c r="AX132" s="14" t="s">
        <v>69</v>
      </c>
      <c r="AY132" s="245" t="s">
        <v>116</v>
      </c>
    </row>
    <row r="133" spans="1:51" s="15" customFormat="1" ht="12">
      <c r="A133" s="15"/>
      <c r="B133" s="246"/>
      <c r="C133" s="247"/>
      <c r="D133" s="226" t="s">
        <v>126</v>
      </c>
      <c r="E133" s="248" t="s">
        <v>19</v>
      </c>
      <c r="F133" s="249" t="s">
        <v>164</v>
      </c>
      <c r="G133" s="247"/>
      <c r="H133" s="250">
        <v>99.64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6" t="s">
        <v>126</v>
      </c>
      <c r="AU133" s="256" t="s">
        <v>79</v>
      </c>
      <c r="AV133" s="15" t="s">
        <v>123</v>
      </c>
      <c r="AW133" s="15" t="s">
        <v>31</v>
      </c>
      <c r="AX133" s="15" t="s">
        <v>77</v>
      </c>
      <c r="AY133" s="256" t="s">
        <v>116</v>
      </c>
    </row>
    <row r="134" spans="1:65" s="2" customFormat="1" ht="16.5" customHeight="1">
      <c r="A134" s="40"/>
      <c r="B134" s="41"/>
      <c r="C134" s="206" t="s">
        <v>175</v>
      </c>
      <c r="D134" s="206" t="s">
        <v>118</v>
      </c>
      <c r="E134" s="207" t="s">
        <v>176</v>
      </c>
      <c r="F134" s="208" t="s">
        <v>177</v>
      </c>
      <c r="G134" s="209" t="s">
        <v>121</v>
      </c>
      <c r="H134" s="210">
        <v>40.172</v>
      </c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40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123</v>
      </c>
      <c r="AT134" s="217" t="s">
        <v>118</v>
      </c>
      <c r="AU134" s="217" t="s">
        <v>79</v>
      </c>
      <c r="AY134" s="19" t="s">
        <v>116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77</v>
      </c>
      <c r="BK134" s="218">
        <f>ROUND(I134*H134,2)</f>
        <v>0</v>
      </c>
      <c r="BL134" s="19" t="s">
        <v>123</v>
      </c>
      <c r="BM134" s="217" t="s">
        <v>178</v>
      </c>
    </row>
    <row r="135" spans="1:51" s="14" customFormat="1" ht="12">
      <c r="A135" s="14"/>
      <c r="B135" s="235"/>
      <c r="C135" s="236"/>
      <c r="D135" s="226" t="s">
        <v>126</v>
      </c>
      <c r="E135" s="237" t="s">
        <v>19</v>
      </c>
      <c r="F135" s="238" t="s">
        <v>179</v>
      </c>
      <c r="G135" s="236"/>
      <c r="H135" s="239">
        <v>40.172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126</v>
      </c>
      <c r="AU135" s="245" t="s">
        <v>79</v>
      </c>
      <c r="AV135" s="14" t="s">
        <v>79</v>
      </c>
      <c r="AW135" s="14" t="s">
        <v>31</v>
      </c>
      <c r="AX135" s="14" t="s">
        <v>69</v>
      </c>
      <c r="AY135" s="245" t="s">
        <v>116</v>
      </c>
    </row>
    <row r="136" spans="1:51" s="15" customFormat="1" ht="12">
      <c r="A136" s="15"/>
      <c r="B136" s="246"/>
      <c r="C136" s="247"/>
      <c r="D136" s="226" t="s">
        <v>126</v>
      </c>
      <c r="E136" s="248" t="s">
        <v>19</v>
      </c>
      <c r="F136" s="249" t="s">
        <v>164</v>
      </c>
      <c r="G136" s="247"/>
      <c r="H136" s="250">
        <v>40.172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6" t="s">
        <v>126</v>
      </c>
      <c r="AU136" s="256" t="s">
        <v>79</v>
      </c>
      <c r="AV136" s="15" t="s">
        <v>123</v>
      </c>
      <c r="AW136" s="15" t="s">
        <v>31</v>
      </c>
      <c r="AX136" s="15" t="s">
        <v>77</v>
      </c>
      <c r="AY136" s="256" t="s">
        <v>116</v>
      </c>
    </row>
    <row r="137" spans="1:65" s="2" customFormat="1" ht="24.15" customHeight="1">
      <c r="A137" s="40"/>
      <c r="B137" s="41"/>
      <c r="C137" s="206" t="s">
        <v>149</v>
      </c>
      <c r="D137" s="206" t="s">
        <v>118</v>
      </c>
      <c r="E137" s="207" t="s">
        <v>180</v>
      </c>
      <c r="F137" s="208" t="s">
        <v>181</v>
      </c>
      <c r="G137" s="209" t="s">
        <v>182</v>
      </c>
      <c r="H137" s="210">
        <v>267.81</v>
      </c>
      <c r="I137" s="211"/>
      <c r="J137" s="212">
        <f>ROUND(I137*H137,2)</f>
        <v>0</v>
      </c>
      <c r="K137" s="208" t="s">
        <v>122</v>
      </c>
      <c r="L137" s="46"/>
      <c r="M137" s="213" t="s">
        <v>19</v>
      </c>
      <c r="N137" s="214" t="s">
        <v>40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123</v>
      </c>
      <c r="AT137" s="217" t="s">
        <v>118</v>
      </c>
      <c r="AU137" s="217" t="s">
        <v>79</v>
      </c>
      <c r="AY137" s="19" t="s">
        <v>116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77</v>
      </c>
      <c r="BK137" s="218">
        <f>ROUND(I137*H137,2)</f>
        <v>0</v>
      </c>
      <c r="BL137" s="19" t="s">
        <v>123</v>
      </c>
      <c r="BM137" s="217" t="s">
        <v>183</v>
      </c>
    </row>
    <row r="138" spans="1:47" s="2" customFormat="1" ht="12">
      <c r="A138" s="40"/>
      <c r="B138" s="41"/>
      <c r="C138" s="42"/>
      <c r="D138" s="219" t="s">
        <v>124</v>
      </c>
      <c r="E138" s="42"/>
      <c r="F138" s="220" t="s">
        <v>184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124</v>
      </c>
      <c r="AU138" s="19" t="s">
        <v>79</v>
      </c>
    </row>
    <row r="139" spans="1:51" s="14" customFormat="1" ht="12">
      <c r="A139" s="14"/>
      <c r="B139" s="235"/>
      <c r="C139" s="236"/>
      <c r="D139" s="226" t="s">
        <v>126</v>
      </c>
      <c r="E139" s="237" t="s">
        <v>19</v>
      </c>
      <c r="F139" s="238" t="s">
        <v>185</v>
      </c>
      <c r="G139" s="236"/>
      <c r="H139" s="239">
        <v>249.82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126</v>
      </c>
      <c r="AU139" s="245" t="s">
        <v>79</v>
      </c>
      <c r="AV139" s="14" t="s">
        <v>79</v>
      </c>
      <c r="AW139" s="14" t="s">
        <v>31</v>
      </c>
      <c r="AX139" s="14" t="s">
        <v>69</v>
      </c>
      <c r="AY139" s="245" t="s">
        <v>116</v>
      </c>
    </row>
    <row r="140" spans="1:51" s="14" customFormat="1" ht="12">
      <c r="A140" s="14"/>
      <c r="B140" s="235"/>
      <c r="C140" s="236"/>
      <c r="D140" s="226" t="s">
        <v>126</v>
      </c>
      <c r="E140" s="237" t="s">
        <v>19</v>
      </c>
      <c r="F140" s="238" t="s">
        <v>186</v>
      </c>
      <c r="G140" s="236"/>
      <c r="H140" s="239">
        <v>17.99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126</v>
      </c>
      <c r="AU140" s="245" t="s">
        <v>79</v>
      </c>
      <c r="AV140" s="14" t="s">
        <v>79</v>
      </c>
      <c r="AW140" s="14" t="s">
        <v>31</v>
      </c>
      <c r="AX140" s="14" t="s">
        <v>69</v>
      </c>
      <c r="AY140" s="245" t="s">
        <v>116</v>
      </c>
    </row>
    <row r="141" spans="1:51" s="15" customFormat="1" ht="12">
      <c r="A141" s="15"/>
      <c r="B141" s="246"/>
      <c r="C141" s="247"/>
      <c r="D141" s="226" t="s">
        <v>126</v>
      </c>
      <c r="E141" s="248" t="s">
        <v>19</v>
      </c>
      <c r="F141" s="249" t="s">
        <v>135</v>
      </c>
      <c r="G141" s="247"/>
      <c r="H141" s="250">
        <v>267.81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6" t="s">
        <v>126</v>
      </c>
      <c r="AU141" s="256" t="s">
        <v>79</v>
      </c>
      <c r="AV141" s="15" t="s">
        <v>123</v>
      </c>
      <c r="AW141" s="15" t="s">
        <v>31</v>
      </c>
      <c r="AX141" s="15" t="s">
        <v>77</v>
      </c>
      <c r="AY141" s="256" t="s">
        <v>116</v>
      </c>
    </row>
    <row r="142" spans="1:65" s="2" customFormat="1" ht="24.15" customHeight="1">
      <c r="A142" s="40"/>
      <c r="B142" s="41"/>
      <c r="C142" s="206" t="s">
        <v>187</v>
      </c>
      <c r="D142" s="206" t="s">
        <v>118</v>
      </c>
      <c r="E142" s="207" t="s">
        <v>188</v>
      </c>
      <c r="F142" s="208" t="s">
        <v>189</v>
      </c>
      <c r="G142" s="209" t="s">
        <v>182</v>
      </c>
      <c r="H142" s="210">
        <v>249.82</v>
      </c>
      <c r="I142" s="211"/>
      <c r="J142" s="212">
        <f>ROUND(I142*H142,2)</f>
        <v>0</v>
      </c>
      <c r="K142" s="208" t="s">
        <v>122</v>
      </c>
      <c r="L142" s="46"/>
      <c r="M142" s="213" t="s">
        <v>19</v>
      </c>
      <c r="N142" s="214" t="s">
        <v>40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123</v>
      </c>
      <c r="AT142" s="217" t="s">
        <v>118</v>
      </c>
      <c r="AU142" s="217" t="s">
        <v>79</v>
      </c>
      <c r="AY142" s="19" t="s">
        <v>116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77</v>
      </c>
      <c r="BK142" s="218">
        <f>ROUND(I142*H142,2)</f>
        <v>0</v>
      </c>
      <c r="BL142" s="19" t="s">
        <v>123</v>
      </c>
      <c r="BM142" s="217" t="s">
        <v>190</v>
      </c>
    </row>
    <row r="143" spans="1:47" s="2" customFormat="1" ht="12">
      <c r="A143" s="40"/>
      <c r="B143" s="41"/>
      <c r="C143" s="42"/>
      <c r="D143" s="219" t="s">
        <v>124</v>
      </c>
      <c r="E143" s="42"/>
      <c r="F143" s="220" t="s">
        <v>191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124</v>
      </c>
      <c r="AU143" s="19" t="s">
        <v>79</v>
      </c>
    </row>
    <row r="144" spans="1:51" s="14" customFormat="1" ht="12">
      <c r="A144" s="14"/>
      <c r="B144" s="235"/>
      <c r="C144" s="236"/>
      <c r="D144" s="226" t="s">
        <v>126</v>
      </c>
      <c r="E144" s="237" t="s">
        <v>19</v>
      </c>
      <c r="F144" s="238" t="s">
        <v>192</v>
      </c>
      <c r="G144" s="236"/>
      <c r="H144" s="239">
        <v>249.82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126</v>
      </c>
      <c r="AU144" s="245" t="s">
        <v>79</v>
      </c>
      <c r="AV144" s="14" t="s">
        <v>79</v>
      </c>
      <c r="AW144" s="14" t="s">
        <v>31</v>
      </c>
      <c r="AX144" s="14" t="s">
        <v>69</v>
      </c>
      <c r="AY144" s="245" t="s">
        <v>116</v>
      </c>
    </row>
    <row r="145" spans="1:51" s="15" customFormat="1" ht="12">
      <c r="A145" s="15"/>
      <c r="B145" s="246"/>
      <c r="C145" s="247"/>
      <c r="D145" s="226" t="s">
        <v>126</v>
      </c>
      <c r="E145" s="248" t="s">
        <v>19</v>
      </c>
      <c r="F145" s="249" t="s">
        <v>164</v>
      </c>
      <c r="G145" s="247"/>
      <c r="H145" s="250">
        <v>249.82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6" t="s">
        <v>126</v>
      </c>
      <c r="AU145" s="256" t="s">
        <v>79</v>
      </c>
      <c r="AV145" s="15" t="s">
        <v>123</v>
      </c>
      <c r="AW145" s="15" t="s">
        <v>31</v>
      </c>
      <c r="AX145" s="15" t="s">
        <v>77</v>
      </c>
      <c r="AY145" s="256" t="s">
        <v>116</v>
      </c>
    </row>
    <row r="146" spans="1:65" s="2" customFormat="1" ht="16.5" customHeight="1">
      <c r="A146" s="40"/>
      <c r="B146" s="41"/>
      <c r="C146" s="257" t="s">
        <v>193</v>
      </c>
      <c r="D146" s="257" t="s">
        <v>194</v>
      </c>
      <c r="E146" s="258" t="s">
        <v>195</v>
      </c>
      <c r="F146" s="259" t="s">
        <v>196</v>
      </c>
      <c r="G146" s="260" t="s">
        <v>197</v>
      </c>
      <c r="H146" s="261">
        <v>12.491</v>
      </c>
      <c r="I146" s="262"/>
      <c r="J146" s="263">
        <f>ROUND(I146*H146,2)</f>
        <v>0</v>
      </c>
      <c r="K146" s="259" t="s">
        <v>122</v>
      </c>
      <c r="L146" s="264"/>
      <c r="M146" s="265" t="s">
        <v>19</v>
      </c>
      <c r="N146" s="266" t="s">
        <v>40</v>
      </c>
      <c r="O146" s="86"/>
      <c r="P146" s="215">
        <f>O146*H146</f>
        <v>0</v>
      </c>
      <c r="Q146" s="215">
        <v>0.001</v>
      </c>
      <c r="R146" s="215">
        <f>Q146*H146</f>
        <v>0.012491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149</v>
      </c>
      <c r="AT146" s="217" t="s">
        <v>194</v>
      </c>
      <c r="AU146" s="217" t="s">
        <v>79</v>
      </c>
      <c r="AY146" s="19" t="s">
        <v>116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77</v>
      </c>
      <c r="BK146" s="218">
        <f>ROUND(I146*H146,2)</f>
        <v>0</v>
      </c>
      <c r="BL146" s="19" t="s">
        <v>123</v>
      </c>
      <c r="BM146" s="217" t="s">
        <v>198</v>
      </c>
    </row>
    <row r="147" spans="1:51" s="14" customFormat="1" ht="12">
      <c r="A147" s="14"/>
      <c r="B147" s="235"/>
      <c r="C147" s="236"/>
      <c r="D147" s="226" t="s">
        <v>126</v>
      </c>
      <c r="E147" s="237" t="s">
        <v>19</v>
      </c>
      <c r="F147" s="238" t="s">
        <v>199</v>
      </c>
      <c r="G147" s="236"/>
      <c r="H147" s="239">
        <v>12.491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126</v>
      </c>
      <c r="AU147" s="245" t="s">
        <v>79</v>
      </c>
      <c r="AV147" s="14" t="s">
        <v>79</v>
      </c>
      <c r="AW147" s="14" t="s">
        <v>31</v>
      </c>
      <c r="AX147" s="14" t="s">
        <v>69</v>
      </c>
      <c r="AY147" s="245" t="s">
        <v>116</v>
      </c>
    </row>
    <row r="148" spans="1:51" s="15" customFormat="1" ht="12">
      <c r="A148" s="15"/>
      <c r="B148" s="246"/>
      <c r="C148" s="247"/>
      <c r="D148" s="226" t="s">
        <v>126</v>
      </c>
      <c r="E148" s="248" t="s">
        <v>19</v>
      </c>
      <c r="F148" s="249" t="s">
        <v>164</v>
      </c>
      <c r="G148" s="247"/>
      <c r="H148" s="250">
        <v>12.491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6" t="s">
        <v>126</v>
      </c>
      <c r="AU148" s="256" t="s">
        <v>79</v>
      </c>
      <c r="AV148" s="15" t="s">
        <v>123</v>
      </c>
      <c r="AW148" s="15" t="s">
        <v>31</v>
      </c>
      <c r="AX148" s="15" t="s">
        <v>77</v>
      </c>
      <c r="AY148" s="256" t="s">
        <v>116</v>
      </c>
    </row>
    <row r="149" spans="1:65" s="2" customFormat="1" ht="21.75" customHeight="1">
      <c r="A149" s="40"/>
      <c r="B149" s="41"/>
      <c r="C149" s="206" t="s">
        <v>200</v>
      </c>
      <c r="D149" s="206" t="s">
        <v>118</v>
      </c>
      <c r="E149" s="207" t="s">
        <v>201</v>
      </c>
      <c r="F149" s="208" t="s">
        <v>202</v>
      </c>
      <c r="G149" s="209" t="s">
        <v>182</v>
      </c>
      <c r="H149" s="210">
        <v>249.82</v>
      </c>
      <c r="I149" s="211"/>
      <c r="J149" s="212">
        <f>ROUND(I149*H149,2)</f>
        <v>0</v>
      </c>
      <c r="K149" s="208" t="s">
        <v>122</v>
      </c>
      <c r="L149" s="46"/>
      <c r="M149" s="213" t="s">
        <v>19</v>
      </c>
      <c r="N149" s="214" t="s">
        <v>40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123</v>
      </c>
      <c r="AT149" s="217" t="s">
        <v>118</v>
      </c>
      <c r="AU149" s="217" t="s">
        <v>79</v>
      </c>
      <c r="AY149" s="19" t="s">
        <v>116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77</v>
      </c>
      <c r="BK149" s="218">
        <f>ROUND(I149*H149,2)</f>
        <v>0</v>
      </c>
      <c r="BL149" s="19" t="s">
        <v>123</v>
      </c>
      <c r="BM149" s="217" t="s">
        <v>203</v>
      </c>
    </row>
    <row r="150" spans="1:47" s="2" customFormat="1" ht="12">
      <c r="A150" s="40"/>
      <c r="B150" s="41"/>
      <c r="C150" s="42"/>
      <c r="D150" s="219" t="s">
        <v>124</v>
      </c>
      <c r="E150" s="42"/>
      <c r="F150" s="220" t="s">
        <v>204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124</v>
      </c>
      <c r="AU150" s="19" t="s">
        <v>79</v>
      </c>
    </row>
    <row r="151" spans="1:51" s="14" customFormat="1" ht="12">
      <c r="A151" s="14"/>
      <c r="B151" s="235"/>
      <c r="C151" s="236"/>
      <c r="D151" s="226" t="s">
        <v>126</v>
      </c>
      <c r="E151" s="237" t="s">
        <v>19</v>
      </c>
      <c r="F151" s="238" t="s">
        <v>205</v>
      </c>
      <c r="G151" s="236"/>
      <c r="H151" s="239">
        <v>249.82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126</v>
      </c>
      <c r="AU151" s="245" t="s">
        <v>79</v>
      </c>
      <c r="AV151" s="14" t="s">
        <v>79</v>
      </c>
      <c r="AW151" s="14" t="s">
        <v>31</v>
      </c>
      <c r="AX151" s="14" t="s">
        <v>69</v>
      </c>
      <c r="AY151" s="245" t="s">
        <v>116</v>
      </c>
    </row>
    <row r="152" spans="1:51" s="15" customFormat="1" ht="12">
      <c r="A152" s="15"/>
      <c r="B152" s="246"/>
      <c r="C152" s="247"/>
      <c r="D152" s="226" t="s">
        <v>126</v>
      </c>
      <c r="E152" s="248" t="s">
        <v>19</v>
      </c>
      <c r="F152" s="249" t="s">
        <v>164</v>
      </c>
      <c r="G152" s="247"/>
      <c r="H152" s="250">
        <v>249.82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6" t="s">
        <v>126</v>
      </c>
      <c r="AU152" s="256" t="s">
        <v>79</v>
      </c>
      <c r="AV152" s="15" t="s">
        <v>123</v>
      </c>
      <c r="AW152" s="15" t="s">
        <v>31</v>
      </c>
      <c r="AX152" s="15" t="s">
        <v>77</v>
      </c>
      <c r="AY152" s="256" t="s">
        <v>116</v>
      </c>
    </row>
    <row r="153" spans="1:65" s="2" customFormat="1" ht="21.75" customHeight="1">
      <c r="A153" s="40"/>
      <c r="B153" s="41"/>
      <c r="C153" s="206" t="s">
        <v>160</v>
      </c>
      <c r="D153" s="206" t="s">
        <v>118</v>
      </c>
      <c r="E153" s="207" t="s">
        <v>206</v>
      </c>
      <c r="F153" s="208" t="s">
        <v>207</v>
      </c>
      <c r="G153" s="209" t="s">
        <v>182</v>
      </c>
      <c r="H153" s="210">
        <v>2509.62</v>
      </c>
      <c r="I153" s="211"/>
      <c r="J153" s="212">
        <f>ROUND(I153*H153,2)</f>
        <v>0</v>
      </c>
      <c r="K153" s="208" t="s">
        <v>122</v>
      </c>
      <c r="L153" s="46"/>
      <c r="M153" s="213" t="s">
        <v>19</v>
      </c>
      <c r="N153" s="214" t="s">
        <v>40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123</v>
      </c>
      <c r="AT153" s="217" t="s">
        <v>118</v>
      </c>
      <c r="AU153" s="217" t="s">
        <v>79</v>
      </c>
      <c r="AY153" s="19" t="s">
        <v>116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77</v>
      </c>
      <c r="BK153" s="218">
        <f>ROUND(I153*H153,2)</f>
        <v>0</v>
      </c>
      <c r="BL153" s="19" t="s">
        <v>123</v>
      </c>
      <c r="BM153" s="217" t="s">
        <v>208</v>
      </c>
    </row>
    <row r="154" spans="1:47" s="2" customFormat="1" ht="12">
      <c r="A154" s="40"/>
      <c r="B154" s="41"/>
      <c r="C154" s="42"/>
      <c r="D154" s="219" t="s">
        <v>124</v>
      </c>
      <c r="E154" s="42"/>
      <c r="F154" s="220" t="s">
        <v>209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124</v>
      </c>
      <c r="AU154" s="19" t="s">
        <v>79</v>
      </c>
    </row>
    <row r="155" spans="1:51" s="14" customFormat="1" ht="12">
      <c r="A155" s="14"/>
      <c r="B155" s="235"/>
      <c r="C155" s="236"/>
      <c r="D155" s="226" t="s">
        <v>126</v>
      </c>
      <c r="E155" s="237" t="s">
        <v>19</v>
      </c>
      <c r="F155" s="238" t="s">
        <v>210</v>
      </c>
      <c r="G155" s="236"/>
      <c r="H155" s="239">
        <v>1470.92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126</v>
      </c>
      <c r="AU155" s="245" t="s">
        <v>79</v>
      </c>
      <c r="AV155" s="14" t="s">
        <v>79</v>
      </c>
      <c r="AW155" s="14" t="s">
        <v>31</v>
      </c>
      <c r="AX155" s="14" t="s">
        <v>69</v>
      </c>
      <c r="AY155" s="245" t="s">
        <v>116</v>
      </c>
    </row>
    <row r="156" spans="1:51" s="14" customFormat="1" ht="12">
      <c r="A156" s="14"/>
      <c r="B156" s="235"/>
      <c r="C156" s="236"/>
      <c r="D156" s="226" t="s">
        <v>126</v>
      </c>
      <c r="E156" s="237" t="s">
        <v>19</v>
      </c>
      <c r="F156" s="238" t="s">
        <v>211</v>
      </c>
      <c r="G156" s="236"/>
      <c r="H156" s="239">
        <v>76.04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126</v>
      </c>
      <c r="AU156" s="245" t="s">
        <v>79</v>
      </c>
      <c r="AV156" s="14" t="s">
        <v>79</v>
      </c>
      <c r="AW156" s="14" t="s">
        <v>31</v>
      </c>
      <c r="AX156" s="14" t="s">
        <v>69</v>
      </c>
      <c r="AY156" s="245" t="s">
        <v>116</v>
      </c>
    </row>
    <row r="157" spans="1:51" s="14" customFormat="1" ht="12">
      <c r="A157" s="14"/>
      <c r="B157" s="235"/>
      <c r="C157" s="236"/>
      <c r="D157" s="226" t="s">
        <v>126</v>
      </c>
      <c r="E157" s="237" t="s">
        <v>19</v>
      </c>
      <c r="F157" s="238" t="s">
        <v>212</v>
      </c>
      <c r="G157" s="236"/>
      <c r="H157" s="239">
        <v>165.795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126</v>
      </c>
      <c r="AU157" s="245" t="s">
        <v>79</v>
      </c>
      <c r="AV157" s="14" t="s">
        <v>79</v>
      </c>
      <c r="AW157" s="14" t="s">
        <v>31</v>
      </c>
      <c r="AX157" s="14" t="s">
        <v>69</v>
      </c>
      <c r="AY157" s="245" t="s">
        <v>116</v>
      </c>
    </row>
    <row r="158" spans="1:51" s="14" customFormat="1" ht="12">
      <c r="A158" s="14"/>
      <c r="B158" s="235"/>
      <c r="C158" s="236"/>
      <c r="D158" s="226" t="s">
        <v>126</v>
      </c>
      <c r="E158" s="237" t="s">
        <v>19</v>
      </c>
      <c r="F158" s="238" t="s">
        <v>213</v>
      </c>
      <c r="G158" s="236"/>
      <c r="H158" s="239">
        <v>315.535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126</v>
      </c>
      <c r="AU158" s="245" t="s">
        <v>79</v>
      </c>
      <c r="AV158" s="14" t="s">
        <v>79</v>
      </c>
      <c r="AW158" s="14" t="s">
        <v>31</v>
      </c>
      <c r="AX158" s="14" t="s">
        <v>69</v>
      </c>
      <c r="AY158" s="245" t="s">
        <v>116</v>
      </c>
    </row>
    <row r="159" spans="1:51" s="16" customFormat="1" ht="12">
      <c r="A159" s="16"/>
      <c r="B159" s="267"/>
      <c r="C159" s="268"/>
      <c r="D159" s="226" t="s">
        <v>126</v>
      </c>
      <c r="E159" s="269" t="s">
        <v>19</v>
      </c>
      <c r="F159" s="270" t="s">
        <v>214</v>
      </c>
      <c r="G159" s="268"/>
      <c r="H159" s="271">
        <v>2028.2900000000002</v>
      </c>
      <c r="I159" s="272"/>
      <c r="J159" s="268"/>
      <c r="K159" s="268"/>
      <c r="L159" s="273"/>
      <c r="M159" s="274"/>
      <c r="N159" s="275"/>
      <c r="O159" s="275"/>
      <c r="P159" s="275"/>
      <c r="Q159" s="275"/>
      <c r="R159" s="275"/>
      <c r="S159" s="275"/>
      <c r="T159" s="27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77" t="s">
        <v>126</v>
      </c>
      <c r="AU159" s="277" t="s">
        <v>79</v>
      </c>
      <c r="AV159" s="16" t="s">
        <v>146</v>
      </c>
      <c r="AW159" s="16" t="s">
        <v>31</v>
      </c>
      <c r="AX159" s="16" t="s">
        <v>69</v>
      </c>
      <c r="AY159" s="277" t="s">
        <v>116</v>
      </c>
    </row>
    <row r="160" spans="1:51" s="14" customFormat="1" ht="12">
      <c r="A160" s="14"/>
      <c r="B160" s="235"/>
      <c r="C160" s="236"/>
      <c r="D160" s="226" t="s">
        <v>126</v>
      </c>
      <c r="E160" s="237" t="s">
        <v>19</v>
      </c>
      <c r="F160" s="238" t="s">
        <v>215</v>
      </c>
      <c r="G160" s="236"/>
      <c r="H160" s="239">
        <v>481.33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126</v>
      </c>
      <c r="AU160" s="245" t="s">
        <v>79</v>
      </c>
      <c r="AV160" s="14" t="s">
        <v>79</v>
      </c>
      <c r="AW160" s="14" t="s">
        <v>31</v>
      </c>
      <c r="AX160" s="14" t="s">
        <v>69</v>
      </c>
      <c r="AY160" s="245" t="s">
        <v>116</v>
      </c>
    </row>
    <row r="161" spans="1:51" s="15" customFormat="1" ht="12">
      <c r="A161" s="15"/>
      <c r="B161" s="246"/>
      <c r="C161" s="247"/>
      <c r="D161" s="226" t="s">
        <v>126</v>
      </c>
      <c r="E161" s="248" t="s">
        <v>19</v>
      </c>
      <c r="F161" s="249" t="s">
        <v>135</v>
      </c>
      <c r="G161" s="247"/>
      <c r="H161" s="250">
        <v>2509.6200000000003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6" t="s">
        <v>126</v>
      </c>
      <c r="AU161" s="256" t="s">
        <v>79</v>
      </c>
      <c r="AV161" s="15" t="s">
        <v>123</v>
      </c>
      <c r="AW161" s="15" t="s">
        <v>31</v>
      </c>
      <c r="AX161" s="15" t="s">
        <v>77</v>
      </c>
      <c r="AY161" s="256" t="s">
        <v>116</v>
      </c>
    </row>
    <row r="162" spans="1:65" s="2" customFormat="1" ht="24.15" customHeight="1">
      <c r="A162" s="40"/>
      <c r="B162" s="41"/>
      <c r="C162" s="206" t="s">
        <v>216</v>
      </c>
      <c r="D162" s="206" t="s">
        <v>118</v>
      </c>
      <c r="E162" s="207" t="s">
        <v>217</v>
      </c>
      <c r="F162" s="208" t="s">
        <v>218</v>
      </c>
      <c r="G162" s="209" t="s">
        <v>219</v>
      </c>
      <c r="H162" s="210">
        <v>12</v>
      </c>
      <c r="I162" s="211"/>
      <c r="J162" s="212">
        <f>ROUND(I162*H162,2)</f>
        <v>0</v>
      </c>
      <c r="K162" s="208" t="s">
        <v>122</v>
      </c>
      <c r="L162" s="46"/>
      <c r="M162" s="213" t="s">
        <v>19</v>
      </c>
      <c r="N162" s="214" t="s">
        <v>40</v>
      </c>
      <c r="O162" s="86"/>
      <c r="P162" s="215">
        <f>O162*H162</f>
        <v>0</v>
      </c>
      <c r="Q162" s="215">
        <v>0.02135</v>
      </c>
      <c r="R162" s="215">
        <f>Q162*H162</f>
        <v>0.2562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123</v>
      </c>
      <c r="AT162" s="217" t="s">
        <v>118</v>
      </c>
      <c r="AU162" s="217" t="s">
        <v>79</v>
      </c>
      <c r="AY162" s="19" t="s">
        <v>116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77</v>
      </c>
      <c r="BK162" s="218">
        <f>ROUND(I162*H162,2)</f>
        <v>0</v>
      </c>
      <c r="BL162" s="19" t="s">
        <v>123</v>
      </c>
      <c r="BM162" s="217" t="s">
        <v>220</v>
      </c>
    </row>
    <row r="163" spans="1:47" s="2" customFormat="1" ht="12">
      <c r="A163" s="40"/>
      <c r="B163" s="41"/>
      <c r="C163" s="42"/>
      <c r="D163" s="219" t="s">
        <v>124</v>
      </c>
      <c r="E163" s="42"/>
      <c r="F163" s="220" t="s">
        <v>221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124</v>
      </c>
      <c r="AU163" s="19" t="s">
        <v>79</v>
      </c>
    </row>
    <row r="164" spans="1:63" s="12" customFormat="1" ht="20.85" customHeight="1">
      <c r="A164" s="12"/>
      <c r="B164" s="190"/>
      <c r="C164" s="191"/>
      <c r="D164" s="192" t="s">
        <v>68</v>
      </c>
      <c r="E164" s="204" t="s">
        <v>200</v>
      </c>
      <c r="F164" s="204" t="s">
        <v>222</v>
      </c>
      <c r="G164" s="191"/>
      <c r="H164" s="191"/>
      <c r="I164" s="194"/>
      <c r="J164" s="205">
        <f>BK164</f>
        <v>0</v>
      </c>
      <c r="K164" s="191"/>
      <c r="L164" s="196"/>
      <c r="M164" s="197"/>
      <c r="N164" s="198"/>
      <c r="O164" s="198"/>
      <c r="P164" s="199">
        <f>SUM(P165:P230)</f>
        <v>0</v>
      </c>
      <c r="Q164" s="198"/>
      <c r="R164" s="199">
        <f>SUM(R165:R230)</f>
        <v>0</v>
      </c>
      <c r="S164" s="198"/>
      <c r="T164" s="200">
        <f>SUM(T165:T230)</f>
        <v>1365.2298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1" t="s">
        <v>77</v>
      </c>
      <c r="AT164" s="202" t="s">
        <v>68</v>
      </c>
      <c r="AU164" s="202" t="s">
        <v>79</v>
      </c>
      <c r="AY164" s="201" t="s">
        <v>116</v>
      </c>
      <c r="BK164" s="203">
        <f>SUM(BK165:BK230)</f>
        <v>0</v>
      </c>
    </row>
    <row r="165" spans="1:65" s="2" customFormat="1" ht="37.8" customHeight="1">
      <c r="A165" s="40"/>
      <c r="B165" s="41"/>
      <c r="C165" s="206" t="s">
        <v>223</v>
      </c>
      <c r="D165" s="206" t="s">
        <v>118</v>
      </c>
      <c r="E165" s="207" t="s">
        <v>224</v>
      </c>
      <c r="F165" s="208" t="s">
        <v>225</v>
      </c>
      <c r="G165" s="209" t="s">
        <v>182</v>
      </c>
      <c r="H165" s="210">
        <v>212.78</v>
      </c>
      <c r="I165" s="211"/>
      <c r="J165" s="212">
        <f>ROUND(I165*H165,2)</f>
        <v>0</v>
      </c>
      <c r="K165" s="208" t="s">
        <v>122</v>
      </c>
      <c r="L165" s="46"/>
      <c r="M165" s="213" t="s">
        <v>19</v>
      </c>
      <c r="N165" s="214" t="s">
        <v>40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0.26</v>
      </c>
      <c r="T165" s="216">
        <f>S165*H165</f>
        <v>55.3228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123</v>
      </c>
      <c r="AT165" s="217" t="s">
        <v>118</v>
      </c>
      <c r="AU165" s="217" t="s">
        <v>146</v>
      </c>
      <c r="AY165" s="19" t="s">
        <v>116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77</v>
      </c>
      <c r="BK165" s="218">
        <f>ROUND(I165*H165,2)</f>
        <v>0</v>
      </c>
      <c r="BL165" s="19" t="s">
        <v>123</v>
      </c>
      <c r="BM165" s="217" t="s">
        <v>226</v>
      </c>
    </row>
    <row r="166" spans="1:47" s="2" customFormat="1" ht="12">
      <c r="A166" s="40"/>
      <c r="B166" s="41"/>
      <c r="C166" s="42"/>
      <c r="D166" s="219" t="s">
        <v>124</v>
      </c>
      <c r="E166" s="42"/>
      <c r="F166" s="220" t="s">
        <v>227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124</v>
      </c>
      <c r="AU166" s="19" t="s">
        <v>146</v>
      </c>
    </row>
    <row r="167" spans="1:51" s="13" customFormat="1" ht="12">
      <c r="A167" s="13"/>
      <c r="B167" s="224"/>
      <c r="C167" s="225"/>
      <c r="D167" s="226" t="s">
        <v>126</v>
      </c>
      <c r="E167" s="227" t="s">
        <v>19</v>
      </c>
      <c r="F167" s="228" t="s">
        <v>228</v>
      </c>
      <c r="G167" s="225"/>
      <c r="H167" s="227" t="s">
        <v>19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126</v>
      </c>
      <c r="AU167" s="234" t="s">
        <v>146</v>
      </c>
      <c r="AV167" s="13" t="s">
        <v>77</v>
      </c>
      <c r="AW167" s="13" t="s">
        <v>31</v>
      </c>
      <c r="AX167" s="13" t="s">
        <v>69</v>
      </c>
      <c r="AY167" s="234" t="s">
        <v>116</v>
      </c>
    </row>
    <row r="168" spans="1:51" s="14" customFormat="1" ht="12">
      <c r="A168" s="14"/>
      <c r="B168" s="235"/>
      <c r="C168" s="236"/>
      <c r="D168" s="226" t="s">
        <v>126</v>
      </c>
      <c r="E168" s="237" t="s">
        <v>19</v>
      </c>
      <c r="F168" s="238" t="s">
        <v>229</v>
      </c>
      <c r="G168" s="236"/>
      <c r="H168" s="239">
        <v>212.78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126</v>
      </c>
      <c r="AU168" s="245" t="s">
        <v>146</v>
      </c>
      <c r="AV168" s="14" t="s">
        <v>79</v>
      </c>
      <c r="AW168" s="14" t="s">
        <v>31</v>
      </c>
      <c r="AX168" s="14" t="s">
        <v>69</v>
      </c>
      <c r="AY168" s="245" t="s">
        <v>116</v>
      </c>
    </row>
    <row r="169" spans="1:51" s="15" customFormat="1" ht="12">
      <c r="A169" s="15"/>
      <c r="B169" s="246"/>
      <c r="C169" s="247"/>
      <c r="D169" s="226" t="s">
        <v>126</v>
      </c>
      <c r="E169" s="248" t="s">
        <v>19</v>
      </c>
      <c r="F169" s="249" t="s">
        <v>164</v>
      </c>
      <c r="G169" s="247"/>
      <c r="H169" s="250">
        <v>212.78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6" t="s">
        <v>126</v>
      </c>
      <c r="AU169" s="256" t="s">
        <v>146</v>
      </c>
      <c r="AV169" s="15" t="s">
        <v>123</v>
      </c>
      <c r="AW169" s="15" t="s">
        <v>31</v>
      </c>
      <c r="AX169" s="15" t="s">
        <v>77</v>
      </c>
      <c r="AY169" s="256" t="s">
        <v>116</v>
      </c>
    </row>
    <row r="170" spans="1:65" s="2" customFormat="1" ht="37.8" customHeight="1">
      <c r="A170" s="40"/>
      <c r="B170" s="41"/>
      <c r="C170" s="206" t="s">
        <v>8</v>
      </c>
      <c r="D170" s="206" t="s">
        <v>118</v>
      </c>
      <c r="E170" s="207" t="s">
        <v>230</v>
      </c>
      <c r="F170" s="208" t="s">
        <v>231</v>
      </c>
      <c r="G170" s="209" t="s">
        <v>182</v>
      </c>
      <c r="H170" s="210">
        <v>151.3</v>
      </c>
      <c r="I170" s="211"/>
      <c r="J170" s="212">
        <f>ROUND(I170*H170,2)</f>
        <v>0</v>
      </c>
      <c r="K170" s="208" t="s">
        <v>122</v>
      </c>
      <c r="L170" s="46"/>
      <c r="M170" s="213" t="s">
        <v>19</v>
      </c>
      <c r="N170" s="214" t="s">
        <v>40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0.295</v>
      </c>
      <c r="T170" s="216">
        <f>S170*H170</f>
        <v>44.6335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123</v>
      </c>
      <c r="AT170" s="217" t="s">
        <v>118</v>
      </c>
      <c r="AU170" s="217" t="s">
        <v>146</v>
      </c>
      <c r="AY170" s="19" t="s">
        <v>116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77</v>
      </c>
      <c r="BK170" s="218">
        <f>ROUND(I170*H170,2)</f>
        <v>0</v>
      </c>
      <c r="BL170" s="19" t="s">
        <v>123</v>
      </c>
      <c r="BM170" s="217" t="s">
        <v>232</v>
      </c>
    </row>
    <row r="171" spans="1:47" s="2" customFormat="1" ht="12">
      <c r="A171" s="40"/>
      <c r="B171" s="41"/>
      <c r="C171" s="42"/>
      <c r="D171" s="219" t="s">
        <v>124</v>
      </c>
      <c r="E171" s="42"/>
      <c r="F171" s="220" t="s">
        <v>233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124</v>
      </c>
      <c r="AU171" s="19" t="s">
        <v>146</v>
      </c>
    </row>
    <row r="172" spans="1:51" s="13" customFormat="1" ht="12">
      <c r="A172" s="13"/>
      <c r="B172" s="224"/>
      <c r="C172" s="225"/>
      <c r="D172" s="226" t="s">
        <v>126</v>
      </c>
      <c r="E172" s="227" t="s">
        <v>19</v>
      </c>
      <c r="F172" s="228" t="s">
        <v>234</v>
      </c>
      <c r="G172" s="225"/>
      <c r="H172" s="227" t="s">
        <v>19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126</v>
      </c>
      <c r="AU172" s="234" t="s">
        <v>146</v>
      </c>
      <c r="AV172" s="13" t="s">
        <v>77</v>
      </c>
      <c r="AW172" s="13" t="s">
        <v>31</v>
      </c>
      <c r="AX172" s="13" t="s">
        <v>69</v>
      </c>
      <c r="AY172" s="234" t="s">
        <v>116</v>
      </c>
    </row>
    <row r="173" spans="1:51" s="14" customFormat="1" ht="12">
      <c r="A173" s="14"/>
      <c r="B173" s="235"/>
      <c r="C173" s="236"/>
      <c r="D173" s="226" t="s">
        <v>126</v>
      </c>
      <c r="E173" s="237" t="s">
        <v>19</v>
      </c>
      <c r="F173" s="238" t="s">
        <v>235</v>
      </c>
      <c r="G173" s="236"/>
      <c r="H173" s="239">
        <v>151.3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126</v>
      </c>
      <c r="AU173" s="245" t="s">
        <v>146</v>
      </c>
      <c r="AV173" s="14" t="s">
        <v>79</v>
      </c>
      <c r="AW173" s="14" t="s">
        <v>31</v>
      </c>
      <c r="AX173" s="14" t="s">
        <v>69</v>
      </c>
      <c r="AY173" s="245" t="s">
        <v>116</v>
      </c>
    </row>
    <row r="174" spans="1:51" s="15" customFormat="1" ht="12">
      <c r="A174" s="15"/>
      <c r="B174" s="246"/>
      <c r="C174" s="247"/>
      <c r="D174" s="226" t="s">
        <v>126</v>
      </c>
      <c r="E174" s="248" t="s">
        <v>19</v>
      </c>
      <c r="F174" s="249" t="s">
        <v>164</v>
      </c>
      <c r="G174" s="247"/>
      <c r="H174" s="250">
        <v>151.3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6" t="s">
        <v>126</v>
      </c>
      <c r="AU174" s="256" t="s">
        <v>146</v>
      </c>
      <c r="AV174" s="15" t="s">
        <v>123</v>
      </c>
      <c r="AW174" s="15" t="s">
        <v>31</v>
      </c>
      <c r="AX174" s="15" t="s">
        <v>77</v>
      </c>
      <c r="AY174" s="256" t="s">
        <v>116</v>
      </c>
    </row>
    <row r="175" spans="1:65" s="2" customFormat="1" ht="24.15" customHeight="1">
      <c r="A175" s="40"/>
      <c r="B175" s="41"/>
      <c r="C175" s="206" t="s">
        <v>168</v>
      </c>
      <c r="D175" s="206" t="s">
        <v>118</v>
      </c>
      <c r="E175" s="207" t="s">
        <v>236</v>
      </c>
      <c r="F175" s="208" t="s">
        <v>237</v>
      </c>
      <c r="G175" s="209" t="s">
        <v>182</v>
      </c>
      <c r="H175" s="210">
        <v>179.36</v>
      </c>
      <c r="I175" s="211"/>
      <c r="J175" s="212">
        <f>ROUND(I175*H175,2)</f>
        <v>0</v>
      </c>
      <c r="K175" s="208" t="s">
        <v>122</v>
      </c>
      <c r="L175" s="46"/>
      <c r="M175" s="213" t="s">
        <v>19</v>
      </c>
      <c r="N175" s="214" t="s">
        <v>40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0.355</v>
      </c>
      <c r="T175" s="216">
        <f>S175*H175</f>
        <v>63.6728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123</v>
      </c>
      <c r="AT175" s="217" t="s">
        <v>118</v>
      </c>
      <c r="AU175" s="217" t="s">
        <v>146</v>
      </c>
      <c r="AY175" s="19" t="s">
        <v>116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77</v>
      </c>
      <c r="BK175" s="218">
        <f>ROUND(I175*H175,2)</f>
        <v>0</v>
      </c>
      <c r="BL175" s="19" t="s">
        <v>123</v>
      </c>
      <c r="BM175" s="217" t="s">
        <v>238</v>
      </c>
    </row>
    <row r="176" spans="1:47" s="2" customFormat="1" ht="12">
      <c r="A176" s="40"/>
      <c r="B176" s="41"/>
      <c r="C176" s="42"/>
      <c r="D176" s="219" t="s">
        <v>124</v>
      </c>
      <c r="E176" s="42"/>
      <c r="F176" s="220" t="s">
        <v>239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124</v>
      </c>
      <c r="AU176" s="19" t="s">
        <v>146</v>
      </c>
    </row>
    <row r="177" spans="1:51" s="13" customFormat="1" ht="12">
      <c r="A177" s="13"/>
      <c r="B177" s="224"/>
      <c r="C177" s="225"/>
      <c r="D177" s="226" t="s">
        <v>126</v>
      </c>
      <c r="E177" s="227" t="s">
        <v>19</v>
      </c>
      <c r="F177" s="228" t="s">
        <v>240</v>
      </c>
      <c r="G177" s="225"/>
      <c r="H177" s="227" t="s">
        <v>19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126</v>
      </c>
      <c r="AU177" s="234" t="s">
        <v>146</v>
      </c>
      <c r="AV177" s="13" t="s">
        <v>77</v>
      </c>
      <c r="AW177" s="13" t="s">
        <v>31</v>
      </c>
      <c r="AX177" s="13" t="s">
        <v>69</v>
      </c>
      <c r="AY177" s="234" t="s">
        <v>116</v>
      </c>
    </row>
    <row r="178" spans="1:51" s="14" customFormat="1" ht="12">
      <c r="A178" s="14"/>
      <c r="B178" s="235"/>
      <c r="C178" s="236"/>
      <c r="D178" s="226" t="s">
        <v>126</v>
      </c>
      <c r="E178" s="237" t="s">
        <v>19</v>
      </c>
      <c r="F178" s="238" t="s">
        <v>241</v>
      </c>
      <c r="G178" s="236"/>
      <c r="H178" s="239">
        <v>179.36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126</v>
      </c>
      <c r="AU178" s="245" t="s">
        <v>146</v>
      </c>
      <c r="AV178" s="14" t="s">
        <v>79</v>
      </c>
      <c r="AW178" s="14" t="s">
        <v>31</v>
      </c>
      <c r="AX178" s="14" t="s">
        <v>69</v>
      </c>
      <c r="AY178" s="245" t="s">
        <v>116</v>
      </c>
    </row>
    <row r="179" spans="1:51" s="15" customFormat="1" ht="12">
      <c r="A179" s="15"/>
      <c r="B179" s="246"/>
      <c r="C179" s="247"/>
      <c r="D179" s="226" t="s">
        <v>126</v>
      </c>
      <c r="E179" s="248" t="s">
        <v>19</v>
      </c>
      <c r="F179" s="249" t="s">
        <v>164</v>
      </c>
      <c r="G179" s="247"/>
      <c r="H179" s="250">
        <v>179.36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6" t="s">
        <v>126</v>
      </c>
      <c r="AU179" s="256" t="s">
        <v>146</v>
      </c>
      <c r="AV179" s="15" t="s">
        <v>123</v>
      </c>
      <c r="AW179" s="15" t="s">
        <v>31</v>
      </c>
      <c r="AX179" s="15" t="s">
        <v>77</v>
      </c>
      <c r="AY179" s="256" t="s">
        <v>116</v>
      </c>
    </row>
    <row r="180" spans="1:65" s="2" customFormat="1" ht="33" customHeight="1">
      <c r="A180" s="40"/>
      <c r="B180" s="41"/>
      <c r="C180" s="206" t="s">
        <v>242</v>
      </c>
      <c r="D180" s="206" t="s">
        <v>118</v>
      </c>
      <c r="E180" s="207" t="s">
        <v>243</v>
      </c>
      <c r="F180" s="208" t="s">
        <v>244</v>
      </c>
      <c r="G180" s="209" t="s">
        <v>182</v>
      </c>
      <c r="H180" s="210">
        <v>212.78</v>
      </c>
      <c r="I180" s="211"/>
      <c r="J180" s="212">
        <f>ROUND(I180*H180,2)</f>
        <v>0</v>
      </c>
      <c r="K180" s="208" t="s">
        <v>122</v>
      </c>
      <c r="L180" s="46"/>
      <c r="M180" s="213" t="s">
        <v>19</v>
      </c>
      <c r="N180" s="214" t="s">
        <v>40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0.29</v>
      </c>
      <c r="T180" s="216">
        <f>S180*H180</f>
        <v>61.706199999999995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123</v>
      </c>
      <c r="AT180" s="217" t="s">
        <v>118</v>
      </c>
      <c r="AU180" s="217" t="s">
        <v>146</v>
      </c>
      <c r="AY180" s="19" t="s">
        <v>116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77</v>
      </c>
      <c r="BK180" s="218">
        <f>ROUND(I180*H180,2)</f>
        <v>0</v>
      </c>
      <c r="BL180" s="19" t="s">
        <v>123</v>
      </c>
      <c r="BM180" s="217" t="s">
        <v>245</v>
      </c>
    </row>
    <row r="181" spans="1:47" s="2" customFormat="1" ht="12">
      <c r="A181" s="40"/>
      <c r="B181" s="41"/>
      <c r="C181" s="42"/>
      <c r="D181" s="219" t="s">
        <v>124</v>
      </c>
      <c r="E181" s="42"/>
      <c r="F181" s="220" t="s">
        <v>246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124</v>
      </c>
      <c r="AU181" s="19" t="s">
        <v>146</v>
      </c>
    </row>
    <row r="182" spans="1:51" s="14" customFormat="1" ht="12">
      <c r="A182" s="14"/>
      <c r="B182" s="235"/>
      <c r="C182" s="236"/>
      <c r="D182" s="226" t="s">
        <v>126</v>
      </c>
      <c r="E182" s="237" t="s">
        <v>19</v>
      </c>
      <c r="F182" s="238" t="s">
        <v>247</v>
      </c>
      <c r="G182" s="236"/>
      <c r="H182" s="239">
        <v>212.78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126</v>
      </c>
      <c r="AU182" s="245" t="s">
        <v>146</v>
      </c>
      <c r="AV182" s="14" t="s">
        <v>79</v>
      </c>
      <c r="AW182" s="14" t="s">
        <v>31</v>
      </c>
      <c r="AX182" s="14" t="s">
        <v>69</v>
      </c>
      <c r="AY182" s="245" t="s">
        <v>116</v>
      </c>
    </row>
    <row r="183" spans="1:51" s="15" customFormat="1" ht="12">
      <c r="A183" s="15"/>
      <c r="B183" s="246"/>
      <c r="C183" s="247"/>
      <c r="D183" s="226" t="s">
        <v>126</v>
      </c>
      <c r="E183" s="248" t="s">
        <v>19</v>
      </c>
      <c r="F183" s="249" t="s">
        <v>164</v>
      </c>
      <c r="G183" s="247"/>
      <c r="H183" s="250">
        <v>212.78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6" t="s">
        <v>126</v>
      </c>
      <c r="AU183" s="256" t="s">
        <v>146</v>
      </c>
      <c r="AV183" s="15" t="s">
        <v>123</v>
      </c>
      <c r="AW183" s="15" t="s">
        <v>31</v>
      </c>
      <c r="AX183" s="15" t="s">
        <v>77</v>
      </c>
      <c r="AY183" s="256" t="s">
        <v>116</v>
      </c>
    </row>
    <row r="184" spans="1:65" s="2" customFormat="1" ht="33" customHeight="1">
      <c r="A184" s="40"/>
      <c r="B184" s="41"/>
      <c r="C184" s="206" t="s">
        <v>173</v>
      </c>
      <c r="D184" s="206" t="s">
        <v>118</v>
      </c>
      <c r="E184" s="207" t="s">
        <v>248</v>
      </c>
      <c r="F184" s="208" t="s">
        <v>249</v>
      </c>
      <c r="G184" s="209" t="s">
        <v>182</v>
      </c>
      <c r="H184" s="210">
        <v>220.56</v>
      </c>
      <c r="I184" s="211"/>
      <c r="J184" s="212">
        <f>ROUND(I184*H184,2)</f>
        <v>0</v>
      </c>
      <c r="K184" s="208" t="s">
        <v>122</v>
      </c>
      <c r="L184" s="46"/>
      <c r="M184" s="213" t="s">
        <v>19</v>
      </c>
      <c r="N184" s="214" t="s">
        <v>40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0.44</v>
      </c>
      <c r="T184" s="216">
        <f>S184*H184</f>
        <v>97.0464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123</v>
      </c>
      <c r="AT184" s="217" t="s">
        <v>118</v>
      </c>
      <c r="AU184" s="217" t="s">
        <v>146</v>
      </c>
      <c r="AY184" s="19" t="s">
        <v>116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77</v>
      </c>
      <c r="BK184" s="218">
        <f>ROUND(I184*H184,2)</f>
        <v>0</v>
      </c>
      <c r="BL184" s="19" t="s">
        <v>123</v>
      </c>
      <c r="BM184" s="217" t="s">
        <v>250</v>
      </c>
    </row>
    <row r="185" spans="1:47" s="2" customFormat="1" ht="12">
      <c r="A185" s="40"/>
      <c r="B185" s="41"/>
      <c r="C185" s="42"/>
      <c r="D185" s="219" t="s">
        <v>124</v>
      </c>
      <c r="E185" s="42"/>
      <c r="F185" s="220" t="s">
        <v>251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124</v>
      </c>
      <c r="AU185" s="19" t="s">
        <v>146</v>
      </c>
    </row>
    <row r="186" spans="1:51" s="13" customFormat="1" ht="12">
      <c r="A186" s="13"/>
      <c r="B186" s="224"/>
      <c r="C186" s="225"/>
      <c r="D186" s="226" t="s">
        <v>126</v>
      </c>
      <c r="E186" s="227" t="s">
        <v>19</v>
      </c>
      <c r="F186" s="228" t="s">
        <v>252</v>
      </c>
      <c r="G186" s="225"/>
      <c r="H186" s="227" t="s">
        <v>19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126</v>
      </c>
      <c r="AU186" s="234" t="s">
        <v>146</v>
      </c>
      <c r="AV186" s="13" t="s">
        <v>77</v>
      </c>
      <c r="AW186" s="13" t="s">
        <v>31</v>
      </c>
      <c r="AX186" s="13" t="s">
        <v>69</v>
      </c>
      <c r="AY186" s="234" t="s">
        <v>116</v>
      </c>
    </row>
    <row r="187" spans="1:51" s="14" customFormat="1" ht="12">
      <c r="A187" s="14"/>
      <c r="B187" s="235"/>
      <c r="C187" s="236"/>
      <c r="D187" s="226" t="s">
        <v>126</v>
      </c>
      <c r="E187" s="237" t="s">
        <v>19</v>
      </c>
      <c r="F187" s="238" t="s">
        <v>253</v>
      </c>
      <c r="G187" s="236"/>
      <c r="H187" s="239">
        <v>85.36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126</v>
      </c>
      <c r="AU187" s="245" t="s">
        <v>146</v>
      </c>
      <c r="AV187" s="14" t="s">
        <v>79</v>
      </c>
      <c r="AW187" s="14" t="s">
        <v>31</v>
      </c>
      <c r="AX187" s="14" t="s">
        <v>69</v>
      </c>
      <c r="AY187" s="245" t="s">
        <v>116</v>
      </c>
    </row>
    <row r="188" spans="1:51" s="14" customFormat="1" ht="12">
      <c r="A188" s="14"/>
      <c r="B188" s="235"/>
      <c r="C188" s="236"/>
      <c r="D188" s="226" t="s">
        <v>126</v>
      </c>
      <c r="E188" s="237" t="s">
        <v>19</v>
      </c>
      <c r="F188" s="238" t="s">
        <v>254</v>
      </c>
      <c r="G188" s="236"/>
      <c r="H188" s="239">
        <v>135.2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126</v>
      </c>
      <c r="AU188" s="245" t="s">
        <v>146</v>
      </c>
      <c r="AV188" s="14" t="s">
        <v>79</v>
      </c>
      <c r="AW188" s="14" t="s">
        <v>31</v>
      </c>
      <c r="AX188" s="14" t="s">
        <v>69</v>
      </c>
      <c r="AY188" s="245" t="s">
        <v>116</v>
      </c>
    </row>
    <row r="189" spans="1:51" s="15" customFormat="1" ht="12">
      <c r="A189" s="15"/>
      <c r="B189" s="246"/>
      <c r="C189" s="247"/>
      <c r="D189" s="226" t="s">
        <v>126</v>
      </c>
      <c r="E189" s="248" t="s">
        <v>19</v>
      </c>
      <c r="F189" s="249" t="s">
        <v>135</v>
      </c>
      <c r="G189" s="247"/>
      <c r="H189" s="250">
        <v>220.56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6" t="s">
        <v>126</v>
      </c>
      <c r="AU189" s="256" t="s">
        <v>146</v>
      </c>
      <c r="AV189" s="15" t="s">
        <v>123</v>
      </c>
      <c r="AW189" s="15" t="s">
        <v>31</v>
      </c>
      <c r="AX189" s="15" t="s">
        <v>77</v>
      </c>
      <c r="AY189" s="256" t="s">
        <v>116</v>
      </c>
    </row>
    <row r="190" spans="1:65" s="2" customFormat="1" ht="37.8" customHeight="1">
      <c r="A190" s="40"/>
      <c r="B190" s="41"/>
      <c r="C190" s="206" t="s">
        <v>255</v>
      </c>
      <c r="D190" s="206" t="s">
        <v>118</v>
      </c>
      <c r="E190" s="207" t="s">
        <v>256</v>
      </c>
      <c r="F190" s="208" t="s">
        <v>257</v>
      </c>
      <c r="G190" s="209" t="s">
        <v>182</v>
      </c>
      <c r="H190" s="210">
        <v>1375.55</v>
      </c>
      <c r="I190" s="211"/>
      <c r="J190" s="212">
        <f>ROUND(I190*H190,2)</f>
        <v>0</v>
      </c>
      <c r="K190" s="208" t="s">
        <v>122</v>
      </c>
      <c r="L190" s="46"/>
      <c r="M190" s="213" t="s">
        <v>19</v>
      </c>
      <c r="N190" s="214" t="s">
        <v>40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0.18</v>
      </c>
      <c r="T190" s="216">
        <f>S190*H190</f>
        <v>247.599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123</v>
      </c>
      <c r="AT190" s="217" t="s">
        <v>118</v>
      </c>
      <c r="AU190" s="217" t="s">
        <v>146</v>
      </c>
      <c r="AY190" s="19" t="s">
        <v>116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77</v>
      </c>
      <c r="BK190" s="218">
        <f>ROUND(I190*H190,2)</f>
        <v>0</v>
      </c>
      <c r="BL190" s="19" t="s">
        <v>123</v>
      </c>
      <c r="BM190" s="217" t="s">
        <v>258</v>
      </c>
    </row>
    <row r="191" spans="1:47" s="2" customFormat="1" ht="12">
      <c r="A191" s="40"/>
      <c r="B191" s="41"/>
      <c r="C191" s="42"/>
      <c r="D191" s="219" t="s">
        <v>124</v>
      </c>
      <c r="E191" s="42"/>
      <c r="F191" s="220" t="s">
        <v>259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124</v>
      </c>
      <c r="AU191" s="19" t="s">
        <v>146</v>
      </c>
    </row>
    <row r="192" spans="1:51" s="14" customFormat="1" ht="12">
      <c r="A192" s="14"/>
      <c r="B192" s="235"/>
      <c r="C192" s="236"/>
      <c r="D192" s="226" t="s">
        <v>126</v>
      </c>
      <c r="E192" s="237" t="s">
        <v>19</v>
      </c>
      <c r="F192" s="238" t="s">
        <v>260</v>
      </c>
      <c r="G192" s="236"/>
      <c r="H192" s="239">
        <v>1375.55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126</v>
      </c>
      <c r="AU192" s="245" t="s">
        <v>146</v>
      </c>
      <c r="AV192" s="14" t="s">
        <v>79</v>
      </c>
      <c r="AW192" s="14" t="s">
        <v>31</v>
      </c>
      <c r="AX192" s="14" t="s">
        <v>69</v>
      </c>
      <c r="AY192" s="245" t="s">
        <v>116</v>
      </c>
    </row>
    <row r="193" spans="1:51" s="15" customFormat="1" ht="12">
      <c r="A193" s="15"/>
      <c r="B193" s="246"/>
      <c r="C193" s="247"/>
      <c r="D193" s="226" t="s">
        <v>126</v>
      </c>
      <c r="E193" s="248" t="s">
        <v>19</v>
      </c>
      <c r="F193" s="249" t="s">
        <v>164</v>
      </c>
      <c r="G193" s="247"/>
      <c r="H193" s="250">
        <v>1375.55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6" t="s">
        <v>126</v>
      </c>
      <c r="AU193" s="256" t="s">
        <v>146</v>
      </c>
      <c r="AV193" s="15" t="s">
        <v>123</v>
      </c>
      <c r="AW193" s="15" t="s">
        <v>31</v>
      </c>
      <c r="AX193" s="15" t="s">
        <v>77</v>
      </c>
      <c r="AY193" s="256" t="s">
        <v>116</v>
      </c>
    </row>
    <row r="194" spans="1:65" s="2" customFormat="1" ht="37.8" customHeight="1">
      <c r="A194" s="40"/>
      <c r="B194" s="41"/>
      <c r="C194" s="206" t="s">
        <v>178</v>
      </c>
      <c r="D194" s="206" t="s">
        <v>118</v>
      </c>
      <c r="E194" s="207" t="s">
        <v>261</v>
      </c>
      <c r="F194" s="208" t="s">
        <v>262</v>
      </c>
      <c r="G194" s="209" t="s">
        <v>182</v>
      </c>
      <c r="H194" s="210">
        <v>151.3</v>
      </c>
      <c r="I194" s="211"/>
      <c r="J194" s="212">
        <f>ROUND(I194*H194,2)</f>
        <v>0</v>
      </c>
      <c r="K194" s="208" t="s">
        <v>122</v>
      </c>
      <c r="L194" s="46"/>
      <c r="M194" s="213" t="s">
        <v>19</v>
      </c>
      <c r="N194" s="214" t="s">
        <v>40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0.29</v>
      </c>
      <c r="T194" s="216">
        <f>S194*H194</f>
        <v>43.877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123</v>
      </c>
      <c r="AT194" s="217" t="s">
        <v>118</v>
      </c>
      <c r="AU194" s="217" t="s">
        <v>146</v>
      </c>
      <c r="AY194" s="19" t="s">
        <v>116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77</v>
      </c>
      <c r="BK194" s="218">
        <f>ROUND(I194*H194,2)</f>
        <v>0</v>
      </c>
      <c r="BL194" s="19" t="s">
        <v>123</v>
      </c>
      <c r="BM194" s="217" t="s">
        <v>263</v>
      </c>
    </row>
    <row r="195" spans="1:47" s="2" customFormat="1" ht="12">
      <c r="A195" s="40"/>
      <c r="B195" s="41"/>
      <c r="C195" s="42"/>
      <c r="D195" s="219" t="s">
        <v>124</v>
      </c>
      <c r="E195" s="42"/>
      <c r="F195" s="220" t="s">
        <v>264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124</v>
      </c>
      <c r="AU195" s="19" t="s">
        <v>146</v>
      </c>
    </row>
    <row r="196" spans="1:51" s="14" customFormat="1" ht="12">
      <c r="A196" s="14"/>
      <c r="B196" s="235"/>
      <c r="C196" s="236"/>
      <c r="D196" s="226" t="s">
        <v>126</v>
      </c>
      <c r="E196" s="237" t="s">
        <v>19</v>
      </c>
      <c r="F196" s="238" t="s">
        <v>265</v>
      </c>
      <c r="G196" s="236"/>
      <c r="H196" s="239">
        <v>151.3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126</v>
      </c>
      <c r="AU196" s="245" t="s">
        <v>146</v>
      </c>
      <c r="AV196" s="14" t="s">
        <v>79</v>
      </c>
      <c r="AW196" s="14" t="s">
        <v>31</v>
      </c>
      <c r="AX196" s="14" t="s">
        <v>69</v>
      </c>
      <c r="AY196" s="245" t="s">
        <v>116</v>
      </c>
    </row>
    <row r="197" spans="1:51" s="15" customFormat="1" ht="12">
      <c r="A197" s="15"/>
      <c r="B197" s="246"/>
      <c r="C197" s="247"/>
      <c r="D197" s="226" t="s">
        <v>126</v>
      </c>
      <c r="E197" s="248" t="s">
        <v>19</v>
      </c>
      <c r="F197" s="249" t="s">
        <v>164</v>
      </c>
      <c r="G197" s="247"/>
      <c r="H197" s="250">
        <v>151.3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6" t="s">
        <v>126</v>
      </c>
      <c r="AU197" s="256" t="s">
        <v>146</v>
      </c>
      <c r="AV197" s="15" t="s">
        <v>123</v>
      </c>
      <c r="AW197" s="15" t="s">
        <v>31</v>
      </c>
      <c r="AX197" s="15" t="s">
        <v>77</v>
      </c>
      <c r="AY197" s="256" t="s">
        <v>116</v>
      </c>
    </row>
    <row r="198" spans="1:65" s="2" customFormat="1" ht="37.8" customHeight="1">
      <c r="A198" s="40"/>
      <c r="B198" s="41"/>
      <c r="C198" s="206" t="s">
        <v>7</v>
      </c>
      <c r="D198" s="206" t="s">
        <v>118</v>
      </c>
      <c r="E198" s="207" t="s">
        <v>266</v>
      </c>
      <c r="F198" s="208" t="s">
        <v>267</v>
      </c>
      <c r="G198" s="209" t="s">
        <v>182</v>
      </c>
      <c r="H198" s="210">
        <v>179.36</v>
      </c>
      <c r="I198" s="211"/>
      <c r="J198" s="212">
        <f>ROUND(I198*H198,2)</f>
        <v>0</v>
      </c>
      <c r="K198" s="208" t="s">
        <v>122</v>
      </c>
      <c r="L198" s="46"/>
      <c r="M198" s="213" t="s">
        <v>19</v>
      </c>
      <c r="N198" s="214" t="s">
        <v>40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0.44</v>
      </c>
      <c r="T198" s="216">
        <f>S198*H198</f>
        <v>78.9184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123</v>
      </c>
      <c r="AT198" s="217" t="s">
        <v>118</v>
      </c>
      <c r="AU198" s="217" t="s">
        <v>146</v>
      </c>
      <c r="AY198" s="19" t="s">
        <v>116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77</v>
      </c>
      <c r="BK198" s="218">
        <f>ROUND(I198*H198,2)</f>
        <v>0</v>
      </c>
      <c r="BL198" s="19" t="s">
        <v>123</v>
      </c>
      <c r="BM198" s="217" t="s">
        <v>268</v>
      </c>
    </row>
    <row r="199" spans="1:47" s="2" customFormat="1" ht="12">
      <c r="A199" s="40"/>
      <c r="B199" s="41"/>
      <c r="C199" s="42"/>
      <c r="D199" s="219" t="s">
        <v>124</v>
      </c>
      <c r="E199" s="42"/>
      <c r="F199" s="220" t="s">
        <v>269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124</v>
      </c>
      <c r="AU199" s="19" t="s">
        <v>146</v>
      </c>
    </row>
    <row r="200" spans="1:51" s="14" customFormat="1" ht="12">
      <c r="A200" s="14"/>
      <c r="B200" s="235"/>
      <c r="C200" s="236"/>
      <c r="D200" s="226" t="s">
        <v>126</v>
      </c>
      <c r="E200" s="237" t="s">
        <v>19</v>
      </c>
      <c r="F200" s="238" t="s">
        <v>270</v>
      </c>
      <c r="G200" s="236"/>
      <c r="H200" s="239">
        <v>179.36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126</v>
      </c>
      <c r="AU200" s="245" t="s">
        <v>146</v>
      </c>
      <c r="AV200" s="14" t="s">
        <v>79</v>
      </c>
      <c r="AW200" s="14" t="s">
        <v>31</v>
      </c>
      <c r="AX200" s="14" t="s">
        <v>69</v>
      </c>
      <c r="AY200" s="245" t="s">
        <v>116</v>
      </c>
    </row>
    <row r="201" spans="1:51" s="15" customFormat="1" ht="12">
      <c r="A201" s="15"/>
      <c r="B201" s="246"/>
      <c r="C201" s="247"/>
      <c r="D201" s="226" t="s">
        <v>126</v>
      </c>
      <c r="E201" s="248" t="s">
        <v>19</v>
      </c>
      <c r="F201" s="249" t="s">
        <v>164</v>
      </c>
      <c r="G201" s="247"/>
      <c r="H201" s="250">
        <v>179.36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6" t="s">
        <v>126</v>
      </c>
      <c r="AU201" s="256" t="s">
        <v>146</v>
      </c>
      <c r="AV201" s="15" t="s">
        <v>123</v>
      </c>
      <c r="AW201" s="15" t="s">
        <v>31</v>
      </c>
      <c r="AX201" s="15" t="s">
        <v>77</v>
      </c>
      <c r="AY201" s="256" t="s">
        <v>116</v>
      </c>
    </row>
    <row r="202" spans="1:65" s="2" customFormat="1" ht="37.8" customHeight="1">
      <c r="A202" s="40"/>
      <c r="B202" s="41"/>
      <c r="C202" s="206" t="s">
        <v>183</v>
      </c>
      <c r="D202" s="206" t="s">
        <v>118</v>
      </c>
      <c r="E202" s="207" t="s">
        <v>271</v>
      </c>
      <c r="F202" s="208" t="s">
        <v>272</v>
      </c>
      <c r="G202" s="209" t="s">
        <v>182</v>
      </c>
      <c r="H202" s="210">
        <v>1526.85</v>
      </c>
      <c r="I202" s="211"/>
      <c r="J202" s="212">
        <f>ROUND(I202*H202,2)</f>
        <v>0</v>
      </c>
      <c r="K202" s="208" t="s">
        <v>122</v>
      </c>
      <c r="L202" s="46"/>
      <c r="M202" s="213" t="s">
        <v>19</v>
      </c>
      <c r="N202" s="214" t="s">
        <v>40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0.325</v>
      </c>
      <c r="T202" s="216">
        <f>S202*H202</f>
        <v>496.22625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123</v>
      </c>
      <c r="AT202" s="217" t="s">
        <v>118</v>
      </c>
      <c r="AU202" s="217" t="s">
        <v>146</v>
      </c>
      <c r="AY202" s="19" t="s">
        <v>116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77</v>
      </c>
      <c r="BK202" s="218">
        <f>ROUND(I202*H202,2)</f>
        <v>0</v>
      </c>
      <c r="BL202" s="19" t="s">
        <v>123</v>
      </c>
      <c r="BM202" s="217" t="s">
        <v>273</v>
      </c>
    </row>
    <row r="203" spans="1:47" s="2" customFormat="1" ht="12">
      <c r="A203" s="40"/>
      <c r="B203" s="41"/>
      <c r="C203" s="42"/>
      <c r="D203" s="219" t="s">
        <v>124</v>
      </c>
      <c r="E203" s="42"/>
      <c r="F203" s="220" t="s">
        <v>274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124</v>
      </c>
      <c r="AU203" s="19" t="s">
        <v>146</v>
      </c>
    </row>
    <row r="204" spans="1:51" s="14" customFormat="1" ht="12">
      <c r="A204" s="14"/>
      <c r="B204" s="235"/>
      <c r="C204" s="236"/>
      <c r="D204" s="226" t="s">
        <v>126</v>
      </c>
      <c r="E204" s="237" t="s">
        <v>19</v>
      </c>
      <c r="F204" s="238" t="s">
        <v>275</v>
      </c>
      <c r="G204" s="236"/>
      <c r="H204" s="239">
        <v>1375.55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126</v>
      </c>
      <c r="AU204" s="245" t="s">
        <v>146</v>
      </c>
      <c r="AV204" s="14" t="s">
        <v>79</v>
      </c>
      <c r="AW204" s="14" t="s">
        <v>31</v>
      </c>
      <c r="AX204" s="14" t="s">
        <v>69</v>
      </c>
      <c r="AY204" s="245" t="s">
        <v>116</v>
      </c>
    </row>
    <row r="205" spans="1:51" s="14" customFormat="1" ht="12">
      <c r="A205" s="14"/>
      <c r="B205" s="235"/>
      <c r="C205" s="236"/>
      <c r="D205" s="226" t="s">
        <v>126</v>
      </c>
      <c r="E205" s="237" t="s">
        <v>19</v>
      </c>
      <c r="F205" s="238" t="s">
        <v>276</v>
      </c>
      <c r="G205" s="236"/>
      <c r="H205" s="239">
        <v>151.3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126</v>
      </c>
      <c r="AU205" s="245" t="s">
        <v>146</v>
      </c>
      <c r="AV205" s="14" t="s">
        <v>79</v>
      </c>
      <c r="AW205" s="14" t="s">
        <v>31</v>
      </c>
      <c r="AX205" s="14" t="s">
        <v>69</v>
      </c>
      <c r="AY205" s="245" t="s">
        <v>116</v>
      </c>
    </row>
    <row r="206" spans="1:51" s="15" customFormat="1" ht="12">
      <c r="A206" s="15"/>
      <c r="B206" s="246"/>
      <c r="C206" s="247"/>
      <c r="D206" s="226" t="s">
        <v>126</v>
      </c>
      <c r="E206" s="248" t="s">
        <v>19</v>
      </c>
      <c r="F206" s="249" t="s">
        <v>135</v>
      </c>
      <c r="G206" s="247"/>
      <c r="H206" s="250">
        <v>1526.85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6" t="s">
        <v>126</v>
      </c>
      <c r="AU206" s="256" t="s">
        <v>146</v>
      </c>
      <c r="AV206" s="15" t="s">
        <v>123</v>
      </c>
      <c r="AW206" s="15" t="s">
        <v>31</v>
      </c>
      <c r="AX206" s="15" t="s">
        <v>77</v>
      </c>
      <c r="AY206" s="256" t="s">
        <v>116</v>
      </c>
    </row>
    <row r="207" spans="1:65" s="2" customFormat="1" ht="33" customHeight="1">
      <c r="A207" s="40"/>
      <c r="B207" s="41"/>
      <c r="C207" s="206" t="s">
        <v>277</v>
      </c>
      <c r="D207" s="206" t="s">
        <v>118</v>
      </c>
      <c r="E207" s="207" t="s">
        <v>278</v>
      </c>
      <c r="F207" s="208" t="s">
        <v>279</v>
      </c>
      <c r="G207" s="209" t="s">
        <v>182</v>
      </c>
      <c r="H207" s="210">
        <v>1375.55</v>
      </c>
      <c r="I207" s="211"/>
      <c r="J207" s="212">
        <f>ROUND(I207*H207,2)</f>
        <v>0</v>
      </c>
      <c r="K207" s="208" t="s">
        <v>122</v>
      </c>
      <c r="L207" s="46"/>
      <c r="M207" s="213" t="s">
        <v>19</v>
      </c>
      <c r="N207" s="214" t="s">
        <v>40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0.098</v>
      </c>
      <c r="T207" s="216">
        <f>S207*H207</f>
        <v>134.8039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123</v>
      </c>
      <c r="AT207" s="217" t="s">
        <v>118</v>
      </c>
      <c r="AU207" s="217" t="s">
        <v>146</v>
      </c>
      <c r="AY207" s="19" t="s">
        <v>116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77</v>
      </c>
      <c r="BK207" s="218">
        <f>ROUND(I207*H207,2)</f>
        <v>0</v>
      </c>
      <c r="BL207" s="19" t="s">
        <v>123</v>
      </c>
      <c r="BM207" s="217" t="s">
        <v>280</v>
      </c>
    </row>
    <row r="208" spans="1:47" s="2" customFormat="1" ht="12">
      <c r="A208" s="40"/>
      <c r="B208" s="41"/>
      <c r="C208" s="42"/>
      <c r="D208" s="219" t="s">
        <v>124</v>
      </c>
      <c r="E208" s="42"/>
      <c r="F208" s="220" t="s">
        <v>281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124</v>
      </c>
      <c r="AU208" s="19" t="s">
        <v>146</v>
      </c>
    </row>
    <row r="209" spans="1:51" s="14" customFormat="1" ht="12">
      <c r="A209" s="14"/>
      <c r="B209" s="235"/>
      <c r="C209" s="236"/>
      <c r="D209" s="226" t="s">
        <v>126</v>
      </c>
      <c r="E209" s="237" t="s">
        <v>19</v>
      </c>
      <c r="F209" s="238" t="s">
        <v>282</v>
      </c>
      <c r="G209" s="236"/>
      <c r="H209" s="239">
        <v>1375.55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126</v>
      </c>
      <c r="AU209" s="245" t="s">
        <v>146</v>
      </c>
      <c r="AV209" s="14" t="s">
        <v>79</v>
      </c>
      <c r="AW209" s="14" t="s">
        <v>31</v>
      </c>
      <c r="AX209" s="14" t="s">
        <v>69</v>
      </c>
      <c r="AY209" s="245" t="s">
        <v>116</v>
      </c>
    </row>
    <row r="210" spans="1:51" s="15" customFormat="1" ht="12">
      <c r="A210" s="15"/>
      <c r="B210" s="246"/>
      <c r="C210" s="247"/>
      <c r="D210" s="226" t="s">
        <v>126</v>
      </c>
      <c r="E210" s="248" t="s">
        <v>19</v>
      </c>
      <c r="F210" s="249" t="s">
        <v>164</v>
      </c>
      <c r="G210" s="247"/>
      <c r="H210" s="250">
        <v>1375.55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6" t="s">
        <v>126</v>
      </c>
      <c r="AU210" s="256" t="s">
        <v>146</v>
      </c>
      <c r="AV210" s="15" t="s">
        <v>123</v>
      </c>
      <c r="AW210" s="15" t="s">
        <v>31</v>
      </c>
      <c r="AX210" s="15" t="s">
        <v>77</v>
      </c>
      <c r="AY210" s="256" t="s">
        <v>116</v>
      </c>
    </row>
    <row r="211" spans="1:65" s="2" customFormat="1" ht="24.15" customHeight="1">
      <c r="A211" s="40"/>
      <c r="B211" s="41"/>
      <c r="C211" s="206" t="s">
        <v>190</v>
      </c>
      <c r="D211" s="206" t="s">
        <v>118</v>
      </c>
      <c r="E211" s="207" t="s">
        <v>283</v>
      </c>
      <c r="F211" s="208" t="s">
        <v>284</v>
      </c>
      <c r="G211" s="209" t="s">
        <v>285</v>
      </c>
      <c r="H211" s="210">
        <v>61.38</v>
      </c>
      <c r="I211" s="211"/>
      <c r="J211" s="212">
        <f>ROUND(I211*H211,2)</f>
        <v>0</v>
      </c>
      <c r="K211" s="208" t="s">
        <v>122</v>
      </c>
      <c r="L211" s="46"/>
      <c r="M211" s="213" t="s">
        <v>19</v>
      </c>
      <c r="N211" s="214" t="s">
        <v>40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0.205</v>
      </c>
      <c r="T211" s="216">
        <f>S211*H211</f>
        <v>12.5829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123</v>
      </c>
      <c r="AT211" s="217" t="s">
        <v>118</v>
      </c>
      <c r="AU211" s="217" t="s">
        <v>146</v>
      </c>
      <c r="AY211" s="19" t="s">
        <v>116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77</v>
      </c>
      <c r="BK211" s="218">
        <f>ROUND(I211*H211,2)</f>
        <v>0</v>
      </c>
      <c r="BL211" s="19" t="s">
        <v>123</v>
      </c>
      <c r="BM211" s="217" t="s">
        <v>286</v>
      </c>
    </row>
    <row r="212" spans="1:47" s="2" customFormat="1" ht="12">
      <c r="A212" s="40"/>
      <c r="B212" s="41"/>
      <c r="C212" s="42"/>
      <c r="D212" s="219" t="s">
        <v>124</v>
      </c>
      <c r="E212" s="42"/>
      <c r="F212" s="220" t="s">
        <v>287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124</v>
      </c>
      <c r="AU212" s="19" t="s">
        <v>146</v>
      </c>
    </row>
    <row r="213" spans="1:51" s="13" customFormat="1" ht="12">
      <c r="A213" s="13"/>
      <c r="B213" s="224"/>
      <c r="C213" s="225"/>
      <c r="D213" s="226" t="s">
        <v>126</v>
      </c>
      <c r="E213" s="227" t="s">
        <v>19</v>
      </c>
      <c r="F213" s="228" t="s">
        <v>288</v>
      </c>
      <c r="G213" s="225"/>
      <c r="H213" s="227" t="s">
        <v>19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126</v>
      </c>
      <c r="AU213" s="234" t="s">
        <v>146</v>
      </c>
      <c r="AV213" s="13" t="s">
        <v>77</v>
      </c>
      <c r="AW213" s="13" t="s">
        <v>31</v>
      </c>
      <c r="AX213" s="13" t="s">
        <v>69</v>
      </c>
      <c r="AY213" s="234" t="s">
        <v>116</v>
      </c>
    </row>
    <row r="214" spans="1:51" s="14" customFormat="1" ht="12">
      <c r="A214" s="14"/>
      <c r="B214" s="235"/>
      <c r="C214" s="236"/>
      <c r="D214" s="226" t="s">
        <v>126</v>
      </c>
      <c r="E214" s="237" t="s">
        <v>19</v>
      </c>
      <c r="F214" s="238" t="s">
        <v>289</v>
      </c>
      <c r="G214" s="236"/>
      <c r="H214" s="239">
        <v>61.38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5" t="s">
        <v>126</v>
      </c>
      <c r="AU214" s="245" t="s">
        <v>146</v>
      </c>
      <c r="AV214" s="14" t="s">
        <v>79</v>
      </c>
      <c r="AW214" s="14" t="s">
        <v>31</v>
      </c>
      <c r="AX214" s="14" t="s">
        <v>69</v>
      </c>
      <c r="AY214" s="245" t="s">
        <v>116</v>
      </c>
    </row>
    <row r="215" spans="1:51" s="15" customFormat="1" ht="12">
      <c r="A215" s="15"/>
      <c r="B215" s="246"/>
      <c r="C215" s="247"/>
      <c r="D215" s="226" t="s">
        <v>126</v>
      </c>
      <c r="E215" s="248" t="s">
        <v>19</v>
      </c>
      <c r="F215" s="249" t="s">
        <v>164</v>
      </c>
      <c r="G215" s="247"/>
      <c r="H215" s="250">
        <v>61.38</v>
      </c>
      <c r="I215" s="251"/>
      <c r="J215" s="247"/>
      <c r="K215" s="247"/>
      <c r="L215" s="252"/>
      <c r="M215" s="253"/>
      <c r="N215" s="254"/>
      <c r="O215" s="254"/>
      <c r="P215" s="254"/>
      <c r="Q215" s="254"/>
      <c r="R215" s="254"/>
      <c r="S215" s="254"/>
      <c r="T215" s="25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6" t="s">
        <v>126</v>
      </c>
      <c r="AU215" s="256" t="s">
        <v>146</v>
      </c>
      <c r="AV215" s="15" t="s">
        <v>123</v>
      </c>
      <c r="AW215" s="15" t="s">
        <v>31</v>
      </c>
      <c r="AX215" s="15" t="s">
        <v>77</v>
      </c>
      <c r="AY215" s="256" t="s">
        <v>116</v>
      </c>
    </row>
    <row r="216" spans="1:65" s="2" customFormat="1" ht="24.15" customHeight="1">
      <c r="A216" s="40"/>
      <c r="B216" s="41"/>
      <c r="C216" s="206" t="s">
        <v>290</v>
      </c>
      <c r="D216" s="206" t="s">
        <v>118</v>
      </c>
      <c r="E216" s="207" t="s">
        <v>291</v>
      </c>
      <c r="F216" s="208" t="s">
        <v>292</v>
      </c>
      <c r="G216" s="209" t="s">
        <v>285</v>
      </c>
      <c r="H216" s="210">
        <v>185.07</v>
      </c>
      <c r="I216" s="211"/>
      <c r="J216" s="212">
        <f>ROUND(I216*H216,2)</f>
        <v>0</v>
      </c>
      <c r="K216" s="208" t="s">
        <v>122</v>
      </c>
      <c r="L216" s="46"/>
      <c r="M216" s="213" t="s">
        <v>19</v>
      </c>
      <c r="N216" s="214" t="s">
        <v>40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0.115</v>
      </c>
      <c r="T216" s="216">
        <f>S216*H216</f>
        <v>21.28305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123</v>
      </c>
      <c r="AT216" s="217" t="s">
        <v>118</v>
      </c>
      <c r="AU216" s="217" t="s">
        <v>146</v>
      </c>
      <c r="AY216" s="19" t="s">
        <v>116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77</v>
      </c>
      <c r="BK216" s="218">
        <f>ROUND(I216*H216,2)</f>
        <v>0</v>
      </c>
      <c r="BL216" s="19" t="s">
        <v>123</v>
      </c>
      <c r="BM216" s="217" t="s">
        <v>293</v>
      </c>
    </row>
    <row r="217" spans="1:47" s="2" customFormat="1" ht="12">
      <c r="A217" s="40"/>
      <c r="B217" s="41"/>
      <c r="C217" s="42"/>
      <c r="D217" s="219" t="s">
        <v>124</v>
      </c>
      <c r="E217" s="42"/>
      <c r="F217" s="220" t="s">
        <v>294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124</v>
      </c>
      <c r="AU217" s="19" t="s">
        <v>146</v>
      </c>
    </row>
    <row r="218" spans="1:51" s="13" customFormat="1" ht="12">
      <c r="A218" s="13"/>
      <c r="B218" s="224"/>
      <c r="C218" s="225"/>
      <c r="D218" s="226" t="s">
        <v>126</v>
      </c>
      <c r="E218" s="227" t="s">
        <v>19</v>
      </c>
      <c r="F218" s="228" t="s">
        <v>295</v>
      </c>
      <c r="G218" s="225"/>
      <c r="H218" s="227" t="s">
        <v>19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126</v>
      </c>
      <c r="AU218" s="234" t="s">
        <v>146</v>
      </c>
      <c r="AV218" s="13" t="s">
        <v>77</v>
      </c>
      <c r="AW218" s="13" t="s">
        <v>31</v>
      </c>
      <c r="AX218" s="13" t="s">
        <v>69</v>
      </c>
      <c r="AY218" s="234" t="s">
        <v>116</v>
      </c>
    </row>
    <row r="219" spans="1:51" s="14" customFormat="1" ht="12">
      <c r="A219" s="14"/>
      <c r="B219" s="235"/>
      <c r="C219" s="236"/>
      <c r="D219" s="226" t="s">
        <v>126</v>
      </c>
      <c r="E219" s="237" t="s">
        <v>19</v>
      </c>
      <c r="F219" s="238" t="s">
        <v>296</v>
      </c>
      <c r="G219" s="236"/>
      <c r="H219" s="239">
        <v>34.25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5" t="s">
        <v>126</v>
      </c>
      <c r="AU219" s="245" t="s">
        <v>146</v>
      </c>
      <c r="AV219" s="14" t="s">
        <v>79</v>
      </c>
      <c r="AW219" s="14" t="s">
        <v>31</v>
      </c>
      <c r="AX219" s="14" t="s">
        <v>69</v>
      </c>
      <c r="AY219" s="245" t="s">
        <v>116</v>
      </c>
    </row>
    <row r="220" spans="1:51" s="14" customFormat="1" ht="12">
      <c r="A220" s="14"/>
      <c r="B220" s="235"/>
      <c r="C220" s="236"/>
      <c r="D220" s="226" t="s">
        <v>126</v>
      </c>
      <c r="E220" s="237" t="s">
        <v>19</v>
      </c>
      <c r="F220" s="238" t="s">
        <v>297</v>
      </c>
      <c r="G220" s="236"/>
      <c r="H220" s="239">
        <v>150.82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5" t="s">
        <v>126</v>
      </c>
      <c r="AU220" s="245" t="s">
        <v>146</v>
      </c>
      <c r="AV220" s="14" t="s">
        <v>79</v>
      </c>
      <c r="AW220" s="14" t="s">
        <v>31</v>
      </c>
      <c r="AX220" s="14" t="s">
        <v>69</v>
      </c>
      <c r="AY220" s="245" t="s">
        <v>116</v>
      </c>
    </row>
    <row r="221" spans="1:51" s="15" customFormat="1" ht="12">
      <c r="A221" s="15"/>
      <c r="B221" s="246"/>
      <c r="C221" s="247"/>
      <c r="D221" s="226" t="s">
        <v>126</v>
      </c>
      <c r="E221" s="248" t="s">
        <v>19</v>
      </c>
      <c r="F221" s="249" t="s">
        <v>135</v>
      </c>
      <c r="G221" s="247"/>
      <c r="H221" s="250">
        <v>185.07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6" t="s">
        <v>126</v>
      </c>
      <c r="AU221" s="256" t="s">
        <v>146</v>
      </c>
      <c r="AV221" s="15" t="s">
        <v>123</v>
      </c>
      <c r="AW221" s="15" t="s">
        <v>31</v>
      </c>
      <c r="AX221" s="15" t="s">
        <v>77</v>
      </c>
      <c r="AY221" s="256" t="s">
        <v>116</v>
      </c>
    </row>
    <row r="222" spans="1:65" s="2" customFormat="1" ht="24.15" customHeight="1">
      <c r="A222" s="40"/>
      <c r="B222" s="41"/>
      <c r="C222" s="206" t="s">
        <v>198</v>
      </c>
      <c r="D222" s="206" t="s">
        <v>118</v>
      </c>
      <c r="E222" s="207" t="s">
        <v>298</v>
      </c>
      <c r="F222" s="208" t="s">
        <v>299</v>
      </c>
      <c r="G222" s="209" t="s">
        <v>285</v>
      </c>
      <c r="H222" s="210">
        <v>188.94</v>
      </c>
      <c r="I222" s="211"/>
      <c r="J222" s="212">
        <f>ROUND(I222*H222,2)</f>
        <v>0</v>
      </c>
      <c r="K222" s="208" t="s">
        <v>122</v>
      </c>
      <c r="L222" s="46"/>
      <c r="M222" s="213" t="s">
        <v>19</v>
      </c>
      <c r="N222" s="214" t="s">
        <v>40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0.04</v>
      </c>
      <c r="T222" s="216">
        <f>S222*H222</f>
        <v>7.5576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123</v>
      </c>
      <c r="AT222" s="217" t="s">
        <v>118</v>
      </c>
      <c r="AU222" s="217" t="s">
        <v>146</v>
      </c>
      <c r="AY222" s="19" t="s">
        <v>116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77</v>
      </c>
      <c r="BK222" s="218">
        <f>ROUND(I222*H222,2)</f>
        <v>0</v>
      </c>
      <c r="BL222" s="19" t="s">
        <v>123</v>
      </c>
      <c r="BM222" s="217" t="s">
        <v>300</v>
      </c>
    </row>
    <row r="223" spans="1:47" s="2" customFormat="1" ht="12">
      <c r="A223" s="40"/>
      <c r="B223" s="41"/>
      <c r="C223" s="42"/>
      <c r="D223" s="219" t="s">
        <v>124</v>
      </c>
      <c r="E223" s="42"/>
      <c r="F223" s="220" t="s">
        <v>301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124</v>
      </c>
      <c r="AU223" s="19" t="s">
        <v>146</v>
      </c>
    </row>
    <row r="224" spans="1:51" s="13" customFormat="1" ht="12">
      <c r="A224" s="13"/>
      <c r="B224" s="224"/>
      <c r="C224" s="225"/>
      <c r="D224" s="226" t="s">
        <v>126</v>
      </c>
      <c r="E224" s="227" t="s">
        <v>19</v>
      </c>
      <c r="F224" s="228" t="s">
        <v>302</v>
      </c>
      <c r="G224" s="225"/>
      <c r="H224" s="227" t="s">
        <v>19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126</v>
      </c>
      <c r="AU224" s="234" t="s">
        <v>146</v>
      </c>
      <c r="AV224" s="13" t="s">
        <v>77</v>
      </c>
      <c r="AW224" s="13" t="s">
        <v>31</v>
      </c>
      <c r="AX224" s="13" t="s">
        <v>69</v>
      </c>
      <c r="AY224" s="234" t="s">
        <v>116</v>
      </c>
    </row>
    <row r="225" spans="1:51" s="14" customFormat="1" ht="12">
      <c r="A225" s="14"/>
      <c r="B225" s="235"/>
      <c r="C225" s="236"/>
      <c r="D225" s="226" t="s">
        <v>126</v>
      </c>
      <c r="E225" s="237" t="s">
        <v>19</v>
      </c>
      <c r="F225" s="238" t="s">
        <v>303</v>
      </c>
      <c r="G225" s="236"/>
      <c r="H225" s="239">
        <v>188.94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126</v>
      </c>
      <c r="AU225" s="245" t="s">
        <v>146</v>
      </c>
      <c r="AV225" s="14" t="s">
        <v>79</v>
      </c>
      <c r="AW225" s="14" t="s">
        <v>31</v>
      </c>
      <c r="AX225" s="14" t="s">
        <v>69</v>
      </c>
      <c r="AY225" s="245" t="s">
        <v>116</v>
      </c>
    </row>
    <row r="226" spans="1:51" s="15" customFormat="1" ht="12">
      <c r="A226" s="15"/>
      <c r="B226" s="246"/>
      <c r="C226" s="247"/>
      <c r="D226" s="226" t="s">
        <v>126</v>
      </c>
      <c r="E226" s="248" t="s">
        <v>19</v>
      </c>
      <c r="F226" s="249" t="s">
        <v>164</v>
      </c>
      <c r="G226" s="247"/>
      <c r="H226" s="250">
        <v>188.94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6" t="s">
        <v>126</v>
      </c>
      <c r="AU226" s="256" t="s">
        <v>146</v>
      </c>
      <c r="AV226" s="15" t="s">
        <v>123</v>
      </c>
      <c r="AW226" s="15" t="s">
        <v>31</v>
      </c>
      <c r="AX226" s="15" t="s">
        <v>77</v>
      </c>
      <c r="AY226" s="256" t="s">
        <v>116</v>
      </c>
    </row>
    <row r="227" spans="1:65" s="2" customFormat="1" ht="37.8" customHeight="1">
      <c r="A227" s="40"/>
      <c r="B227" s="41"/>
      <c r="C227" s="206" t="s">
        <v>304</v>
      </c>
      <c r="D227" s="206" t="s">
        <v>118</v>
      </c>
      <c r="E227" s="207" t="s">
        <v>305</v>
      </c>
      <c r="F227" s="208" t="s">
        <v>306</v>
      </c>
      <c r="G227" s="209" t="s">
        <v>182</v>
      </c>
      <c r="H227" s="210">
        <v>22.208</v>
      </c>
      <c r="I227" s="211"/>
      <c r="J227" s="212">
        <f>ROUND(I227*H227,2)</f>
        <v>0</v>
      </c>
      <c r="K227" s="208" t="s">
        <v>122</v>
      </c>
      <c r="L227" s="46"/>
      <c r="M227" s="213" t="s">
        <v>19</v>
      </c>
      <c r="N227" s="214" t="s">
        <v>40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123</v>
      </c>
      <c r="AT227" s="217" t="s">
        <v>118</v>
      </c>
      <c r="AU227" s="217" t="s">
        <v>146</v>
      </c>
      <c r="AY227" s="19" t="s">
        <v>116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77</v>
      </c>
      <c r="BK227" s="218">
        <f>ROUND(I227*H227,2)</f>
        <v>0</v>
      </c>
      <c r="BL227" s="19" t="s">
        <v>123</v>
      </c>
      <c r="BM227" s="217" t="s">
        <v>307</v>
      </c>
    </row>
    <row r="228" spans="1:47" s="2" customFormat="1" ht="12">
      <c r="A228" s="40"/>
      <c r="B228" s="41"/>
      <c r="C228" s="42"/>
      <c r="D228" s="219" t="s">
        <v>124</v>
      </c>
      <c r="E228" s="42"/>
      <c r="F228" s="220" t="s">
        <v>308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124</v>
      </c>
      <c r="AU228" s="19" t="s">
        <v>146</v>
      </c>
    </row>
    <row r="229" spans="1:51" s="14" customFormat="1" ht="12">
      <c r="A229" s="14"/>
      <c r="B229" s="235"/>
      <c r="C229" s="236"/>
      <c r="D229" s="226" t="s">
        <v>126</v>
      </c>
      <c r="E229" s="237" t="s">
        <v>19</v>
      </c>
      <c r="F229" s="238" t="s">
        <v>309</v>
      </c>
      <c r="G229" s="236"/>
      <c r="H229" s="239">
        <v>22.208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5" t="s">
        <v>126</v>
      </c>
      <c r="AU229" s="245" t="s">
        <v>146</v>
      </c>
      <c r="AV229" s="14" t="s">
        <v>79</v>
      </c>
      <c r="AW229" s="14" t="s">
        <v>31</v>
      </c>
      <c r="AX229" s="14" t="s">
        <v>69</v>
      </c>
      <c r="AY229" s="245" t="s">
        <v>116</v>
      </c>
    </row>
    <row r="230" spans="1:51" s="15" customFormat="1" ht="12">
      <c r="A230" s="15"/>
      <c r="B230" s="246"/>
      <c r="C230" s="247"/>
      <c r="D230" s="226" t="s">
        <v>126</v>
      </c>
      <c r="E230" s="248" t="s">
        <v>19</v>
      </c>
      <c r="F230" s="249" t="s">
        <v>164</v>
      </c>
      <c r="G230" s="247"/>
      <c r="H230" s="250">
        <v>22.208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6" t="s">
        <v>126</v>
      </c>
      <c r="AU230" s="256" t="s">
        <v>146</v>
      </c>
      <c r="AV230" s="15" t="s">
        <v>123</v>
      </c>
      <c r="AW230" s="15" t="s">
        <v>31</v>
      </c>
      <c r="AX230" s="15" t="s">
        <v>77</v>
      </c>
      <c r="AY230" s="256" t="s">
        <v>116</v>
      </c>
    </row>
    <row r="231" spans="1:63" s="12" customFormat="1" ht="22.8" customHeight="1">
      <c r="A231" s="12"/>
      <c r="B231" s="190"/>
      <c r="C231" s="191"/>
      <c r="D231" s="192" t="s">
        <v>68</v>
      </c>
      <c r="E231" s="204" t="s">
        <v>165</v>
      </c>
      <c r="F231" s="204" t="s">
        <v>310</v>
      </c>
      <c r="G231" s="191"/>
      <c r="H231" s="191"/>
      <c r="I231" s="194"/>
      <c r="J231" s="205">
        <f>BK231</f>
        <v>0</v>
      </c>
      <c r="K231" s="191"/>
      <c r="L231" s="196"/>
      <c r="M231" s="197"/>
      <c r="N231" s="198"/>
      <c r="O231" s="198"/>
      <c r="P231" s="199">
        <f>SUM(P232:P320)</f>
        <v>0</v>
      </c>
      <c r="Q231" s="198"/>
      <c r="R231" s="199">
        <f>SUM(R232:R320)</f>
        <v>3351.0301325799996</v>
      </c>
      <c r="S231" s="198"/>
      <c r="T231" s="200">
        <f>SUM(T232:T320)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1" t="s">
        <v>77</v>
      </c>
      <c r="AT231" s="202" t="s">
        <v>68</v>
      </c>
      <c r="AU231" s="202" t="s">
        <v>77</v>
      </c>
      <c r="AY231" s="201" t="s">
        <v>116</v>
      </c>
      <c r="BK231" s="203">
        <f>SUM(BK232:BK320)</f>
        <v>0</v>
      </c>
    </row>
    <row r="232" spans="1:65" s="2" customFormat="1" ht="21.75" customHeight="1">
      <c r="A232" s="40"/>
      <c r="B232" s="41"/>
      <c r="C232" s="206" t="s">
        <v>203</v>
      </c>
      <c r="D232" s="206" t="s">
        <v>118</v>
      </c>
      <c r="E232" s="207" t="s">
        <v>311</v>
      </c>
      <c r="F232" s="208" t="s">
        <v>312</v>
      </c>
      <c r="G232" s="209" t="s">
        <v>182</v>
      </c>
      <c r="H232" s="210">
        <v>1470.92</v>
      </c>
      <c r="I232" s="211"/>
      <c r="J232" s="212">
        <f>ROUND(I232*H232,2)</f>
        <v>0</v>
      </c>
      <c r="K232" s="208" t="s">
        <v>122</v>
      </c>
      <c r="L232" s="46"/>
      <c r="M232" s="213" t="s">
        <v>19</v>
      </c>
      <c r="N232" s="214" t="s">
        <v>40</v>
      </c>
      <c r="O232" s="86"/>
      <c r="P232" s="215">
        <f>O232*H232</f>
        <v>0</v>
      </c>
      <c r="Q232" s="215">
        <v>0.23</v>
      </c>
      <c r="R232" s="215">
        <f>Q232*H232</f>
        <v>338.31160000000006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123</v>
      </c>
      <c r="AT232" s="217" t="s">
        <v>118</v>
      </c>
      <c r="AU232" s="217" t="s">
        <v>79</v>
      </c>
      <c r="AY232" s="19" t="s">
        <v>116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77</v>
      </c>
      <c r="BK232" s="218">
        <f>ROUND(I232*H232,2)</f>
        <v>0</v>
      </c>
      <c r="BL232" s="19" t="s">
        <v>123</v>
      </c>
      <c r="BM232" s="217" t="s">
        <v>313</v>
      </c>
    </row>
    <row r="233" spans="1:47" s="2" customFormat="1" ht="12">
      <c r="A233" s="40"/>
      <c r="B233" s="41"/>
      <c r="C233" s="42"/>
      <c r="D233" s="219" t="s">
        <v>124</v>
      </c>
      <c r="E233" s="42"/>
      <c r="F233" s="220" t="s">
        <v>314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124</v>
      </c>
      <c r="AU233" s="19" t="s">
        <v>79</v>
      </c>
    </row>
    <row r="234" spans="1:51" s="13" customFormat="1" ht="12">
      <c r="A234" s="13"/>
      <c r="B234" s="224"/>
      <c r="C234" s="225"/>
      <c r="D234" s="226" t="s">
        <v>126</v>
      </c>
      <c r="E234" s="227" t="s">
        <v>19</v>
      </c>
      <c r="F234" s="228" t="s">
        <v>315</v>
      </c>
      <c r="G234" s="225"/>
      <c r="H234" s="227" t="s">
        <v>19</v>
      </c>
      <c r="I234" s="229"/>
      <c r="J234" s="225"/>
      <c r="K234" s="225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126</v>
      </c>
      <c r="AU234" s="234" t="s">
        <v>79</v>
      </c>
      <c r="AV234" s="13" t="s">
        <v>77</v>
      </c>
      <c r="AW234" s="13" t="s">
        <v>31</v>
      </c>
      <c r="AX234" s="13" t="s">
        <v>69</v>
      </c>
      <c r="AY234" s="234" t="s">
        <v>116</v>
      </c>
    </row>
    <row r="235" spans="1:51" s="14" customFormat="1" ht="12">
      <c r="A235" s="14"/>
      <c r="B235" s="235"/>
      <c r="C235" s="236"/>
      <c r="D235" s="226" t="s">
        <v>126</v>
      </c>
      <c r="E235" s="237" t="s">
        <v>19</v>
      </c>
      <c r="F235" s="238" t="s">
        <v>316</v>
      </c>
      <c r="G235" s="236"/>
      <c r="H235" s="239">
        <v>754.66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5" t="s">
        <v>126</v>
      </c>
      <c r="AU235" s="245" t="s">
        <v>79</v>
      </c>
      <c r="AV235" s="14" t="s">
        <v>79</v>
      </c>
      <c r="AW235" s="14" t="s">
        <v>31</v>
      </c>
      <c r="AX235" s="14" t="s">
        <v>69</v>
      </c>
      <c r="AY235" s="245" t="s">
        <v>116</v>
      </c>
    </row>
    <row r="236" spans="1:51" s="14" customFormat="1" ht="12">
      <c r="A236" s="14"/>
      <c r="B236" s="235"/>
      <c r="C236" s="236"/>
      <c r="D236" s="226" t="s">
        <v>126</v>
      </c>
      <c r="E236" s="237" t="s">
        <v>19</v>
      </c>
      <c r="F236" s="238" t="s">
        <v>317</v>
      </c>
      <c r="G236" s="236"/>
      <c r="H236" s="239">
        <v>678.21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126</v>
      </c>
      <c r="AU236" s="245" t="s">
        <v>79</v>
      </c>
      <c r="AV236" s="14" t="s">
        <v>79</v>
      </c>
      <c r="AW236" s="14" t="s">
        <v>31</v>
      </c>
      <c r="AX236" s="14" t="s">
        <v>69</v>
      </c>
      <c r="AY236" s="245" t="s">
        <v>116</v>
      </c>
    </row>
    <row r="237" spans="1:51" s="14" customFormat="1" ht="12">
      <c r="A237" s="14"/>
      <c r="B237" s="235"/>
      <c r="C237" s="236"/>
      <c r="D237" s="226" t="s">
        <v>126</v>
      </c>
      <c r="E237" s="237" t="s">
        <v>19</v>
      </c>
      <c r="F237" s="238" t="s">
        <v>318</v>
      </c>
      <c r="G237" s="236"/>
      <c r="H237" s="239">
        <v>38.05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126</v>
      </c>
      <c r="AU237" s="245" t="s">
        <v>79</v>
      </c>
      <c r="AV237" s="14" t="s">
        <v>79</v>
      </c>
      <c r="AW237" s="14" t="s">
        <v>31</v>
      </c>
      <c r="AX237" s="14" t="s">
        <v>69</v>
      </c>
      <c r="AY237" s="245" t="s">
        <v>116</v>
      </c>
    </row>
    <row r="238" spans="1:51" s="15" customFormat="1" ht="12">
      <c r="A238" s="15"/>
      <c r="B238" s="246"/>
      <c r="C238" s="247"/>
      <c r="D238" s="226" t="s">
        <v>126</v>
      </c>
      <c r="E238" s="248" t="s">
        <v>19</v>
      </c>
      <c r="F238" s="249" t="s">
        <v>135</v>
      </c>
      <c r="G238" s="247"/>
      <c r="H238" s="250">
        <v>1470.9199999999998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6" t="s">
        <v>126</v>
      </c>
      <c r="AU238" s="256" t="s">
        <v>79</v>
      </c>
      <c r="AV238" s="15" t="s">
        <v>123</v>
      </c>
      <c r="AW238" s="15" t="s">
        <v>31</v>
      </c>
      <c r="AX238" s="15" t="s">
        <v>77</v>
      </c>
      <c r="AY238" s="256" t="s">
        <v>116</v>
      </c>
    </row>
    <row r="239" spans="1:65" s="2" customFormat="1" ht="21.75" customHeight="1">
      <c r="A239" s="40"/>
      <c r="B239" s="41"/>
      <c r="C239" s="206" t="s">
        <v>319</v>
      </c>
      <c r="D239" s="206" t="s">
        <v>118</v>
      </c>
      <c r="E239" s="207" t="s">
        <v>320</v>
      </c>
      <c r="F239" s="208" t="s">
        <v>321</v>
      </c>
      <c r="G239" s="209" t="s">
        <v>182</v>
      </c>
      <c r="H239" s="210">
        <v>1546.96</v>
      </c>
      <c r="I239" s="211"/>
      <c r="J239" s="212">
        <f>ROUND(I239*H239,2)</f>
        <v>0</v>
      </c>
      <c r="K239" s="208" t="s">
        <v>122</v>
      </c>
      <c r="L239" s="46"/>
      <c r="M239" s="213" t="s">
        <v>19</v>
      </c>
      <c r="N239" s="214" t="s">
        <v>40</v>
      </c>
      <c r="O239" s="86"/>
      <c r="P239" s="215">
        <f>O239*H239</f>
        <v>0</v>
      </c>
      <c r="Q239" s="215">
        <v>0.345</v>
      </c>
      <c r="R239" s="215">
        <f>Q239*H239</f>
        <v>533.7012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123</v>
      </c>
      <c r="AT239" s="217" t="s">
        <v>118</v>
      </c>
      <c r="AU239" s="217" t="s">
        <v>79</v>
      </c>
      <c r="AY239" s="19" t="s">
        <v>116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77</v>
      </c>
      <c r="BK239" s="218">
        <f>ROUND(I239*H239,2)</f>
        <v>0</v>
      </c>
      <c r="BL239" s="19" t="s">
        <v>123</v>
      </c>
      <c r="BM239" s="217" t="s">
        <v>322</v>
      </c>
    </row>
    <row r="240" spans="1:47" s="2" customFormat="1" ht="12">
      <c r="A240" s="40"/>
      <c r="B240" s="41"/>
      <c r="C240" s="42"/>
      <c r="D240" s="219" t="s">
        <v>124</v>
      </c>
      <c r="E240" s="42"/>
      <c r="F240" s="220" t="s">
        <v>323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124</v>
      </c>
      <c r="AU240" s="19" t="s">
        <v>79</v>
      </c>
    </row>
    <row r="241" spans="1:51" s="13" customFormat="1" ht="12">
      <c r="A241" s="13"/>
      <c r="B241" s="224"/>
      <c r="C241" s="225"/>
      <c r="D241" s="226" t="s">
        <v>126</v>
      </c>
      <c r="E241" s="227" t="s">
        <v>19</v>
      </c>
      <c r="F241" s="228" t="s">
        <v>324</v>
      </c>
      <c r="G241" s="225"/>
      <c r="H241" s="227" t="s">
        <v>19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126</v>
      </c>
      <c r="AU241" s="234" t="s">
        <v>79</v>
      </c>
      <c r="AV241" s="13" t="s">
        <v>77</v>
      </c>
      <c r="AW241" s="13" t="s">
        <v>31</v>
      </c>
      <c r="AX241" s="13" t="s">
        <v>69</v>
      </c>
      <c r="AY241" s="234" t="s">
        <v>116</v>
      </c>
    </row>
    <row r="242" spans="1:51" s="14" customFormat="1" ht="12">
      <c r="A242" s="14"/>
      <c r="B242" s="235"/>
      <c r="C242" s="236"/>
      <c r="D242" s="226" t="s">
        <v>126</v>
      </c>
      <c r="E242" s="237" t="s">
        <v>19</v>
      </c>
      <c r="F242" s="238" t="s">
        <v>325</v>
      </c>
      <c r="G242" s="236"/>
      <c r="H242" s="239">
        <v>1470.92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126</v>
      </c>
      <c r="AU242" s="245" t="s">
        <v>79</v>
      </c>
      <c r="AV242" s="14" t="s">
        <v>79</v>
      </c>
      <c r="AW242" s="14" t="s">
        <v>31</v>
      </c>
      <c r="AX242" s="14" t="s">
        <v>69</v>
      </c>
      <c r="AY242" s="245" t="s">
        <v>116</v>
      </c>
    </row>
    <row r="243" spans="1:51" s="13" customFormat="1" ht="12">
      <c r="A243" s="13"/>
      <c r="B243" s="224"/>
      <c r="C243" s="225"/>
      <c r="D243" s="226" t="s">
        <v>126</v>
      </c>
      <c r="E243" s="227" t="s">
        <v>19</v>
      </c>
      <c r="F243" s="228" t="s">
        <v>326</v>
      </c>
      <c r="G243" s="225"/>
      <c r="H243" s="227" t="s">
        <v>19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126</v>
      </c>
      <c r="AU243" s="234" t="s">
        <v>79</v>
      </c>
      <c r="AV243" s="13" t="s">
        <v>77</v>
      </c>
      <c r="AW243" s="13" t="s">
        <v>31</v>
      </c>
      <c r="AX243" s="13" t="s">
        <v>69</v>
      </c>
      <c r="AY243" s="234" t="s">
        <v>116</v>
      </c>
    </row>
    <row r="244" spans="1:51" s="14" customFormat="1" ht="12">
      <c r="A244" s="14"/>
      <c r="B244" s="235"/>
      <c r="C244" s="236"/>
      <c r="D244" s="226" t="s">
        <v>126</v>
      </c>
      <c r="E244" s="237" t="s">
        <v>19</v>
      </c>
      <c r="F244" s="238" t="s">
        <v>327</v>
      </c>
      <c r="G244" s="236"/>
      <c r="H244" s="239">
        <v>76.04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5" t="s">
        <v>126</v>
      </c>
      <c r="AU244" s="245" t="s">
        <v>79</v>
      </c>
      <c r="AV244" s="14" t="s">
        <v>79</v>
      </c>
      <c r="AW244" s="14" t="s">
        <v>31</v>
      </c>
      <c r="AX244" s="14" t="s">
        <v>69</v>
      </c>
      <c r="AY244" s="245" t="s">
        <v>116</v>
      </c>
    </row>
    <row r="245" spans="1:51" s="15" customFormat="1" ht="12">
      <c r="A245" s="15"/>
      <c r="B245" s="246"/>
      <c r="C245" s="247"/>
      <c r="D245" s="226" t="s">
        <v>126</v>
      </c>
      <c r="E245" s="248" t="s">
        <v>19</v>
      </c>
      <c r="F245" s="249" t="s">
        <v>135</v>
      </c>
      <c r="G245" s="247"/>
      <c r="H245" s="250">
        <v>1546.96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6" t="s">
        <v>126</v>
      </c>
      <c r="AU245" s="256" t="s">
        <v>79</v>
      </c>
      <c r="AV245" s="15" t="s">
        <v>123</v>
      </c>
      <c r="AW245" s="15" t="s">
        <v>31</v>
      </c>
      <c r="AX245" s="15" t="s">
        <v>77</v>
      </c>
      <c r="AY245" s="256" t="s">
        <v>116</v>
      </c>
    </row>
    <row r="246" spans="1:65" s="2" customFormat="1" ht="21.75" customHeight="1">
      <c r="A246" s="40"/>
      <c r="B246" s="41"/>
      <c r="C246" s="206" t="s">
        <v>208</v>
      </c>
      <c r="D246" s="206" t="s">
        <v>118</v>
      </c>
      <c r="E246" s="207" t="s">
        <v>328</v>
      </c>
      <c r="F246" s="208" t="s">
        <v>329</v>
      </c>
      <c r="G246" s="209" t="s">
        <v>182</v>
      </c>
      <c r="H246" s="210">
        <v>3904.503</v>
      </c>
      <c r="I246" s="211"/>
      <c r="J246" s="212">
        <f>ROUND(I246*H246,2)</f>
        <v>0</v>
      </c>
      <c r="K246" s="208" t="s">
        <v>122</v>
      </c>
      <c r="L246" s="46"/>
      <c r="M246" s="213" t="s">
        <v>19</v>
      </c>
      <c r="N246" s="214" t="s">
        <v>40</v>
      </c>
      <c r="O246" s="86"/>
      <c r="P246" s="215">
        <f>O246*H246</f>
        <v>0</v>
      </c>
      <c r="Q246" s="215">
        <v>0.46</v>
      </c>
      <c r="R246" s="215">
        <f>Q246*H246</f>
        <v>1796.07138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123</v>
      </c>
      <c r="AT246" s="217" t="s">
        <v>118</v>
      </c>
      <c r="AU246" s="217" t="s">
        <v>79</v>
      </c>
      <c r="AY246" s="19" t="s">
        <v>116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77</v>
      </c>
      <c r="BK246" s="218">
        <f>ROUND(I246*H246,2)</f>
        <v>0</v>
      </c>
      <c r="BL246" s="19" t="s">
        <v>123</v>
      </c>
      <c r="BM246" s="217" t="s">
        <v>330</v>
      </c>
    </row>
    <row r="247" spans="1:47" s="2" customFormat="1" ht="12">
      <c r="A247" s="40"/>
      <c r="B247" s="41"/>
      <c r="C247" s="42"/>
      <c r="D247" s="219" t="s">
        <v>124</v>
      </c>
      <c r="E247" s="42"/>
      <c r="F247" s="220" t="s">
        <v>331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124</v>
      </c>
      <c r="AU247" s="19" t="s">
        <v>79</v>
      </c>
    </row>
    <row r="248" spans="1:51" s="13" customFormat="1" ht="12">
      <c r="A248" s="13"/>
      <c r="B248" s="224"/>
      <c r="C248" s="225"/>
      <c r="D248" s="226" t="s">
        <v>126</v>
      </c>
      <c r="E248" s="227" t="s">
        <v>19</v>
      </c>
      <c r="F248" s="228" t="s">
        <v>132</v>
      </c>
      <c r="G248" s="225"/>
      <c r="H248" s="227" t="s">
        <v>19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4" t="s">
        <v>126</v>
      </c>
      <c r="AU248" s="234" t="s">
        <v>79</v>
      </c>
      <c r="AV248" s="13" t="s">
        <v>77</v>
      </c>
      <c r="AW248" s="13" t="s">
        <v>31</v>
      </c>
      <c r="AX248" s="13" t="s">
        <v>69</v>
      </c>
      <c r="AY248" s="234" t="s">
        <v>116</v>
      </c>
    </row>
    <row r="249" spans="1:51" s="13" customFormat="1" ht="12">
      <c r="A249" s="13"/>
      <c r="B249" s="224"/>
      <c r="C249" s="225"/>
      <c r="D249" s="226" t="s">
        <v>126</v>
      </c>
      <c r="E249" s="227" t="s">
        <v>19</v>
      </c>
      <c r="F249" s="228" t="s">
        <v>332</v>
      </c>
      <c r="G249" s="225"/>
      <c r="H249" s="227" t="s">
        <v>19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126</v>
      </c>
      <c r="AU249" s="234" t="s">
        <v>79</v>
      </c>
      <c r="AV249" s="13" t="s">
        <v>77</v>
      </c>
      <c r="AW249" s="13" t="s">
        <v>31</v>
      </c>
      <c r="AX249" s="13" t="s">
        <v>69</v>
      </c>
      <c r="AY249" s="234" t="s">
        <v>116</v>
      </c>
    </row>
    <row r="250" spans="1:51" s="14" customFormat="1" ht="12">
      <c r="A250" s="14"/>
      <c r="B250" s="235"/>
      <c r="C250" s="236"/>
      <c r="D250" s="226" t="s">
        <v>126</v>
      </c>
      <c r="E250" s="237" t="s">
        <v>19</v>
      </c>
      <c r="F250" s="238" t="s">
        <v>333</v>
      </c>
      <c r="G250" s="236"/>
      <c r="H250" s="239">
        <v>258.17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5" t="s">
        <v>126</v>
      </c>
      <c r="AU250" s="245" t="s">
        <v>79</v>
      </c>
      <c r="AV250" s="14" t="s">
        <v>79</v>
      </c>
      <c r="AW250" s="14" t="s">
        <v>31</v>
      </c>
      <c r="AX250" s="14" t="s">
        <v>69</v>
      </c>
      <c r="AY250" s="245" t="s">
        <v>116</v>
      </c>
    </row>
    <row r="251" spans="1:51" s="14" customFormat="1" ht="12">
      <c r="A251" s="14"/>
      <c r="B251" s="235"/>
      <c r="C251" s="236"/>
      <c r="D251" s="226" t="s">
        <v>126</v>
      </c>
      <c r="E251" s="237" t="s">
        <v>19</v>
      </c>
      <c r="F251" s="238" t="s">
        <v>334</v>
      </c>
      <c r="G251" s="236"/>
      <c r="H251" s="239">
        <v>36.443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5" t="s">
        <v>126</v>
      </c>
      <c r="AU251" s="245" t="s">
        <v>79</v>
      </c>
      <c r="AV251" s="14" t="s">
        <v>79</v>
      </c>
      <c r="AW251" s="14" t="s">
        <v>31</v>
      </c>
      <c r="AX251" s="14" t="s">
        <v>69</v>
      </c>
      <c r="AY251" s="245" t="s">
        <v>116</v>
      </c>
    </row>
    <row r="252" spans="1:51" s="16" customFormat="1" ht="12">
      <c r="A252" s="16"/>
      <c r="B252" s="267"/>
      <c r="C252" s="268"/>
      <c r="D252" s="226" t="s">
        <v>126</v>
      </c>
      <c r="E252" s="269" t="s">
        <v>19</v>
      </c>
      <c r="F252" s="270" t="s">
        <v>214</v>
      </c>
      <c r="G252" s="268"/>
      <c r="H252" s="271">
        <v>294.613</v>
      </c>
      <c r="I252" s="272"/>
      <c r="J252" s="268"/>
      <c r="K252" s="268"/>
      <c r="L252" s="273"/>
      <c r="M252" s="274"/>
      <c r="N252" s="275"/>
      <c r="O252" s="275"/>
      <c r="P252" s="275"/>
      <c r="Q252" s="275"/>
      <c r="R252" s="275"/>
      <c r="S252" s="275"/>
      <c r="T252" s="27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T252" s="277" t="s">
        <v>126</v>
      </c>
      <c r="AU252" s="277" t="s">
        <v>79</v>
      </c>
      <c r="AV252" s="16" t="s">
        <v>146</v>
      </c>
      <c r="AW252" s="16" t="s">
        <v>31</v>
      </c>
      <c r="AX252" s="16" t="s">
        <v>69</v>
      </c>
      <c r="AY252" s="277" t="s">
        <v>116</v>
      </c>
    </row>
    <row r="253" spans="1:51" s="13" customFormat="1" ht="12">
      <c r="A253" s="13"/>
      <c r="B253" s="224"/>
      <c r="C253" s="225"/>
      <c r="D253" s="226" t="s">
        <v>126</v>
      </c>
      <c r="E253" s="227" t="s">
        <v>19</v>
      </c>
      <c r="F253" s="228" t="s">
        <v>335</v>
      </c>
      <c r="G253" s="225"/>
      <c r="H253" s="227" t="s">
        <v>19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126</v>
      </c>
      <c r="AU253" s="234" t="s">
        <v>79</v>
      </c>
      <c r="AV253" s="13" t="s">
        <v>77</v>
      </c>
      <c r="AW253" s="13" t="s">
        <v>31</v>
      </c>
      <c r="AX253" s="13" t="s">
        <v>69</v>
      </c>
      <c r="AY253" s="234" t="s">
        <v>116</v>
      </c>
    </row>
    <row r="254" spans="1:51" s="14" customFormat="1" ht="12">
      <c r="A254" s="14"/>
      <c r="B254" s="235"/>
      <c r="C254" s="236"/>
      <c r="D254" s="226" t="s">
        <v>126</v>
      </c>
      <c r="E254" s="237" t="s">
        <v>19</v>
      </c>
      <c r="F254" s="238" t="s">
        <v>336</v>
      </c>
      <c r="G254" s="236"/>
      <c r="H254" s="239">
        <v>18.55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126</v>
      </c>
      <c r="AU254" s="245" t="s">
        <v>79</v>
      </c>
      <c r="AV254" s="14" t="s">
        <v>79</v>
      </c>
      <c r="AW254" s="14" t="s">
        <v>31</v>
      </c>
      <c r="AX254" s="14" t="s">
        <v>69</v>
      </c>
      <c r="AY254" s="245" t="s">
        <v>116</v>
      </c>
    </row>
    <row r="255" spans="1:51" s="14" customFormat="1" ht="12">
      <c r="A255" s="14"/>
      <c r="B255" s="235"/>
      <c r="C255" s="236"/>
      <c r="D255" s="226" t="s">
        <v>126</v>
      </c>
      <c r="E255" s="237" t="s">
        <v>19</v>
      </c>
      <c r="F255" s="238" t="s">
        <v>337</v>
      </c>
      <c r="G255" s="236"/>
      <c r="H255" s="239">
        <v>2.375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5" t="s">
        <v>126</v>
      </c>
      <c r="AU255" s="245" t="s">
        <v>79</v>
      </c>
      <c r="AV255" s="14" t="s">
        <v>79</v>
      </c>
      <c r="AW255" s="14" t="s">
        <v>31</v>
      </c>
      <c r="AX255" s="14" t="s">
        <v>69</v>
      </c>
      <c r="AY255" s="245" t="s">
        <v>116</v>
      </c>
    </row>
    <row r="256" spans="1:51" s="16" customFormat="1" ht="12">
      <c r="A256" s="16"/>
      <c r="B256" s="267"/>
      <c r="C256" s="268"/>
      <c r="D256" s="226" t="s">
        <v>126</v>
      </c>
      <c r="E256" s="269" t="s">
        <v>19</v>
      </c>
      <c r="F256" s="270" t="s">
        <v>214</v>
      </c>
      <c r="G256" s="268"/>
      <c r="H256" s="271">
        <v>20.925</v>
      </c>
      <c r="I256" s="272"/>
      <c r="J256" s="268"/>
      <c r="K256" s="268"/>
      <c r="L256" s="273"/>
      <c r="M256" s="274"/>
      <c r="N256" s="275"/>
      <c r="O256" s="275"/>
      <c r="P256" s="275"/>
      <c r="Q256" s="275"/>
      <c r="R256" s="275"/>
      <c r="S256" s="275"/>
      <c r="T256" s="27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T256" s="277" t="s">
        <v>126</v>
      </c>
      <c r="AU256" s="277" t="s">
        <v>79</v>
      </c>
      <c r="AV256" s="16" t="s">
        <v>146</v>
      </c>
      <c r="AW256" s="16" t="s">
        <v>31</v>
      </c>
      <c r="AX256" s="16" t="s">
        <v>69</v>
      </c>
      <c r="AY256" s="277" t="s">
        <v>116</v>
      </c>
    </row>
    <row r="257" spans="1:51" s="13" customFormat="1" ht="12">
      <c r="A257" s="13"/>
      <c r="B257" s="224"/>
      <c r="C257" s="225"/>
      <c r="D257" s="226" t="s">
        <v>126</v>
      </c>
      <c r="E257" s="227" t="s">
        <v>19</v>
      </c>
      <c r="F257" s="228" t="s">
        <v>338</v>
      </c>
      <c r="G257" s="225"/>
      <c r="H257" s="227" t="s">
        <v>19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126</v>
      </c>
      <c r="AU257" s="234" t="s">
        <v>79</v>
      </c>
      <c r="AV257" s="13" t="s">
        <v>77</v>
      </c>
      <c r="AW257" s="13" t="s">
        <v>31</v>
      </c>
      <c r="AX257" s="13" t="s">
        <v>69</v>
      </c>
      <c r="AY257" s="234" t="s">
        <v>116</v>
      </c>
    </row>
    <row r="258" spans="1:51" s="14" customFormat="1" ht="12">
      <c r="A258" s="14"/>
      <c r="B258" s="235"/>
      <c r="C258" s="236"/>
      <c r="D258" s="226" t="s">
        <v>126</v>
      </c>
      <c r="E258" s="237" t="s">
        <v>19</v>
      </c>
      <c r="F258" s="238" t="s">
        <v>339</v>
      </c>
      <c r="G258" s="236"/>
      <c r="H258" s="239">
        <v>150.32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126</v>
      </c>
      <c r="AU258" s="245" t="s">
        <v>79</v>
      </c>
      <c r="AV258" s="14" t="s">
        <v>79</v>
      </c>
      <c r="AW258" s="14" t="s">
        <v>31</v>
      </c>
      <c r="AX258" s="14" t="s">
        <v>69</v>
      </c>
      <c r="AY258" s="245" t="s">
        <v>116</v>
      </c>
    </row>
    <row r="259" spans="1:51" s="14" customFormat="1" ht="12">
      <c r="A259" s="14"/>
      <c r="B259" s="235"/>
      <c r="C259" s="236"/>
      <c r="D259" s="226" t="s">
        <v>126</v>
      </c>
      <c r="E259" s="237" t="s">
        <v>19</v>
      </c>
      <c r="F259" s="238" t="s">
        <v>340</v>
      </c>
      <c r="G259" s="236"/>
      <c r="H259" s="239">
        <v>15.475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5" t="s">
        <v>126</v>
      </c>
      <c r="AU259" s="245" t="s">
        <v>79</v>
      </c>
      <c r="AV259" s="14" t="s">
        <v>79</v>
      </c>
      <c r="AW259" s="14" t="s">
        <v>31</v>
      </c>
      <c r="AX259" s="14" t="s">
        <v>69</v>
      </c>
      <c r="AY259" s="245" t="s">
        <v>116</v>
      </c>
    </row>
    <row r="260" spans="1:51" s="16" customFormat="1" ht="12">
      <c r="A260" s="16"/>
      <c r="B260" s="267"/>
      <c r="C260" s="268"/>
      <c r="D260" s="226" t="s">
        <v>126</v>
      </c>
      <c r="E260" s="269" t="s">
        <v>19</v>
      </c>
      <c r="F260" s="270" t="s">
        <v>214</v>
      </c>
      <c r="G260" s="268"/>
      <c r="H260" s="271">
        <v>165.795</v>
      </c>
      <c r="I260" s="272"/>
      <c r="J260" s="268"/>
      <c r="K260" s="268"/>
      <c r="L260" s="273"/>
      <c r="M260" s="274"/>
      <c r="N260" s="275"/>
      <c r="O260" s="275"/>
      <c r="P260" s="275"/>
      <c r="Q260" s="275"/>
      <c r="R260" s="275"/>
      <c r="S260" s="275"/>
      <c r="T260" s="27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77" t="s">
        <v>126</v>
      </c>
      <c r="AU260" s="277" t="s">
        <v>79</v>
      </c>
      <c r="AV260" s="16" t="s">
        <v>146</v>
      </c>
      <c r="AW260" s="16" t="s">
        <v>31</v>
      </c>
      <c r="AX260" s="16" t="s">
        <v>69</v>
      </c>
      <c r="AY260" s="277" t="s">
        <v>116</v>
      </c>
    </row>
    <row r="261" spans="1:51" s="13" customFormat="1" ht="12">
      <c r="A261" s="13"/>
      <c r="B261" s="224"/>
      <c r="C261" s="225"/>
      <c r="D261" s="226" t="s">
        <v>126</v>
      </c>
      <c r="E261" s="227" t="s">
        <v>19</v>
      </c>
      <c r="F261" s="228" t="s">
        <v>341</v>
      </c>
      <c r="G261" s="225"/>
      <c r="H261" s="227" t="s">
        <v>19</v>
      </c>
      <c r="I261" s="229"/>
      <c r="J261" s="225"/>
      <c r="K261" s="225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126</v>
      </c>
      <c r="AU261" s="234" t="s">
        <v>79</v>
      </c>
      <c r="AV261" s="13" t="s">
        <v>77</v>
      </c>
      <c r="AW261" s="13" t="s">
        <v>31</v>
      </c>
      <c r="AX261" s="13" t="s">
        <v>69</v>
      </c>
      <c r="AY261" s="234" t="s">
        <v>116</v>
      </c>
    </row>
    <row r="262" spans="1:51" s="14" customFormat="1" ht="12">
      <c r="A262" s="14"/>
      <c r="B262" s="235"/>
      <c r="C262" s="236"/>
      <c r="D262" s="226" t="s">
        <v>126</v>
      </c>
      <c r="E262" s="237" t="s">
        <v>19</v>
      </c>
      <c r="F262" s="238" t="s">
        <v>342</v>
      </c>
      <c r="G262" s="236"/>
      <c r="H262" s="239">
        <v>481.33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126</v>
      </c>
      <c r="AU262" s="245" t="s">
        <v>79</v>
      </c>
      <c r="AV262" s="14" t="s">
        <v>79</v>
      </c>
      <c r="AW262" s="14" t="s">
        <v>31</v>
      </c>
      <c r="AX262" s="14" t="s">
        <v>69</v>
      </c>
      <c r="AY262" s="245" t="s">
        <v>116</v>
      </c>
    </row>
    <row r="263" spans="1:51" s="14" customFormat="1" ht="12">
      <c r="A263" s="14"/>
      <c r="B263" s="235"/>
      <c r="C263" s="236"/>
      <c r="D263" s="226" t="s">
        <v>126</v>
      </c>
      <c r="E263" s="237" t="s">
        <v>19</v>
      </c>
      <c r="F263" s="238" t="s">
        <v>343</v>
      </c>
      <c r="G263" s="236"/>
      <c r="H263" s="239">
        <v>2941.84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126</v>
      </c>
      <c r="AU263" s="245" t="s">
        <v>79</v>
      </c>
      <c r="AV263" s="14" t="s">
        <v>79</v>
      </c>
      <c r="AW263" s="14" t="s">
        <v>31</v>
      </c>
      <c r="AX263" s="14" t="s">
        <v>69</v>
      </c>
      <c r="AY263" s="245" t="s">
        <v>116</v>
      </c>
    </row>
    <row r="264" spans="1:51" s="15" customFormat="1" ht="12">
      <c r="A264" s="15"/>
      <c r="B264" s="246"/>
      <c r="C264" s="247"/>
      <c r="D264" s="226" t="s">
        <v>126</v>
      </c>
      <c r="E264" s="248" t="s">
        <v>19</v>
      </c>
      <c r="F264" s="249" t="s">
        <v>135</v>
      </c>
      <c r="G264" s="247"/>
      <c r="H264" s="250">
        <v>3904.503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6" t="s">
        <v>126</v>
      </c>
      <c r="AU264" s="256" t="s">
        <v>79</v>
      </c>
      <c r="AV264" s="15" t="s">
        <v>123</v>
      </c>
      <c r="AW264" s="15" t="s">
        <v>31</v>
      </c>
      <c r="AX264" s="15" t="s">
        <v>77</v>
      </c>
      <c r="AY264" s="256" t="s">
        <v>116</v>
      </c>
    </row>
    <row r="265" spans="1:65" s="2" customFormat="1" ht="24.15" customHeight="1">
      <c r="A265" s="40"/>
      <c r="B265" s="41"/>
      <c r="C265" s="206" t="s">
        <v>344</v>
      </c>
      <c r="D265" s="206" t="s">
        <v>118</v>
      </c>
      <c r="E265" s="207" t="s">
        <v>345</v>
      </c>
      <c r="F265" s="208" t="s">
        <v>346</v>
      </c>
      <c r="G265" s="209" t="s">
        <v>182</v>
      </c>
      <c r="H265" s="210">
        <v>503.08</v>
      </c>
      <c r="I265" s="211"/>
      <c r="J265" s="212">
        <f>ROUND(I265*H265,2)</f>
        <v>0</v>
      </c>
      <c r="K265" s="208" t="s">
        <v>122</v>
      </c>
      <c r="L265" s="46"/>
      <c r="M265" s="213" t="s">
        <v>19</v>
      </c>
      <c r="N265" s="214" t="s">
        <v>40</v>
      </c>
      <c r="O265" s="86"/>
      <c r="P265" s="215">
        <f>O265*H265</f>
        <v>0</v>
      </c>
      <c r="Q265" s="215">
        <v>0.3831435</v>
      </c>
      <c r="R265" s="215">
        <f>Q265*H265</f>
        <v>192.75183198000002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123</v>
      </c>
      <c r="AT265" s="217" t="s">
        <v>118</v>
      </c>
      <c r="AU265" s="217" t="s">
        <v>79</v>
      </c>
      <c r="AY265" s="19" t="s">
        <v>116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77</v>
      </c>
      <c r="BK265" s="218">
        <f>ROUND(I265*H265,2)</f>
        <v>0</v>
      </c>
      <c r="BL265" s="19" t="s">
        <v>123</v>
      </c>
      <c r="BM265" s="217" t="s">
        <v>347</v>
      </c>
    </row>
    <row r="266" spans="1:47" s="2" customFormat="1" ht="12">
      <c r="A266" s="40"/>
      <c r="B266" s="41"/>
      <c r="C266" s="42"/>
      <c r="D266" s="219" t="s">
        <v>124</v>
      </c>
      <c r="E266" s="42"/>
      <c r="F266" s="220" t="s">
        <v>348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124</v>
      </c>
      <c r="AU266" s="19" t="s">
        <v>79</v>
      </c>
    </row>
    <row r="267" spans="1:51" s="14" customFormat="1" ht="12">
      <c r="A267" s="14"/>
      <c r="B267" s="235"/>
      <c r="C267" s="236"/>
      <c r="D267" s="226" t="s">
        <v>126</v>
      </c>
      <c r="E267" s="237" t="s">
        <v>19</v>
      </c>
      <c r="F267" s="238" t="s">
        <v>349</v>
      </c>
      <c r="G267" s="236"/>
      <c r="H267" s="239">
        <v>76.04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126</v>
      </c>
      <c r="AU267" s="245" t="s">
        <v>79</v>
      </c>
      <c r="AV267" s="14" t="s">
        <v>79</v>
      </c>
      <c r="AW267" s="14" t="s">
        <v>31</v>
      </c>
      <c r="AX267" s="14" t="s">
        <v>69</v>
      </c>
      <c r="AY267" s="245" t="s">
        <v>116</v>
      </c>
    </row>
    <row r="268" spans="1:51" s="14" customFormat="1" ht="12">
      <c r="A268" s="14"/>
      <c r="B268" s="235"/>
      <c r="C268" s="236"/>
      <c r="D268" s="226" t="s">
        <v>126</v>
      </c>
      <c r="E268" s="237" t="s">
        <v>19</v>
      </c>
      <c r="F268" s="238" t="s">
        <v>350</v>
      </c>
      <c r="G268" s="236"/>
      <c r="H268" s="239">
        <v>258.17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126</v>
      </c>
      <c r="AU268" s="245" t="s">
        <v>79</v>
      </c>
      <c r="AV268" s="14" t="s">
        <v>79</v>
      </c>
      <c r="AW268" s="14" t="s">
        <v>31</v>
      </c>
      <c r="AX268" s="14" t="s">
        <v>69</v>
      </c>
      <c r="AY268" s="245" t="s">
        <v>116</v>
      </c>
    </row>
    <row r="269" spans="1:51" s="14" customFormat="1" ht="12">
      <c r="A269" s="14"/>
      <c r="B269" s="235"/>
      <c r="C269" s="236"/>
      <c r="D269" s="226" t="s">
        <v>126</v>
      </c>
      <c r="E269" s="237" t="s">
        <v>19</v>
      </c>
      <c r="F269" s="238" t="s">
        <v>351</v>
      </c>
      <c r="G269" s="236"/>
      <c r="H269" s="239">
        <v>18.55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126</v>
      </c>
      <c r="AU269" s="245" t="s">
        <v>79</v>
      </c>
      <c r="AV269" s="14" t="s">
        <v>79</v>
      </c>
      <c r="AW269" s="14" t="s">
        <v>31</v>
      </c>
      <c r="AX269" s="14" t="s">
        <v>69</v>
      </c>
      <c r="AY269" s="245" t="s">
        <v>116</v>
      </c>
    </row>
    <row r="270" spans="1:51" s="14" customFormat="1" ht="12">
      <c r="A270" s="14"/>
      <c r="B270" s="235"/>
      <c r="C270" s="236"/>
      <c r="D270" s="226" t="s">
        <v>126</v>
      </c>
      <c r="E270" s="237" t="s">
        <v>19</v>
      </c>
      <c r="F270" s="238" t="s">
        <v>352</v>
      </c>
      <c r="G270" s="236"/>
      <c r="H270" s="239">
        <v>150.32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5" t="s">
        <v>126</v>
      </c>
      <c r="AU270" s="245" t="s">
        <v>79</v>
      </c>
      <c r="AV270" s="14" t="s">
        <v>79</v>
      </c>
      <c r="AW270" s="14" t="s">
        <v>31</v>
      </c>
      <c r="AX270" s="14" t="s">
        <v>69</v>
      </c>
      <c r="AY270" s="245" t="s">
        <v>116</v>
      </c>
    </row>
    <row r="271" spans="1:51" s="15" customFormat="1" ht="12">
      <c r="A271" s="15"/>
      <c r="B271" s="246"/>
      <c r="C271" s="247"/>
      <c r="D271" s="226" t="s">
        <v>126</v>
      </c>
      <c r="E271" s="248" t="s">
        <v>19</v>
      </c>
      <c r="F271" s="249" t="s">
        <v>135</v>
      </c>
      <c r="G271" s="247"/>
      <c r="H271" s="250">
        <v>503.08000000000004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6" t="s">
        <v>126</v>
      </c>
      <c r="AU271" s="256" t="s">
        <v>79</v>
      </c>
      <c r="AV271" s="15" t="s">
        <v>123</v>
      </c>
      <c r="AW271" s="15" t="s">
        <v>31</v>
      </c>
      <c r="AX271" s="15" t="s">
        <v>77</v>
      </c>
      <c r="AY271" s="256" t="s">
        <v>116</v>
      </c>
    </row>
    <row r="272" spans="1:65" s="2" customFormat="1" ht="37.8" customHeight="1">
      <c r="A272" s="40"/>
      <c r="B272" s="41"/>
      <c r="C272" s="206" t="s">
        <v>353</v>
      </c>
      <c r="D272" s="206" t="s">
        <v>118</v>
      </c>
      <c r="E272" s="207" t="s">
        <v>354</v>
      </c>
      <c r="F272" s="208" t="s">
        <v>355</v>
      </c>
      <c r="G272" s="209" t="s">
        <v>182</v>
      </c>
      <c r="H272" s="210">
        <v>316.8</v>
      </c>
      <c r="I272" s="211"/>
      <c r="J272" s="212">
        <f>ROUND(I272*H272,2)</f>
        <v>0</v>
      </c>
      <c r="K272" s="208" t="s">
        <v>122</v>
      </c>
      <c r="L272" s="46"/>
      <c r="M272" s="213" t="s">
        <v>19</v>
      </c>
      <c r="N272" s="214" t="s">
        <v>40</v>
      </c>
      <c r="O272" s="86"/>
      <c r="P272" s="215">
        <f>O272*H272</f>
        <v>0</v>
      </c>
      <c r="Q272" s="215">
        <v>0.08922</v>
      </c>
      <c r="R272" s="215">
        <f>Q272*H272</f>
        <v>28.264896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123</v>
      </c>
      <c r="AT272" s="217" t="s">
        <v>118</v>
      </c>
      <c r="AU272" s="217" t="s">
        <v>79</v>
      </c>
      <c r="AY272" s="19" t="s">
        <v>116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77</v>
      </c>
      <c r="BK272" s="218">
        <f>ROUND(I272*H272,2)</f>
        <v>0</v>
      </c>
      <c r="BL272" s="19" t="s">
        <v>123</v>
      </c>
      <c r="BM272" s="217" t="s">
        <v>356</v>
      </c>
    </row>
    <row r="273" spans="1:47" s="2" customFormat="1" ht="12">
      <c r="A273" s="40"/>
      <c r="B273" s="41"/>
      <c r="C273" s="42"/>
      <c r="D273" s="219" t="s">
        <v>124</v>
      </c>
      <c r="E273" s="42"/>
      <c r="F273" s="220" t="s">
        <v>357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124</v>
      </c>
      <c r="AU273" s="19" t="s">
        <v>79</v>
      </c>
    </row>
    <row r="274" spans="1:65" s="2" customFormat="1" ht="44.25" customHeight="1">
      <c r="A274" s="40"/>
      <c r="B274" s="41"/>
      <c r="C274" s="206" t="s">
        <v>358</v>
      </c>
      <c r="D274" s="206" t="s">
        <v>118</v>
      </c>
      <c r="E274" s="207" t="s">
        <v>359</v>
      </c>
      <c r="F274" s="208" t="s">
        <v>360</v>
      </c>
      <c r="G274" s="209" t="s">
        <v>182</v>
      </c>
      <c r="H274" s="210">
        <v>1207.81</v>
      </c>
      <c r="I274" s="211"/>
      <c r="J274" s="212">
        <f>ROUND(I274*H274,2)</f>
        <v>0</v>
      </c>
      <c r="K274" s="208" t="s">
        <v>122</v>
      </c>
      <c r="L274" s="46"/>
      <c r="M274" s="213" t="s">
        <v>19</v>
      </c>
      <c r="N274" s="214" t="s">
        <v>40</v>
      </c>
      <c r="O274" s="86"/>
      <c r="P274" s="215">
        <f>O274*H274</f>
        <v>0</v>
      </c>
      <c r="Q274" s="215">
        <v>0.08922</v>
      </c>
      <c r="R274" s="215">
        <f>Q274*H274</f>
        <v>107.76080819999999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123</v>
      </c>
      <c r="AT274" s="217" t="s">
        <v>118</v>
      </c>
      <c r="AU274" s="217" t="s">
        <v>79</v>
      </c>
      <c r="AY274" s="19" t="s">
        <v>116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77</v>
      </c>
      <c r="BK274" s="218">
        <f>ROUND(I274*H274,2)</f>
        <v>0</v>
      </c>
      <c r="BL274" s="19" t="s">
        <v>123</v>
      </c>
      <c r="BM274" s="217" t="s">
        <v>361</v>
      </c>
    </row>
    <row r="275" spans="1:47" s="2" customFormat="1" ht="12">
      <c r="A275" s="40"/>
      <c r="B275" s="41"/>
      <c r="C275" s="42"/>
      <c r="D275" s="219" t="s">
        <v>124</v>
      </c>
      <c r="E275" s="42"/>
      <c r="F275" s="220" t="s">
        <v>362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124</v>
      </c>
      <c r="AU275" s="19" t="s">
        <v>79</v>
      </c>
    </row>
    <row r="276" spans="1:51" s="13" customFormat="1" ht="12">
      <c r="A276" s="13"/>
      <c r="B276" s="224"/>
      <c r="C276" s="225"/>
      <c r="D276" s="226" t="s">
        <v>126</v>
      </c>
      <c r="E276" s="227" t="s">
        <v>19</v>
      </c>
      <c r="F276" s="228" t="s">
        <v>363</v>
      </c>
      <c r="G276" s="225"/>
      <c r="H276" s="227" t="s">
        <v>19</v>
      </c>
      <c r="I276" s="229"/>
      <c r="J276" s="225"/>
      <c r="K276" s="225"/>
      <c r="L276" s="230"/>
      <c r="M276" s="231"/>
      <c r="N276" s="232"/>
      <c r="O276" s="232"/>
      <c r="P276" s="232"/>
      <c r="Q276" s="232"/>
      <c r="R276" s="232"/>
      <c r="S276" s="232"/>
      <c r="T276" s="23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4" t="s">
        <v>126</v>
      </c>
      <c r="AU276" s="234" t="s">
        <v>79</v>
      </c>
      <c r="AV276" s="13" t="s">
        <v>77</v>
      </c>
      <c r="AW276" s="13" t="s">
        <v>31</v>
      </c>
      <c r="AX276" s="13" t="s">
        <v>69</v>
      </c>
      <c r="AY276" s="234" t="s">
        <v>116</v>
      </c>
    </row>
    <row r="277" spans="1:51" s="14" customFormat="1" ht="12">
      <c r="A277" s="14"/>
      <c r="B277" s="235"/>
      <c r="C277" s="236"/>
      <c r="D277" s="226" t="s">
        <v>126</v>
      </c>
      <c r="E277" s="237" t="s">
        <v>19</v>
      </c>
      <c r="F277" s="238" t="s">
        <v>364</v>
      </c>
      <c r="G277" s="236"/>
      <c r="H277" s="239">
        <v>1207.81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126</v>
      </c>
      <c r="AU277" s="245" t="s">
        <v>79</v>
      </c>
      <c r="AV277" s="14" t="s">
        <v>79</v>
      </c>
      <c r="AW277" s="14" t="s">
        <v>31</v>
      </c>
      <c r="AX277" s="14" t="s">
        <v>69</v>
      </c>
      <c r="AY277" s="245" t="s">
        <v>116</v>
      </c>
    </row>
    <row r="278" spans="1:51" s="15" customFormat="1" ht="12">
      <c r="A278" s="15"/>
      <c r="B278" s="246"/>
      <c r="C278" s="247"/>
      <c r="D278" s="226" t="s">
        <v>126</v>
      </c>
      <c r="E278" s="248" t="s">
        <v>19</v>
      </c>
      <c r="F278" s="249" t="s">
        <v>164</v>
      </c>
      <c r="G278" s="247"/>
      <c r="H278" s="250">
        <v>1207.81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6" t="s">
        <v>126</v>
      </c>
      <c r="AU278" s="256" t="s">
        <v>79</v>
      </c>
      <c r="AV278" s="15" t="s">
        <v>123</v>
      </c>
      <c r="AW278" s="15" t="s">
        <v>31</v>
      </c>
      <c r="AX278" s="15" t="s">
        <v>77</v>
      </c>
      <c r="AY278" s="256" t="s">
        <v>116</v>
      </c>
    </row>
    <row r="279" spans="1:65" s="2" customFormat="1" ht="16.5" customHeight="1">
      <c r="A279" s="40"/>
      <c r="B279" s="41"/>
      <c r="C279" s="257" t="s">
        <v>365</v>
      </c>
      <c r="D279" s="257" t="s">
        <v>194</v>
      </c>
      <c r="E279" s="258" t="s">
        <v>366</v>
      </c>
      <c r="F279" s="259" t="s">
        <v>367</v>
      </c>
      <c r="G279" s="260" t="s">
        <v>182</v>
      </c>
      <c r="H279" s="261">
        <v>1461.527</v>
      </c>
      <c r="I279" s="262"/>
      <c r="J279" s="263">
        <f>ROUND(I279*H279,2)</f>
        <v>0</v>
      </c>
      <c r="K279" s="259" t="s">
        <v>19</v>
      </c>
      <c r="L279" s="264"/>
      <c r="M279" s="265" t="s">
        <v>19</v>
      </c>
      <c r="N279" s="266" t="s">
        <v>40</v>
      </c>
      <c r="O279" s="86"/>
      <c r="P279" s="215">
        <f>O279*H279</f>
        <v>0</v>
      </c>
      <c r="Q279" s="215">
        <v>0.131</v>
      </c>
      <c r="R279" s="215">
        <f>Q279*H279</f>
        <v>191.460037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149</v>
      </c>
      <c r="AT279" s="217" t="s">
        <v>194</v>
      </c>
      <c r="AU279" s="217" t="s">
        <v>79</v>
      </c>
      <c r="AY279" s="19" t="s">
        <v>116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77</v>
      </c>
      <c r="BK279" s="218">
        <f>ROUND(I279*H279,2)</f>
        <v>0</v>
      </c>
      <c r="BL279" s="19" t="s">
        <v>123</v>
      </c>
      <c r="BM279" s="217" t="s">
        <v>368</v>
      </c>
    </row>
    <row r="280" spans="1:51" s="14" customFormat="1" ht="12">
      <c r="A280" s="14"/>
      <c r="B280" s="235"/>
      <c r="C280" s="236"/>
      <c r="D280" s="226" t="s">
        <v>126</v>
      </c>
      <c r="E280" s="237" t="s">
        <v>19</v>
      </c>
      <c r="F280" s="238" t="s">
        <v>369</v>
      </c>
      <c r="G280" s="236"/>
      <c r="H280" s="239">
        <v>1461.527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5" t="s">
        <v>126</v>
      </c>
      <c r="AU280" s="245" t="s">
        <v>79</v>
      </c>
      <c r="AV280" s="14" t="s">
        <v>79</v>
      </c>
      <c r="AW280" s="14" t="s">
        <v>31</v>
      </c>
      <c r="AX280" s="14" t="s">
        <v>69</v>
      </c>
      <c r="AY280" s="245" t="s">
        <v>116</v>
      </c>
    </row>
    <row r="281" spans="1:51" s="15" customFormat="1" ht="12">
      <c r="A281" s="15"/>
      <c r="B281" s="246"/>
      <c r="C281" s="247"/>
      <c r="D281" s="226" t="s">
        <v>126</v>
      </c>
      <c r="E281" s="248" t="s">
        <v>19</v>
      </c>
      <c r="F281" s="249" t="s">
        <v>164</v>
      </c>
      <c r="G281" s="247"/>
      <c r="H281" s="250">
        <v>1461.527</v>
      </c>
      <c r="I281" s="251"/>
      <c r="J281" s="247"/>
      <c r="K281" s="247"/>
      <c r="L281" s="252"/>
      <c r="M281" s="253"/>
      <c r="N281" s="254"/>
      <c r="O281" s="254"/>
      <c r="P281" s="254"/>
      <c r="Q281" s="254"/>
      <c r="R281" s="254"/>
      <c r="S281" s="254"/>
      <c r="T281" s="25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6" t="s">
        <v>126</v>
      </c>
      <c r="AU281" s="256" t="s">
        <v>79</v>
      </c>
      <c r="AV281" s="15" t="s">
        <v>123</v>
      </c>
      <c r="AW281" s="15" t="s">
        <v>31</v>
      </c>
      <c r="AX281" s="15" t="s">
        <v>77</v>
      </c>
      <c r="AY281" s="256" t="s">
        <v>116</v>
      </c>
    </row>
    <row r="282" spans="1:65" s="2" customFormat="1" ht="16.5" customHeight="1">
      <c r="A282" s="40"/>
      <c r="B282" s="41"/>
      <c r="C282" s="257" t="s">
        <v>370</v>
      </c>
      <c r="D282" s="257" t="s">
        <v>194</v>
      </c>
      <c r="E282" s="258" t="s">
        <v>371</v>
      </c>
      <c r="F282" s="259" t="s">
        <v>372</v>
      </c>
      <c r="G282" s="260" t="s">
        <v>182</v>
      </c>
      <c r="H282" s="261">
        <v>39.192</v>
      </c>
      <c r="I282" s="262"/>
      <c r="J282" s="263">
        <f>ROUND(I282*H282,2)</f>
        <v>0</v>
      </c>
      <c r="K282" s="259" t="s">
        <v>19</v>
      </c>
      <c r="L282" s="264"/>
      <c r="M282" s="265" t="s">
        <v>19</v>
      </c>
      <c r="N282" s="266" t="s">
        <v>40</v>
      </c>
      <c r="O282" s="86"/>
      <c r="P282" s="215">
        <f>O282*H282</f>
        <v>0</v>
      </c>
      <c r="Q282" s="215">
        <v>0.131</v>
      </c>
      <c r="R282" s="215">
        <f>Q282*H282</f>
        <v>5.134152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149</v>
      </c>
      <c r="AT282" s="217" t="s">
        <v>194</v>
      </c>
      <c r="AU282" s="217" t="s">
        <v>79</v>
      </c>
      <c r="AY282" s="19" t="s">
        <v>116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77</v>
      </c>
      <c r="BK282" s="218">
        <f>ROUND(I282*H282,2)</f>
        <v>0</v>
      </c>
      <c r="BL282" s="19" t="s">
        <v>123</v>
      </c>
      <c r="BM282" s="217" t="s">
        <v>373</v>
      </c>
    </row>
    <row r="283" spans="1:51" s="14" customFormat="1" ht="12">
      <c r="A283" s="14"/>
      <c r="B283" s="235"/>
      <c r="C283" s="236"/>
      <c r="D283" s="226" t="s">
        <v>126</v>
      </c>
      <c r="E283" s="237" t="s">
        <v>19</v>
      </c>
      <c r="F283" s="238" t="s">
        <v>374</v>
      </c>
      <c r="G283" s="236"/>
      <c r="H283" s="239">
        <v>39.192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126</v>
      </c>
      <c r="AU283" s="245" t="s">
        <v>79</v>
      </c>
      <c r="AV283" s="14" t="s">
        <v>79</v>
      </c>
      <c r="AW283" s="14" t="s">
        <v>31</v>
      </c>
      <c r="AX283" s="14" t="s">
        <v>69</v>
      </c>
      <c r="AY283" s="245" t="s">
        <v>116</v>
      </c>
    </row>
    <row r="284" spans="1:51" s="15" customFormat="1" ht="12">
      <c r="A284" s="15"/>
      <c r="B284" s="246"/>
      <c r="C284" s="247"/>
      <c r="D284" s="226" t="s">
        <v>126</v>
      </c>
      <c r="E284" s="248" t="s">
        <v>19</v>
      </c>
      <c r="F284" s="249" t="s">
        <v>164</v>
      </c>
      <c r="G284" s="247"/>
      <c r="H284" s="250">
        <v>39.192</v>
      </c>
      <c r="I284" s="251"/>
      <c r="J284" s="247"/>
      <c r="K284" s="247"/>
      <c r="L284" s="252"/>
      <c r="M284" s="253"/>
      <c r="N284" s="254"/>
      <c r="O284" s="254"/>
      <c r="P284" s="254"/>
      <c r="Q284" s="254"/>
      <c r="R284" s="254"/>
      <c r="S284" s="254"/>
      <c r="T284" s="25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6" t="s">
        <v>126</v>
      </c>
      <c r="AU284" s="256" t="s">
        <v>79</v>
      </c>
      <c r="AV284" s="15" t="s">
        <v>123</v>
      </c>
      <c r="AW284" s="15" t="s">
        <v>31</v>
      </c>
      <c r="AX284" s="15" t="s">
        <v>77</v>
      </c>
      <c r="AY284" s="256" t="s">
        <v>116</v>
      </c>
    </row>
    <row r="285" spans="1:65" s="2" customFormat="1" ht="16.5" customHeight="1">
      <c r="A285" s="40"/>
      <c r="B285" s="41"/>
      <c r="C285" s="257" t="s">
        <v>226</v>
      </c>
      <c r="D285" s="257" t="s">
        <v>194</v>
      </c>
      <c r="E285" s="258" t="s">
        <v>375</v>
      </c>
      <c r="F285" s="259" t="s">
        <v>376</v>
      </c>
      <c r="G285" s="260" t="s">
        <v>182</v>
      </c>
      <c r="H285" s="261">
        <v>3.564</v>
      </c>
      <c r="I285" s="262"/>
      <c r="J285" s="263">
        <f>ROUND(I285*H285,2)</f>
        <v>0</v>
      </c>
      <c r="K285" s="259" t="s">
        <v>19</v>
      </c>
      <c r="L285" s="264"/>
      <c r="M285" s="265" t="s">
        <v>19</v>
      </c>
      <c r="N285" s="266" t="s">
        <v>40</v>
      </c>
      <c r="O285" s="86"/>
      <c r="P285" s="215">
        <f>O285*H285</f>
        <v>0</v>
      </c>
      <c r="Q285" s="215">
        <v>0.131</v>
      </c>
      <c r="R285" s="215">
        <f>Q285*H285</f>
        <v>0.466884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149</v>
      </c>
      <c r="AT285" s="217" t="s">
        <v>194</v>
      </c>
      <c r="AU285" s="217" t="s">
        <v>79</v>
      </c>
      <c r="AY285" s="19" t="s">
        <v>116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77</v>
      </c>
      <c r="BK285" s="218">
        <f>ROUND(I285*H285,2)</f>
        <v>0</v>
      </c>
      <c r="BL285" s="19" t="s">
        <v>123</v>
      </c>
      <c r="BM285" s="217" t="s">
        <v>377</v>
      </c>
    </row>
    <row r="286" spans="1:51" s="14" customFormat="1" ht="12">
      <c r="A286" s="14"/>
      <c r="B286" s="235"/>
      <c r="C286" s="236"/>
      <c r="D286" s="226" t="s">
        <v>126</v>
      </c>
      <c r="E286" s="237" t="s">
        <v>19</v>
      </c>
      <c r="F286" s="238" t="s">
        <v>378</v>
      </c>
      <c r="G286" s="236"/>
      <c r="H286" s="239">
        <v>3.564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5" t="s">
        <v>126</v>
      </c>
      <c r="AU286" s="245" t="s">
        <v>79</v>
      </c>
      <c r="AV286" s="14" t="s">
        <v>79</v>
      </c>
      <c r="AW286" s="14" t="s">
        <v>31</v>
      </c>
      <c r="AX286" s="14" t="s">
        <v>69</v>
      </c>
      <c r="AY286" s="245" t="s">
        <v>116</v>
      </c>
    </row>
    <row r="287" spans="1:51" s="15" customFormat="1" ht="12">
      <c r="A287" s="15"/>
      <c r="B287" s="246"/>
      <c r="C287" s="247"/>
      <c r="D287" s="226" t="s">
        <v>126</v>
      </c>
      <c r="E287" s="248" t="s">
        <v>19</v>
      </c>
      <c r="F287" s="249" t="s">
        <v>164</v>
      </c>
      <c r="G287" s="247"/>
      <c r="H287" s="250">
        <v>3.564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56" t="s">
        <v>126</v>
      </c>
      <c r="AU287" s="256" t="s">
        <v>79</v>
      </c>
      <c r="AV287" s="15" t="s">
        <v>123</v>
      </c>
      <c r="AW287" s="15" t="s">
        <v>31</v>
      </c>
      <c r="AX287" s="15" t="s">
        <v>77</v>
      </c>
      <c r="AY287" s="256" t="s">
        <v>116</v>
      </c>
    </row>
    <row r="288" spans="1:65" s="2" customFormat="1" ht="16.5" customHeight="1">
      <c r="A288" s="40"/>
      <c r="B288" s="41"/>
      <c r="C288" s="257" t="s">
        <v>379</v>
      </c>
      <c r="D288" s="257" t="s">
        <v>194</v>
      </c>
      <c r="E288" s="258" t="s">
        <v>380</v>
      </c>
      <c r="F288" s="259" t="s">
        <v>381</v>
      </c>
      <c r="G288" s="260" t="s">
        <v>182</v>
      </c>
      <c r="H288" s="261">
        <v>45.557</v>
      </c>
      <c r="I288" s="262"/>
      <c r="J288" s="263">
        <f>ROUND(I288*H288,2)</f>
        <v>0</v>
      </c>
      <c r="K288" s="259" t="s">
        <v>19</v>
      </c>
      <c r="L288" s="264"/>
      <c r="M288" s="265" t="s">
        <v>19</v>
      </c>
      <c r="N288" s="266" t="s">
        <v>40</v>
      </c>
      <c r="O288" s="86"/>
      <c r="P288" s="215">
        <f>O288*H288</f>
        <v>0</v>
      </c>
      <c r="Q288" s="215">
        <v>0.131</v>
      </c>
      <c r="R288" s="215">
        <f>Q288*H288</f>
        <v>5.967967000000001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149</v>
      </c>
      <c r="AT288" s="217" t="s">
        <v>194</v>
      </c>
      <c r="AU288" s="217" t="s">
        <v>79</v>
      </c>
      <c r="AY288" s="19" t="s">
        <v>116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77</v>
      </c>
      <c r="BK288" s="218">
        <f>ROUND(I288*H288,2)</f>
        <v>0</v>
      </c>
      <c r="BL288" s="19" t="s">
        <v>123</v>
      </c>
      <c r="BM288" s="217" t="s">
        <v>382</v>
      </c>
    </row>
    <row r="289" spans="1:51" s="14" customFormat="1" ht="12">
      <c r="A289" s="14"/>
      <c r="B289" s="235"/>
      <c r="C289" s="236"/>
      <c r="D289" s="226" t="s">
        <v>126</v>
      </c>
      <c r="E289" s="237" t="s">
        <v>19</v>
      </c>
      <c r="F289" s="238" t="s">
        <v>383</v>
      </c>
      <c r="G289" s="236"/>
      <c r="H289" s="239">
        <v>45.557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126</v>
      </c>
      <c r="AU289" s="245" t="s">
        <v>79</v>
      </c>
      <c r="AV289" s="14" t="s">
        <v>79</v>
      </c>
      <c r="AW289" s="14" t="s">
        <v>31</v>
      </c>
      <c r="AX289" s="14" t="s">
        <v>69</v>
      </c>
      <c r="AY289" s="245" t="s">
        <v>116</v>
      </c>
    </row>
    <row r="290" spans="1:51" s="13" customFormat="1" ht="12">
      <c r="A290" s="13"/>
      <c r="B290" s="224"/>
      <c r="C290" s="225"/>
      <c r="D290" s="226" t="s">
        <v>126</v>
      </c>
      <c r="E290" s="227" t="s">
        <v>19</v>
      </c>
      <c r="F290" s="228" t="s">
        <v>384</v>
      </c>
      <c r="G290" s="225"/>
      <c r="H290" s="227" t="s">
        <v>19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126</v>
      </c>
      <c r="AU290" s="234" t="s">
        <v>79</v>
      </c>
      <c r="AV290" s="13" t="s">
        <v>77</v>
      </c>
      <c r="AW290" s="13" t="s">
        <v>31</v>
      </c>
      <c r="AX290" s="13" t="s">
        <v>69</v>
      </c>
      <c r="AY290" s="234" t="s">
        <v>116</v>
      </c>
    </row>
    <row r="291" spans="1:51" s="15" customFormat="1" ht="12">
      <c r="A291" s="15"/>
      <c r="B291" s="246"/>
      <c r="C291" s="247"/>
      <c r="D291" s="226" t="s">
        <v>126</v>
      </c>
      <c r="E291" s="248" t="s">
        <v>19</v>
      </c>
      <c r="F291" s="249" t="s">
        <v>164</v>
      </c>
      <c r="G291" s="247"/>
      <c r="H291" s="250">
        <v>45.557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6" t="s">
        <v>126</v>
      </c>
      <c r="AU291" s="256" t="s">
        <v>79</v>
      </c>
      <c r="AV291" s="15" t="s">
        <v>123</v>
      </c>
      <c r="AW291" s="15" t="s">
        <v>31</v>
      </c>
      <c r="AX291" s="15" t="s">
        <v>77</v>
      </c>
      <c r="AY291" s="256" t="s">
        <v>116</v>
      </c>
    </row>
    <row r="292" spans="1:65" s="2" customFormat="1" ht="16.5" customHeight="1">
      <c r="A292" s="40"/>
      <c r="B292" s="41"/>
      <c r="C292" s="257" t="s">
        <v>232</v>
      </c>
      <c r="D292" s="257" t="s">
        <v>194</v>
      </c>
      <c r="E292" s="258" t="s">
        <v>385</v>
      </c>
      <c r="F292" s="259" t="s">
        <v>386</v>
      </c>
      <c r="G292" s="260" t="s">
        <v>182</v>
      </c>
      <c r="H292" s="261">
        <v>6.18</v>
      </c>
      <c r="I292" s="262"/>
      <c r="J292" s="263">
        <f>ROUND(I292*H292,2)</f>
        <v>0</v>
      </c>
      <c r="K292" s="259" t="s">
        <v>19</v>
      </c>
      <c r="L292" s="264"/>
      <c r="M292" s="265" t="s">
        <v>19</v>
      </c>
      <c r="N292" s="266" t="s">
        <v>40</v>
      </c>
      <c r="O292" s="86"/>
      <c r="P292" s="215">
        <f>O292*H292</f>
        <v>0</v>
      </c>
      <c r="Q292" s="215">
        <v>0.14</v>
      </c>
      <c r="R292" s="215">
        <f>Q292*H292</f>
        <v>0.8652000000000001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149</v>
      </c>
      <c r="AT292" s="217" t="s">
        <v>194</v>
      </c>
      <c r="AU292" s="217" t="s">
        <v>79</v>
      </c>
      <c r="AY292" s="19" t="s">
        <v>116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77</v>
      </c>
      <c r="BK292" s="218">
        <f>ROUND(I292*H292,2)</f>
        <v>0</v>
      </c>
      <c r="BL292" s="19" t="s">
        <v>123</v>
      </c>
      <c r="BM292" s="217" t="s">
        <v>387</v>
      </c>
    </row>
    <row r="293" spans="1:51" s="14" customFormat="1" ht="12">
      <c r="A293" s="14"/>
      <c r="B293" s="235"/>
      <c r="C293" s="236"/>
      <c r="D293" s="226" t="s">
        <v>126</v>
      </c>
      <c r="E293" s="237" t="s">
        <v>19</v>
      </c>
      <c r="F293" s="238" t="s">
        <v>388</v>
      </c>
      <c r="G293" s="236"/>
      <c r="H293" s="239">
        <v>6.18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5" t="s">
        <v>126</v>
      </c>
      <c r="AU293" s="245" t="s">
        <v>79</v>
      </c>
      <c r="AV293" s="14" t="s">
        <v>79</v>
      </c>
      <c r="AW293" s="14" t="s">
        <v>31</v>
      </c>
      <c r="AX293" s="14" t="s">
        <v>69</v>
      </c>
      <c r="AY293" s="245" t="s">
        <v>116</v>
      </c>
    </row>
    <row r="294" spans="1:51" s="15" customFormat="1" ht="12">
      <c r="A294" s="15"/>
      <c r="B294" s="246"/>
      <c r="C294" s="247"/>
      <c r="D294" s="226" t="s">
        <v>126</v>
      </c>
      <c r="E294" s="248" t="s">
        <v>19</v>
      </c>
      <c r="F294" s="249" t="s">
        <v>164</v>
      </c>
      <c r="G294" s="247"/>
      <c r="H294" s="250">
        <v>6.18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6" t="s">
        <v>126</v>
      </c>
      <c r="AU294" s="256" t="s">
        <v>79</v>
      </c>
      <c r="AV294" s="15" t="s">
        <v>123</v>
      </c>
      <c r="AW294" s="15" t="s">
        <v>31</v>
      </c>
      <c r="AX294" s="15" t="s">
        <v>77</v>
      </c>
      <c r="AY294" s="256" t="s">
        <v>116</v>
      </c>
    </row>
    <row r="295" spans="1:65" s="2" customFormat="1" ht="37.8" customHeight="1">
      <c r="A295" s="40"/>
      <c r="B295" s="41"/>
      <c r="C295" s="206" t="s">
        <v>389</v>
      </c>
      <c r="D295" s="206" t="s">
        <v>118</v>
      </c>
      <c r="E295" s="207" t="s">
        <v>390</v>
      </c>
      <c r="F295" s="208" t="s">
        <v>391</v>
      </c>
      <c r="G295" s="209" t="s">
        <v>182</v>
      </c>
      <c r="H295" s="210">
        <v>359.1</v>
      </c>
      <c r="I295" s="211"/>
      <c r="J295" s="212">
        <f>ROUND(I295*H295,2)</f>
        <v>0</v>
      </c>
      <c r="K295" s="208" t="s">
        <v>122</v>
      </c>
      <c r="L295" s="46"/>
      <c r="M295" s="213" t="s">
        <v>19</v>
      </c>
      <c r="N295" s="214" t="s">
        <v>40</v>
      </c>
      <c r="O295" s="86"/>
      <c r="P295" s="215">
        <f>O295*H295</f>
        <v>0</v>
      </c>
      <c r="Q295" s="215">
        <v>0.11162</v>
      </c>
      <c r="R295" s="215">
        <f>Q295*H295</f>
        <v>40.082742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123</v>
      </c>
      <c r="AT295" s="217" t="s">
        <v>118</v>
      </c>
      <c r="AU295" s="217" t="s">
        <v>79</v>
      </c>
      <c r="AY295" s="19" t="s">
        <v>116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77</v>
      </c>
      <c r="BK295" s="218">
        <f>ROUND(I295*H295,2)</f>
        <v>0</v>
      </c>
      <c r="BL295" s="19" t="s">
        <v>123</v>
      </c>
      <c r="BM295" s="217" t="s">
        <v>392</v>
      </c>
    </row>
    <row r="296" spans="1:47" s="2" customFormat="1" ht="12">
      <c r="A296" s="40"/>
      <c r="B296" s="41"/>
      <c r="C296" s="42"/>
      <c r="D296" s="219" t="s">
        <v>124</v>
      </c>
      <c r="E296" s="42"/>
      <c r="F296" s="220" t="s">
        <v>393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124</v>
      </c>
      <c r="AU296" s="19" t="s">
        <v>79</v>
      </c>
    </row>
    <row r="297" spans="1:51" s="14" customFormat="1" ht="12">
      <c r="A297" s="14"/>
      <c r="B297" s="235"/>
      <c r="C297" s="236"/>
      <c r="D297" s="226" t="s">
        <v>126</v>
      </c>
      <c r="E297" s="237" t="s">
        <v>19</v>
      </c>
      <c r="F297" s="238" t="s">
        <v>394</v>
      </c>
      <c r="G297" s="236"/>
      <c r="H297" s="239">
        <v>76.04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5" t="s">
        <v>126</v>
      </c>
      <c r="AU297" s="245" t="s">
        <v>79</v>
      </c>
      <c r="AV297" s="14" t="s">
        <v>79</v>
      </c>
      <c r="AW297" s="14" t="s">
        <v>31</v>
      </c>
      <c r="AX297" s="14" t="s">
        <v>69</v>
      </c>
      <c r="AY297" s="245" t="s">
        <v>116</v>
      </c>
    </row>
    <row r="298" spans="1:51" s="14" customFormat="1" ht="12">
      <c r="A298" s="14"/>
      <c r="B298" s="235"/>
      <c r="C298" s="236"/>
      <c r="D298" s="226" t="s">
        <v>126</v>
      </c>
      <c r="E298" s="237" t="s">
        <v>19</v>
      </c>
      <c r="F298" s="238" t="s">
        <v>395</v>
      </c>
      <c r="G298" s="236"/>
      <c r="H298" s="239">
        <v>6.34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126</v>
      </c>
      <c r="AU298" s="245" t="s">
        <v>79</v>
      </c>
      <c r="AV298" s="14" t="s">
        <v>79</v>
      </c>
      <c r="AW298" s="14" t="s">
        <v>31</v>
      </c>
      <c r="AX298" s="14" t="s">
        <v>69</v>
      </c>
      <c r="AY298" s="245" t="s">
        <v>116</v>
      </c>
    </row>
    <row r="299" spans="1:51" s="14" customFormat="1" ht="12">
      <c r="A299" s="14"/>
      <c r="B299" s="235"/>
      <c r="C299" s="236"/>
      <c r="D299" s="226" t="s">
        <v>126</v>
      </c>
      <c r="E299" s="237" t="s">
        <v>19</v>
      </c>
      <c r="F299" s="238" t="s">
        <v>396</v>
      </c>
      <c r="G299" s="236"/>
      <c r="H299" s="239">
        <v>8.22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5" t="s">
        <v>126</v>
      </c>
      <c r="AU299" s="245" t="s">
        <v>79</v>
      </c>
      <c r="AV299" s="14" t="s">
        <v>79</v>
      </c>
      <c r="AW299" s="14" t="s">
        <v>31</v>
      </c>
      <c r="AX299" s="14" t="s">
        <v>69</v>
      </c>
      <c r="AY299" s="245" t="s">
        <v>116</v>
      </c>
    </row>
    <row r="300" spans="1:51" s="14" customFormat="1" ht="12">
      <c r="A300" s="14"/>
      <c r="B300" s="235"/>
      <c r="C300" s="236"/>
      <c r="D300" s="226" t="s">
        <v>126</v>
      </c>
      <c r="E300" s="237" t="s">
        <v>19</v>
      </c>
      <c r="F300" s="238" t="s">
        <v>397</v>
      </c>
      <c r="G300" s="236"/>
      <c r="H300" s="239">
        <v>249.95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5" t="s">
        <v>126</v>
      </c>
      <c r="AU300" s="245" t="s">
        <v>79</v>
      </c>
      <c r="AV300" s="14" t="s">
        <v>79</v>
      </c>
      <c r="AW300" s="14" t="s">
        <v>31</v>
      </c>
      <c r="AX300" s="14" t="s">
        <v>69</v>
      </c>
      <c r="AY300" s="245" t="s">
        <v>116</v>
      </c>
    </row>
    <row r="301" spans="1:51" s="14" customFormat="1" ht="12">
      <c r="A301" s="14"/>
      <c r="B301" s="235"/>
      <c r="C301" s="236"/>
      <c r="D301" s="226" t="s">
        <v>126</v>
      </c>
      <c r="E301" s="237" t="s">
        <v>19</v>
      </c>
      <c r="F301" s="238" t="s">
        <v>398</v>
      </c>
      <c r="G301" s="236"/>
      <c r="H301" s="239">
        <v>18.55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5" t="s">
        <v>126</v>
      </c>
      <c r="AU301" s="245" t="s">
        <v>79</v>
      </c>
      <c r="AV301" s="14" t="s">
        <v>79</v>
      </c>
      <c r="AW301" s="14" t="s">
        <v>31</v>
      </c>
      <c r="AX301" s="14" t="s">
        <v>69</v>
      </c>
      <c r="AY301" s="245" t="s">
        <v>116</v>
      </c>
    </row>
    <row r="302" spans="1:51" s="15" customFormat="1" ht="12">
      <c r="A302" s="15"/>
      <c r="B302" s="246"/>
      <c r="C302" s="247"/>
      <c r="D302" s="226" t="s">
        <v>126</v>
      </c>
      <c r="E302" s="248" t="s">
        <v>19</v>
      </c>
      <c r="F302" s="249" t="s">
        <v>135</v>
      </c>
      <c r="G302" s="247"/>
      <c r="H302" s="250">
        <v>359.1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6" t="s">
        <v>126</v>
      </c>
      <c r="AU302" s="256" t="s">
        <v>79</v>
      </c>
      <c r="AV302" s="15" t="s">
        <v>123</v>
      </c>
      <c r="AW302" s="15" t="s">
        <v>31</v>
      </c>
      <c r="AX302" s="15" t="s">
        <v>77</v>
      </c>
      <c r="AY302" s="256" t="s">
        <v>116</v>
      </c>
    </row>
    <row r="303" spans="1:65" s="2" customFormat="1" ht="16.5" customHeight="1">
      <c r="A303" s="40"/>
      <c r="B303" s="41"/>
      <c r="C303" s="257" t="s">
        <v>238</v>
      </c>
      <c r="D303" s="257" t="s">
        <v>194</v>
      </c>
      <c r="E303" s="258" t="s">
        <v>399</v>
      </c>
      <c r="F303" s="259" t="s">
        <v>400</v>
      </c>
      <c r="G303" s="260" t="s">
        <v>182</v>
      </c>
      <c r="H303" s="261">
        <v>78.321</v>
      </c>
      <c r="I303" s="262"/>
      <c r="J303" s="263">
        <f>ROUND(I303*H303,2)</f>
        <v>0</v>
      </c>
      <c r="K303" s="259" t="s">
        <v>19</v>
      </c>
      <c r="L303" s="264"/>
      <c r="M303" s="265" t="s">
        <v>19</v>
      </c>
      <c r="N303" s="266" t="s">
        <v>40</v>
      </c>
      <c r="O303" s="86"/>
      <c r="P303" s="215">
        <f>O303*H303</f>
        <v>0</v>
      </c>
      <c r="Q303" s="215">
        <v>0.176</v>
      </c>
      <c r="R303" s="215">
        <f>Q303*H303</f>
        <v>13.784495999999999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149</v>
      </c>
      <c r="AT303" s="217" t="s">
        <v>194</v>
      </c>
      <c r="AU303" s="217" t="s">
        <v>79</v>
      </c>
      <c r="AY303" s="19" t="s">
        <v>116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77</v>
      </c>
      <c r="BK303" s="218">
        <f>ROUND(I303*H303,2)</f>
        <v>0</v>
      </c>
      <c r="BL303" s="19" t="s">
        <v>123</v>
      </c>
      <c r="BM303" s="217" t="s">
        <v>401</v>
      </c>
    </row>
    <row r="304" spans="1:51" s="14" customFormat="1" ht="12">
      <c r="A304" s="14"/>
      <c r="B304" s="235"/>
      <c r="C304" s="236"/>
      <c r="D304" s="226" t="s">
        <v>126</v>
      </c>
      <c r="E304" s="237" t="s">
        <v>19</v>
      </c>
      <c r="F304" s="238" t="s">
        <v>402</v>
      </c>
      <c r="G304" s="236"/>
      <c r="H304" s="239">
        <v>78.321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5" t="s">
        <v>126</v>
      </c>
      <c r="AU304" s="245" t="s">
        <v>79</v>
      </c>
      <c r="AV304" s="14" t="s">
        <v>79</v>
      </c>
      <c r="AW304" s="14" t="s">
        <v>31</v>
      </c>
      <c r="AX304" s="14" t="s">
        <v>69</v>
      </c>
      <c r="AY304" s="245" t="s">
        <v>116</v>
      </c>
    </row>
    <row r="305" spans="1:51" s="15" customFormat="1" ht="12">
      <c r="A305" s="15"/>
      <c r="B305" s="246"/>
      <c r="C305" s="247"/>
      <c r="D305" s="226" t="s">
        <v>126</v>
      </c>
      <c r="E305" s="248" t="s">
        <v>19</v>
      </c>
      <c r="F305" s="249" t="s">
        <v>164</v>
      </c>
      <c r="G305" s="247"/>
      <c r="H305" s="250">
        <v>78.321</v>
      </c>
      <c r="I305" s="251"/>
      <c r="J305" s="247"/>
      <c r="K305" s="247"/>
      <c r="L305" s="252"/>
      <c r="M305" s="253"/>
      <c r="N305" s="254"/>
      <c r="O305" s="254"/>
      <c r="P305" s="254"/>
      <c r="Q305" s="254"/>
      <c r="R305" s="254"/>
      <c r="S305" s="254"/>
      <c r="T305" s="25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6" t="s">
        <v>126</v>
      </c>
      <c r="AU305" s="256" t="s">
        <v>79</v>
      </c>
      <c r="AV305" s="15" t="s">
        <v>123</v>
      </c>
      <c r="AW305" s="15" t="s">
        <v>31</v>
      </c>
      <c r="AX305" s="15" t="s">
        <v>77</v>
      </c>
      <c r="AY305" s="256" t="s">
        <v>116</v>
      </c>
    </row>
    <row r="306" spans="1:65" s="2" customFormat="1" ht="16.5" customHeight="1">
      <c r="A306" s="40"/>
      <c r="B306" s="41"/>
      <c r="C306" s="257" t="s">
        <v>403</v>
      </c>
      <c r="D306" s="257" t="s">
        <v>194</v>
      </c>
      <c r="E306" s="258" t="s">
        <v>404</v>
      </c>
      <c r="F306" s="259" t="s">
        <v>405</v>
      </c>
      <c r="G306" s="260" t="s">
        <v>182</v>
      </c>
      <c r="H306" s="261">
        <v>14.997</v>
      </c>
      <c r="I306" s="262"/>
      <c r="J306" s="263">
        <f>ROUND(I306*H306,2)</f>
        <v>0</v>
      </c>
      <c r="K306" s="259" t="s">
        <v>19</v>
      </c>
      <c r="L306" s="264"/>
      <c r="M306" s="265" t="s">
        <v>19</v>
      </c>
      <c r="N306" s="266" t="s">
        <v>40</v>
      </c>
      <c r="O306" s="86"/>
      <c r="P306" s="215">
        <f>O306*H306</f>
        <v>0</v>
      </c>
      <c r="Q306" s="215">
        <v>0.18</v>
      </c>
      <c r="R306" s="215">
        <f>Q306*H306</f>
        <v>2.6994599999999997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149</v>
      </c>
      <c r="AT306" s="217" t="s">
        <v>194</v>
      </c>
      <c r="AU306" s="217" t="s">
        <v>79</v>
      </c>
      <c r="AY306" s="19" t="s">
        <v>116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77</v>
      </c>
      <c r="BK306" s="218">
        <f>ROUND(I306*H306,2)</f>
        <v>0</v>
      </c>
      <c r="BL306" s="19" t="s">
        <v>123</v>
      </c>
      <c r="BM306" s="217" t="s">
        <v>406</v>
      </c>
    </row>
    <row r="307" spans="1:51" s="14" customFormat="1" ht="12">
      <c r="A307" s="14"/>
      <c r="B307" s="235"/>
      <c r="C307" s="236"/>
      <c r="D307" s="226" t="s">
        <v>126</v>
      </c>
      <c r="E307" s="237" t="s">
        <v>19</v>
      </c>
      <c r="F307" s="238" t="s">
        <v>407</v>
      </c>
      <c r="G307" s="236"/>
      <c r="H307" s="239">
        <v>6.53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5" t="s">
        <v>126</v>
      </c>
      <c r="AU307" s="245" t="s">
        <v>79</v>
      </c>
      <c r="AV307" s="14" t="s">
        <v>79</v>
      </c>
      <c r="AW307" s="14" t="s">
        <v>31</v>
      </c>
      <c r="AX307" s="14" t="s">
        <v>69</v>
      </c>
      <c r="AY307" s="245" t="s">
        <v>116</v>
      </c>
    </row>
    <row r="308" spans="1:51" s="14" customFormat="1" ht="12">
      <c r="A308" s="14"/>
      <c r="B308" s="235"/>
      <c r="C308" s="236"/>
      <c r="D308" s="226" t="s">
        <v>126</v>
      </c>
      <c r="E308" s="237" t="s">
        <v>19</v>
      </c>
      <c r="F308" s="238" t="s">
        <v>408</v>
      </c>
      <c r="G308" s="236"/>
      <c r="H308" s="239">
        <v>8.467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126</v>
      </c>
      <c r="AU308" s="245" t="s">
        <v>79</v>
      </c>
      <c r="AV308" s="14" t="s">
        <v>79</v>
      </c>
      <c r="AW308" s="14" t="s">
        <v>31</v>
      </c>
      <c r="AX308" s="14" t="s">
        <v>69</v>
      </c>
      <c r="AY308" s="245" t="s">
        <v>116</v>
      </c>
    </row>
    <row r="309" spans="1:51" s="15" customFormat="1" ht="12">
      <c r="A309" s="15"/>
      <c r="B309" s="246"/>
      <c r="C309" s="247"/>
      <c r="D309" s="226" t="s">
        <v>126</v>
      </c>
      <c r="E309" s="248" t="s">
        <v>19</v>
      </c>
      <c r="F309" s="249" t="s">
        <v>135</v>
      </c>
      <c r="G309" s="247"/>
      <c r="H309" s="250">
        <v>14.997</v>
      </c>
      <c r="I309" s="251"/>
      <c r="J309" s="247"/>
      <c r="K309" s="247"/>
      <c r="L309" s="252"/>
      <c r="M309" s="253"/>
      <c r="N309" s="254"/>
      <c r="O309" s="254"/>
      <c r="P309" s="254"/>
      <c r="Q309" s="254"/>
      <c r="R309" s="254"/>
      <c r="S309" s="254"/>
      <c r="T309" s="25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6" t="s">
        <v>126</v>
      </c>
      <c r="AU309" s="256" t="s">
        <v>79</v>
      </c>
      <c r="AV309" s="15" t="s">
        <v>123</v>
      </c>
      <c r="AW309" s="15" t="s">
        <v>31</v>
      </c>
      <c r="AX309" s="15" t="s">
        <v>77</v>
      </c>
      <c r="AY309" s="256" t="s">
        <v>116</v>
      </c>
    </row>
    <row r="310" spans="1:65" s="2" customFormat="1" ht="16.5" customHeight="1">
      <c r="A310" s="40"/>
      <c r="B310" s="41"/>
      <c r="C310" s="257" t="s">
        <v>245</v>
      </c>
      <c r="D310" s="257" t="s">
        <v>194</v>
      </c>
      <c r="E310" s="258" t="s">
        <v>409</v>
      </c>
      <c r="F310" s="259" t="s">
        <v>410</v>
      </c>
      <c r="G310" s="260" t="s">
        <v>182</v>
      </c>
      <c r="H310" s="261">
        <v>19.107</v>
      </c>
      <c r="I310" s="262"/>
      <c r="J310" s="263">
        <f>ROUND(I310*H310,2)</f>
        <v>0</v>
      </c>
      <c r="K310" s="259" t="s">
        <v>19</v>
      </c>
      <c r="L310" s="264"/>
      <c r="M310" s="265" t="s">
        <v>19</v>
      </c>
      <c r="N310" s="266" t="s">
        <v>40</v>
      </c>
      <c r="O310" s="86"/>
      <c r="P310" s="215">
        <f>O310*H310</f>
        <v>0</v>
      </c>
      <c r="Q310" s="215">
        <v>0.18</v>
      </c>
      <c r="R310" s="215">
        <f>Q310*H310</f>
        <v>3.4392599999999995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149</v>
      </c>
      <c r="AT310" s="217" t="s">
        <v>194</v>
      </c>
      <c r="AU310" s="217" t="s">
        <v>79</v>
      </c>
      <c r="AY310" s="19" t="s">
        <v>116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77</v>
      </c>
      <c r="BK310" s="218">
        <f>ROUND(I310*H310,2)</f>
        <v>0</v>
      </c>
      <c r="BL310" s="19" t="s">
        <v>123</v>
      </c>
      <c r="BM310" s="217" t="s">
        <v>411</v>
      </c>
    </row>
    <row r="311" spans="1:51" s="14" customFormat="1" ht="12">
      <c r="A311" s="14"/>
      <c r="B311" s="235"/>
      <c r="C311" s="236"/>
      <c r="D311" s="226" t="s">
        <v>126</v>
      </c>
      <c r="E311" s="237" t="s">
        <v>19</v>
      </c>
      <c r="F311" s="238" t="s">
        <v>412</v>
      </c>
      <c r="G311" s="236"/>
      <c r="H311" s="239">
        <v>19.107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5" t="s">
        <v>126</v>
      </c>
      <c r="AU311" s="245" t="s">
        <v>79</v>
      </c>
      <c r="AV311" s="14" t="s">
        <v>79</v>
      </c>
      <c r="AW311" s="14" t="s">
        <v>31</v>
      </c>
      <c r="AX311" s="14" t="s">
        <v>69</v>
      </c>
      <c r="AY311" s="245" t="s">
        <v>116</v>
      </c>
    </row>
    <row r="312" spans="1:51" s="15" customFormat="1" ht="12">
      <c r="A312" s="15"/>
      <c r="B312" s="246"/>
      <c r="C312" s="247"/>
      <c r="D312" s="226" t="s">
        <v>126</v>
      </c>
      <c r="E312" s="248" t="s">
        <v>19</v>
      </c>
      <c r="F312" s="249" t="s">
        <v>164</v>
      </c>
      <c r="G312" s="247"/>
      <c r="H312" s="250">
        <v>19.107</v>
      </c>
      <c r="I312" s="251"/>
      <c r="J312" s="247"/>
      <c r="K312" s="247"/>
      <c r="L312" s="252"/>
      <c r="M312" s="253"/>
      <c r="N312" s="254"/>
      <c r="O312" s="254"/>
      <c r="P312" s="254"/>
      <c r="Q312" s="254"/>
      <c r="R312" s="254"/>
      <c r="S312" s="254"/>
      <c r="T312" s="25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56" t="s">
        <v>126</v>
      </c>
      <c r="AU312" s="256" t="s">
        <v>79</v>
      </c>
      <c r="AV312" s="15" t="s">
        <v>123</v>
      </c>
      <c r="AW312" s="15" t="s">
        <v>31</v>
      </c>
      <c r="AX312" s="15" t="s">
        <v>77</v>
      </c>
      <c r="AY312" s="256" t="s">
        <v>116</v>
      </c>
    </row>
    <row r="313" spans="1:65" s="2" customFormat="1" ht="44.25" customHeight="1">
      <c r="A313" s="40"/>
      <c r="B313" s="41"/>
      <c r="C313" s="206" t="s">
        <v>413</v>
      </c>
      <c r="D313" s="206" t="s">
        <v>118</v>
      </c>
      <c r="E313" s="207" t="s">
        <v>414</v>
      </c>
      <c r="F313" s="208" t="s">
        <v>415</v>
      </c>
      <c r="G313" s="209" t="s">
        <v>182</v>
      </c>
      <c r="H313" s="210">
        <v>150.32</v>
      </c>
      <c r="I313" s="211"/>
      <c r="J313" s="212">
        <f>ROUND(I313*H313,2)</f>
        <v>0</v>
      </c>
      <c r="K313" s="208" t="s">
        <v>122</v>
      </c>
      <c r="L313" s="46"/>
      <c r="M313" s="213" t="s">
        <v>19</v>
      </c>
      <c r="N313" s="214" t="s">
        <v>40</v>
      </c>
      <c r="O313" s="86"/>
      <c r="P313" s="215">
        <f>O313*H313</f>
        <v>0</v>
      </c>
      <c r="Q313" s="215">
        <v>0.11162</v>
      </c>
      <c r="R313" s="215">
        <f>Q313*H313</f>
        <v>16.7787184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123</v>
      </c>
      <c r="AT313" s="217" t="s">
        <v>118</v>
      </c>
      <c r="AU313" s="217" t="s">
        <v>79</v>
      </c>
      <c r="AY313" s="19" t="s">
        <v>116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77</v>
      </c>
      <c r="BK313" s="218">
        <f>ROUND(I313*H313,2)</f>
        <v>0</v>
      </c>
      <c r="BL313" s="19" t="s">
        <v>123</v>
      </c>
      <c r="BM313" s="217" t="s">
        <v>416</v>
      </c>
    </row>
    <row r="314" spans="1:47" s="2" customFormat="1" ht="12">
      <c r="A314" s="40"/>
      <c r="B314" s="41"/>
      <c r="C314" s="42"/>
      <c r="D314" s="219" t="s">
        <v>124</v>
      </c>
      <c r="E314" s="42"/>
      <c r="F314" s="220" t="s">
        <v>417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124</v>
      </c>
      <c r="AU314" s="19" t="s">
        <v>79</v>
      </c>
    </row>
    <row r="315" spans="1:51" s="14" customFormat="1" ht="12">
      <c r="A315" s="14"/>
      <c r="B315" s="235"/>
      <c r="C315" s="236"/>
      <c r="D315" s="226" t="s">
        <v>126</v>
      </c>
      <c r="E315" s="237" t="s">
        <v>19</v>
      </c>
      <c r="F315" s="238" t="s">
        <v>418</v>
      </c>
      <c r="G315" s="236"/>
      <c r="H315" s="239">
        <v>150.32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5" t="s">
        <v>126</v>
      </c>
      <c r="AU315" s="245" t="s">
        <v>79</v>
      </c>
      <c r="AV315" s="14" t="s">
        <v>79</v>
      </c>
      <c r="AW315" s="14" t="s">
        <v>31</v>
      </c>
      <c r="AX315" s="14" t="s">
        <v>69</v>
      </c>
      <c r="AY315" s="245" t="s">
        <v>116</v>
      </c>
    </row>
    <row r="316" spans="1:51" s="15" customFormat="1" ht="12">
      <c r="A316" s="15"/>
      <c r="B316" s="246"/>
      <c r="C316" s="247"/>
      <c r="D316" s="226" t="s">
        <v>126</v>
      </c>
      <c r="E316" s="248" t="s">
        <v>19</v>
      </c>
      <c r="F316" s="249" t="s">
        <v>164</v>
      </c>
      <c r="G316" s="247"/>
      <c r="H316" s="250">
        <v>150.32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6" t="s">
        <v>126</v>
      </c>
      <c r="AU316" s="256" t="s">
        <v>79</v>
      </c>
      <c r="AV316" s="15" t="s">
        <v>123</v>
      </c>
      <c r="AW316" s="15" t="s">
        <v>31</v>
      </c>
      <c r="AX316" s="15" t="s">
        <v>77</v>
      </c>
      <c r="AY316" s="256" t="s">
        <v>116</v>
      </c>
    </row>
    <row r="317" spans="1:65" s="2" customFormat="1" ht="16.5" customHeight="1">
      <c r="A317" s="40"/>
      <c r="B317" s="41"/>
      <c r="C317" s="257" t="s">
        <v>250</v>
      </c>
      <c r="D317" s="257" t="s">
        <v>194</v>
      </c>
      <c r="E317" s="258" t="s">
        <v>419</v>
      </c>
      <c r="F317" s="259" t="s">
        <v>420</v>
      </c>
      <c r="G317" s="260" t="s">
        <v>182</v>
      </c>
      <c r="H317" s="261">
        <v>408.275</v>
      </c>
      <c r="I317" s="262"/>
      <c r="J317" s="263">
        <f>ROUND(I317*H317,2)</f>
        <v>0</v>
      </c>
      <c r="K317" s="259" t="s">
        <v>19</v>
      </c>
      <c r="L317" s="264"/>
      <c r="M317" s="265" t="s">
        <v>19</v>
      </c>
      <c r="N317" s="266" t="s">
        <v>40</v>
      </c>
      <c r="O317" s="86"/>
      <c r="P317" s="215">
        <f>O317*H317</f>
        <v>0</v>
      </c>
      <c r="Q317" s="215">
        <v>0.18</v>
      </c>
      <c r="R317" s="215">
        <f>Q317*H317</f>
        <v>73.48949999999999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149</v>
      </c>
      <c r="AT317" s="217" t="s">
        <v>194</v>
      </c>
      <c r="AU317" s="217" t="s">
        <v>79</v>
      </c>
      <c r="AY317" s="19" t="s">
        <v>116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77</v>
      </c>
      <c r="BK317" s="218">
        <f>ROUND(I317*H317,2)</f>
        <v>0</v>
      </c>
      <c r="BL317" s="19" t="s">
        <v>123</v>
      </c>
      <c r="BM317" s="217" t="s">
        <v>421</v>
      </c>
    </row>
    <row r="318" spans="1:51" s="14" customFormat="1" ht="12">
      <c r="A318" s="14"/>
      <c r="B318" s="235"/>
      <c r="C318" s="236"/>
      <c r="D318" s="226" t="s">
        <v>126</v>
      </c>
      <c r="E318" s="237" t="s">
        <v>19</v>
      </c>
      <c r="F318" s="238" t="s">
        <v>422</v>
      </c>
      <c r="G318" s="236"/>
      <c r="H318" s="239">
        <v>254.949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126</v>
      </c>
      <c r="AU318" s="245" t="s">
        <v>79</v>
      </c>
      <c r="AV318" s="14" t="s">
        <v>79</v>
      </c>
      <c r="AW318" s="14" t="s">
        <v>31</v>
      </c>
      <c r="AX318" s="14" t="s">
        <v>69</v>
      </c>
      <c r="AY318" s="245" t="s">
        <v>116</v>
      </c>
    </row>
    <row r="319" spans="1:51" s="14" customFormat="1" ht="12">
      <c r="A319" s="14"/>
      <c r="B319" s="235"/>
      <c r="C319" s="236"/>
      <c r="D319" s="226" t="s">
        <v>126</v>
      </c>
      <c r="E319" s="237" t="s">
        <v>19</v>
      </c>
      <c r="F319" s="238" t="s">
        <v>423</v>
      </c>
      <c r="G319" s="236"/>
      <c r="H319" s="239">
        <v>153.326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5" t="s">
        <v>126</v>
      </c>
      <c r="AU319" s="245" t="s">
        <v>79</v>
      </c>
      <c r="AV319" s="14" t="s">
        <v>79</v>
      </c>
      <c r="AW319" s="14" t="s">
        <v>31</v>
      </c>
      <c r="AX319" s="14" t="s">
        <v>69</v>
      </c>
      <c r="AY319" s="245" t="s">
        <v>116</v>
      </c>
    </row>
    <row r="320" spans="1:51" s="15" customFormat="1" ht="12">
      <c r="A320" s="15"/>
      <c r="B320" s="246"/>
      <c r="C320" s="247"/>
      <c r="D320" s="226" t="s">
        <v>126</v>
      </c>
      <c r="E320" s="248" t="s">
        <v>19</v>
      </c>
      <c r="F320" s="249" t="s">
        <v>135</v>
      </c>
      <c r="G320" s="247"/>
      <c r="H320" s="250">
        <v>408.275</v>
      </c>
      <c r="I320" s="251"/>
      <c r="J320" s="247"/>
      <c r="K320" s="247"/>
      <c r="L320" s="252"/>
      <c r="M320" s="253"/>
      <c r="N320" s="254"/>
      <c r="O320" s="254"/>
      <c r="P320" s="254"/>
      <c r="Q320" s="254"/>
      <c r="R320" s="254"/>
      <c r="S320" s="254"/>
      <c r="T320" s="25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6" t="s">
        <v>126</v>
      </c>
      <c r="AU320" s="256" t="s">
        <v>79</v>
      </c>
      <c r="AV320" s="15" t="s">
        <v>123</v>
      </c>
      <c r="AW320" s="15" t="s">
        <v>31</v>
      </c>
      <c r="AX320" s="15" t="s">
        <v>77</v>
      </c>
      <c r="AY320" s="256" t="s">
        <v>116</v>
      </c>
    </row>
    <row r="321" spans="1:63" s="12" customFormat="1" ht="22.8" customHeight="1">
      <c r="A321" s="12"/>
      <c r="B321" s="190"/>
      <c r="C321" s="191"/>
      <c r="D321" s="192" t="s">
        <v>68</v>
      </c>
      <c r="E321" s="204" t="s">
        <v>149</v>
      </c>
      <c r="F321" s="204" t="s">
        <v>424</v>
      </c>
      <c r="G321" s="191"/>
      <c r="H321" s="191"/>
      <c r="I321" s="194"/>
      <c r="J321" s="205">
        <f>BK321</f>
        <v>0</v>
      </c>
      <c r="K321" s="191"/>
      <c r="L321" s="196"/>
      <c r="M321" s="197"/>
      <c r="N321" s="198"/>
      <c r="O321" s="198"/>
      <c r="P321" s="199">
        <f>SUM(P322:P324)</f>
        <v>0</v>
      </c>
      <c r="Q321" s="198"/>
      <c r="R321" s="199">
        <f>SUM(R322:R324)</f>
        <v>0.7941</v>
      </c>
      <c r="S321" s="198"/>
      <c r="T321" s="200">
        <f>SUM(T322:T324)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01" t="s">
        <v>77</v>
      </c>
      <c r="AT321" s="202" t="s">
        <v>68</v>
      </c>
      <c r="AU321" s="202" t="s">
        <v>77</v>
      </c>
      <c r="AY321" s="201" t="s">
        <v>116</v>
      </c>
      <c r="BK321" s="203">
        <f>SUM(BK322:BK324)</f>
        <v>0</v>
      </c>
    </row>
    <row r="322" spans="1:65" s="2" customFormat="1" ht="16.5" customHeight="1">
      <c r="A322" s="40"/>
      <c r="B322" s="41"/>
      <c r="C322" s="206" t="s">
        <v>425</v>
      </c>
      <c r="D322" s="206" t="s">
        <v>118</v>
      </c>
      <c r="E322" s="207" t="s">
        <v>426</v>
      </c>
      <c r="F322" s="208" t="s">
        <v>427</v>
      </c>
      <c r="G322" s="209" t="s">
        <v>219</v>
      </c>
      <c r="H322" s="210">
        <v>3</v>
      </c>
      <c r="I322" s="211"/>
      <c r="J322" s="212">
        <f>ROUND(I322*H322,2)</f>
        <v>0</v>
      </c>
      <c r="K322" s="208" t="s">
        <v>19</v>
      </c>
      <c r="L322" s="46"/>
      <c r="M322" s="213" t="s">
        <v>19</v>
      </c>
      <c r="N322" s="214" t="s">
        <v>40</v>
      </c>
      <c r="O322" s="86"/>
      <c r="P322" s="215">
        <f>O322*H322</f>
        <v>0</v>
      </c>
      <c r="Q322" s="215">
        <v>0.2647</v>
      </c>
      <c r="R322" s="215">
        <f>Q322*H322</f>
        <v>0.7941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123</v>
      </c>
      <c r="AT322" s="217" t="s">
        <v>118</v>
      </c>
      <c r="AU322" s="217" t="s">
        <v>79</v>
      </c>
      <c r="AY322" s="19" t="s">
        <v>116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77</v>
      </c>
      <c r="BK322" s="218">
        <f>ROUND(I322*H322,2)</f>
        <v>0</v>
      </c>
      <c r="BL322" s="19" t="s">
        <v>123</v>
      </c>
      <c r="BM322" s="217" t="s">
        <v>428</v>
      </c>
    </row>
    <row r="323" spans="1:51" s="14" customFormat="1" ht="12">
      <c r="A323" s="14"/>
      <c r="B323" s="235"/>
      <c r="C323" s="236"/>
      <c r="D323" s="226" t="s">
        <v>126</v>
      </c>
      <c r="E323" s="237" t="s">
        <v>19</v>
      </c>
      <c r="F323" s="238" t="s">
        <v>429</v>
      </c>
      <c r="G323" s="236"/>
      <c r="H323" s="239">
        <v>3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5" t="s">
        <v>126</v>
      </c>
      <c r="AU323" s="245" t="s">
        <v>79</v>
      </c>
      <c r="AV323" s="14" t="s">
        <v>79</v>
      </c>
      <c r="AW323" s="14" t="s">
        <v>31</v>
      </c>
      <c r="AX323" s="14" t="s">
        <v>69</v>
      </c>
      <c r="AY323" s="245" t="s">
        <v>116</v>
      </c>
    </row>
    <row r="324" spans="1:51" s="15" customFormat="1" ht="12">
      <c r="A324" s="15"/>
      <c r="B324" s="246"/>
      <c r="C324" s="247"/>
      <c r="D324" s="226" t="s">
        <v>126</v>
      </c>
      <c r="E324" s="248" t="s">
        <v>19</v>
      </c>
      <c r="F324" s="249" t="s">
        <v>164</v>
      </c>
      <c r="G324" s="247"/>
      <c r="H324" s="250">
        <v>3</v>
      </c>
      <c r="I324" s="251"/>
      <c r="J324" s="247"/>
      <c r="K324" s="247"/>
      <c r="L324" s="252"/>
      <c r="M324" s="253"/>
      <c r="N324" s="254"/>
      <c r="O324" s="254"/>
      <c r="P324" s="254"/>
      <c r="Q324" s="254"/>
      <c r="R324" s="254"/>
      <c r="S324" s="254"/>
      <c r="T324" s="25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6" t="s">
        <v>126</v>
      </c>
      <c r="AU324" s="256" t="s">
        <v>79</v>
      </c>
      <c r="AV324" s="15" t="s">
        <v>123</v>
      </c>
      <c r="AW324" s="15" t="s">
        <v>31</v>
      </c>
      <c r="AX324" s="15" t="s">
        <v>77</v>
      </c>
      <c r="AY324" s="256" t="s">
        <v>116</v>
      </c>
    </row>
    <row r="325" spans="1:63" s="12" customFormat="1" ht="22.8" customHeight="1">
      <c r="A325" s="12"/>
      <c r="B325" s="190"/>
      <c r="C325" s="191"/>
      <c r="D325" s="192" t="s">
        <v>68</v>
      </c>
      <c r="E325" s="204" t="s">
        <v>187</v>
      </c>
      <c r="F325" s="204" t="s">
        <v>430</v>
      </c>
      <c r="G325" s="191"/>
      <c r="H325" s="191"/>
      <c r="I325" s="194"/>
      <c r="J325" s="205">
        <f>BK325</f>
        <v>0</v>
      </c>
      <c r="K325" s="191"/>
      <c r="L325" s="196"/>
      <c r="M325" s="197"/>
      <c r="N325" s="198"/>
      <c r="O325" s="198"/>
      <c r="P325" s="199">
        <f>SUM(P326:P438)</f>
        <v>0</v>
      </c>
      <c r="Q325" s="198"/>
      <c r="R325" s="199">
        <f>SUM(R326:R438)</f>
        <v>150.42099263970002</v>
      </c>
      <c r="S325" s="198"/>
      <c r="T325" s="200">
        <f>SUM(T326:T438)</f>
        <v>1.3822500000000002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1" t="s">
        <v>77</v>
      </c>
      <c r="AT325" s="202" t="s">
        <v>68</v>
      </c>
      <c r="AU325" s="202" t="s">
        <v>77</v>
      </c>
      <c r="AY325" s="201" t="s">
        <v>116</v>
      </c>
      <c r="BK325" s="203">
        <f>SUM(BK326:BK438)</f>
        <v>0</v>
      </c>
    </row>
    <row r="326" spans="1:65" s="2" customFormat="1" ht="24.15" customHeight="1">
      <c r="A326" s="40"/>
      <c r="B326" s="41"/>
      <c r="C326" s="206" t="s">
        <v>258</v>
      </c>
      <c r="D326" s="206" t="s">
        <v>118</v>
      </c>
      <c r="E326" s="207" t="s">
        <v>431</v>
      </c>
      <c r="F326" s="208" t="s">
        <v>432</v>
      </c>
      <c r="G326" s="209" t="s">
        <v>285</v>
      </c>
      <c r="H326" s="210">
        <v>35</v>
      </c>
      <c r="I326" s="211"/>
      <c r="J326" s="212">
        <f>ROUND(I326*H326,2)</f>
        <v>0</v>
      </c>
      <c r="K326" s="208" t="s">
        <v>19</v>
      </c>
      <c r="L326" s="46"/>
      <c r="M326" s="213" t="s">
        <v>19</v>
      </c>
      <c r="N326" s="214" t="s">
        <v>40</v>
      </c>
      <c r="O326" s="86"/>
      <c r="P326" s="215">
        <f>O326*H326</f>
        <v>0</v>
      </c>
      <c r="Q326" s="215">
        <v>0.04008</v>
      </c>
      <c r="R326" s="215">
        <f>Q326*H326</f>
        <v>1.4027999999999998</v>
      </c>
      <c r="S326" s="215">
        <v>0</v>
      </c>
      <c r="T326" s="21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7" t="s">
        <v>123</v>
      </c>
      <c r="AT326" s="217" t="s">
        <v>118</v>
      </c>
      <c r="AU326" s="217" t="s">
        <v>79</v>
      </c>
      <c r="AY326" s="19" t="s">
        <v>116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77</v>
      </c>
      <c r="BK326" s="218">
        <f>ROUND(I326*H326,2)</f>
        <v>0</v>
      </c>
      <c r="BL326" s="19" t="s">
        <v>123</v>
      </c>
      <c r="BM326" s="217" t="s">
        <v>433</v>
      </c>
    </row>
    <row r="327" spans="1:51" s="14" customFormat="1" ht="12">
      <c r="A327" s="14"/>
      <c r="B327" s="235"/>
      <c r="C327" s="236"/>
      <c r="D327" s="226" t="s">
        <v>126</v>
      </c>
      <c r="E327" s="237" t="s">
        <v>19</v>
      </c>
      <c r="F327" s="238" t="s">
        <v>434</v>
      </c>
      <c r="G327" s="236"/>
      <c r="H327" s="239">
        <v>35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5" t="s">
        <v>126</v>
      </c>
      <c r="AU327" s="245" t="s">
        <v>79</v>
      </c>
      <c r="AV327" s="14" t="s">
        <v>79</v>
      </c>
      <c r="AW327" s="14" t="s">
        <v>31</v>
      </c>
      <c r="AX327" s="14" t="s">
        <v>69</v>
      </c>
      <c r="AY327" s="245" t="s">
        <v>116</v>
      </c>
    </row>
    <row r="328" spans="1:51" s="15" customFormat="1" ht="12">
      <c r="A328" s="15"/>
      <c r="B328" s="246"/>
      <c r="C328" s="247"/>
      <c r="D328" s="226" t="s">
        <v>126</v>
      </c>
      <c r="E328" s="248" t="s">
        <v>19</v>
      </c>
      <c r="F328" s="249" t="s">
        <v>164</v>
      </c>
      <c r="G328" s="247"/>
      <c r="H328" s="250">
        <v>35</v>
      </c>
      <c r="I328" s="251"/>
      <c r="J328" s="247"/>
      <c r="K328" s="247"/>
      <c r="L328" s="252"/>
      <c r="M328" s="253"/>
      <c r="N328" s="254"/>
      <c r="O328" s="254"/>
      <c r="P328" s="254"/>
      <c r="Q328" s="254"/>
      <c r="R328" s="254"/>
      <c r="S328" s="254"/>
      <c r="T328" s="25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56" t="s">
        <v>126</v>
      </c>
      <c r="AU328" s="256" t="s">
        <v>79</v>
      </c>
      <c r="AV328" s="15" t="s">
        <v>123</v>
      </c>
      <c r="AW328" s="15" t="s">
        <v>31</v>
      </c>
      <c r="AX328" s="15" t="s">
        <v>77</v>
      </c>
      <c r="AY328" s="256" t="s">
        <v>116</v>
      </c>
    </row>
    <row r="329" spans="1:65" s="2" customFormat="1" ht="16.5" customHeight="1">
      <c r="A329" s="40"/>
      <c r="B329" s="41"/>
      <c r="C329" s="206" t="s">
        <v>435</v>
      </c>
      <c r="D329" s="206" t="s">
        <v>118</v>
      </c>
      <c r="E329" s="207" t="s">
        <v>436</v>
      </c>
      <c r="F329" s="208" t="s">
        <v>437</v>
      </c>
      <c r="G329" s="209" t="s">
        <v>219</v>
      </c>
      <c r="H329" s="210">
        <v>11</v>
      </c>
      <c r="I329" s="211"/>
      <c r="J329" s="212">
        <f>ROUND(I329*H329,2)</f>
        <v>0</v>
      </c>
      <c r="K329" s="208" t="s">
        <v>19</v>
      </c>
      <c r="L329" s="46"/>
      <c r="M329" s="213" t="s">
        <v>19</v>
      </c>
      <c r="N329" s="214" t="s">
        <v>40</v>
      </c>
      <c r="O329" s="86"/>
      <c r="P329" s="215">
        <f>O329*H329</f>
        <v>0</v>
      </c>
      <c r="Q329" s="215">
        <v>0.11171</v>
      </c>
      <c r="R329" s="215">
        <f>Q329*H329</f>
        <v>1.22881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123</v>
      </c>
      <c r="AT329" s="217" t="s">
        <v>118</v>
      </c>
      <c r="AU329" s="217" t="s">
        <v>79</v>
      </c>
      <c r="AY329" s="19" t="s">
        <v>116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77</v>
      </c>
      <c r="BK329" s="218">
        <f>ROUND(I329*H329,2)</f>
        <v>0</v>
      </c>
      <c r="BL329" s="19" t="s">
        <v>123</v>
      </c>
      <c r="BM329" s="217" t="s">
        <v>438</v>
      </c>
    </row>
    <row r="330" spans="1:51" s="14" customFormat="1" ht="12">
      <c r="A330" s="14"/>
      <c r="B330" s="235"/>
      <c r="C330" s="236"/>
      <c r="D330" s="226" t="s">
        <v>126</v>
      </c>
      <c r="E330" s="237" t="s">
        <v>19</v>
      </c>
      <c r="F330" s="238" t="s">
        <v>439</v>
      </c>
      <c r="G330" s="236"/>
      <c r="H330" s="239">
        <v>11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5" t="s">
        <v>126</v>
      </c>
      <c r="AU330" s="245" t="s">
        <v>79</v>
      </c>
      <c r="AV330" s="14" t="s">
        <v>79</v>
      </c>
      <c r="AW330" s="14" t="s">
        <v>31</v>
      </c>
      <c r="AX330" s="14" t="s">
        <v>69</v>
      </c>
      <c r="AY330" s="245" t="s">
        <v>116</v>
      </c>
    </row>
    <row r="331" spans="1:51" s="15" customFormat="1" ht="12">
      <c r="A331" s="15"/>
      <c r="B331" s="246"/>
      <c r="C331" s="247"/>
      <c r="D331" s="226" t="s">
        <v>126</v>
      </c>
      <c r="E331" s="248" t="s">
        <v>19</v>
      </c>
      <c r="F331" s="249" t="s">
        <v>164</v>
      </c>
      <c r="G331" s="247"/>
      <c r="H331" s="250">
        <v>11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6" t="s">
        <v>126</v>
      </c>
      <c r="AU331" s="256" t="s">
        <v>79</v>
      </c>
      <c r="AV331" s="15" t="s">
        <v>123</v>
      </c>
      <c r="AW331" s="15" t="s">
        <v>31</v>
      </c>
      <c r="AX331" s="15" t="s">
        <v>77</v>
      </c>
      <c r="AY331" s="256" t="s">
        <v>116</v>
      </c>
    </row>
    <row r="332" spans="1:65" s="2" customFormat="1" ht="16.5" customHeight="1">
      <c r="A332" s="40"/>
      <c r="B332" s="41"/>
      <c r="C332" s="257" t="s">
        <v>263</v>
      </c>
      <c r="D332" s="257" t="s">
        <v>194</v>
      </c>
      <c r="E332" s="258" t="s">
        <v>440</v>
      </c>
      <c r="F332" s="259" t="s">
        <v>441</v>
      </c>
      <c r="G332" s="260" t="s">
        <v>219</v>
      </c>
      <c r="H332" s="261">
        <v>11</v>
      </c>
      <c r="I332" s="262"/>
      <c r="J332" s="263">
        <f>ROUND(I332*H332,2)</f>
        <v>0</v>
      </c>
      <c r="K332" s="259" t="s">
        <v>19</v>
      </c>
      <c r="L332" s="264"/>
      <c r="M332" s="265" t="s">
        <v>19</v>
      </c>
      <c r="N332" s="266" t="s">
        <v>40</v>
      </c>
      <c r="O332" s="86"/>
      <c r="P332" s="215">
        <f>O332*H332</f>
        <v>0</v>
      </c>
      <c r="Q332" s="215">
        <v>0</v>
      </c>
      <c r="R332" s="215">
        <f>Q332*H332</f>
        <v>0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149</v>
      </c>
      <c r="AT332" s="217" t="s">
        <v>194</v>
      </c>
      <c r="AU332" s="217" t="s">
        <v>79</v>
      </c>
      <c r="AY332" s="19" t="s">
        <v>116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77</v>
      </c>
      <c r="BK332" s="218">
        <f>ROUND(I332*H332,2)</f>
        <v>0</v>
      </c>
      <c r="BL332" s="19" t="s">
        <v>123</v>
      </c>
      <c r="BM332" s="217" t="s">
        <v>442</v>
      </c>
    </row>
    <row r="333" spans="1:51" s="14" customFormat="1" ht="12">
      <c r="A333" s="14"/>
      <c r="B333" s="235"/>
      <c r="C333" s="236"/>
      <c r="D333" s="226" t="s">
        <v>126</v>
      </c>
      <c r="E333" s="237" t="s">
        <v>19</v>
      </c>
      <c r="F333" s="238" t="s">
        <v>439</v>
      </c>
      <c r="G333" s="236"/>
      <c r="H333" s="239">
        <v>11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5" t="s">
        <v>126</v>
      </c>
      <c r="AU333" s="245" t="s">
        <v>79</v>
      </c>
      <c r="AV333" s="14" t="s">
        <v>79</v>
      </c>
      <c r="AW333" s="14" t="s">
        <v>31</v>
      </c>
      <c r="AX333" s="14" t="s">
        <v>69</v>
      </c>
      <c r="AY333" s="245" t="s">
        <v>116</v>
      </c>
    </row>
    <row r="334" spans="1:51" s="15" customFormat="1" ht="12">
      <c r="A334" s="15"/>
      <c r="B334" s="246"/>
      <c r="C334" s="247"/>
      <c r="D334" s="226" t="s">
        <v>126</v>
      </c>
      <c r="E334" s="248" t="s">
        <v>19</v>
      </c>
      <c r="F334" s="249" t="s">
        <v>164</v>
      </c>
      <c r="G334" s="247"/>
      <c r="H334" s="250">
        <v>11</v>
      </c>
      <c r="I334" s="251"/>
      <c r="J334" s="247"/>
      <c r="K334" s="247"/>
      <c r="L334" s="252"/>
      <c r="M334" s="253"/>
      <c r="N334" s="254"/>
      <c r="O334" s="254"/>
      <c r="P334" s="254"/>
      <c r="Q334" s="254"/>
      <c r="R334" s="254"/>
      <c r="S334" s="254"/>
      <c r="T334" s="25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6" t="s">
        <v>126</v>
      </c>
      <c r="AU334" s="256" t="s">
        <v>79</v>
      </c>
      <c r="AV334" s="15" t="s">
        <v>123</v>
      </c>
      <c r="AW334" s="15" t="s">
        <v>31</v>
      </c>
      <c r="AX334" s="15" t="s">
        <v>77</v>
      </c>
      <c r="AY334" s="256" t="s">
        <v>116</v>
      </c>
    </row>
    <row r="335" spans="1:65" s="2" customFormat="1" ht="24.15" customHeight="1">
      <c r="A335" s="40"/>
      <c r="B335" s="41"/>
      <c r="C335" s="206" t="s">
        <v>443</v>
      </c>
      <c r="D335" s="206" t="s">
        <v>118</v>
      </c>
      <c r="E335" s="207" t="s">
        <v>444</v>
      </c>
      <c r="F335" s="208" t="s">
        <v>445</v>
      </c>
      <c r="G335" s="209" t="s">
        <v>285</v>
      </c>
      <c r="H335" s="210">
        <v>196.5</v>
      </c>
      <c r="I335" s="211"/>
      <c r="J335" s="212">
        <f>ROUND(I335*H335,2)</f>
        <v>0</v>
      </c>
      <c r="K335" s="208" t="s">
        <v>122</v>
      </c>
      <c r="L335" s="46"/>
      <c r="M335" s="213" t="s">
        <v>19</v>
      </c>
      <c r="N335" s="214" t="s">
        <v>40</v>
      </c>
      <c r="O335" s="86"/>
      <c r="P335" s="215">
        <f>O335*H335</f>
        <v>0</v>
      </c>
      <c r="Q335" s="215">
        <v>0.15539952</v>
      </c>
      <c r="R335" s="215">
        <f>Q335*H335</f>
        <v>30.536005680000002</v>
      </c>
      <c r="S335" s="215">
        <v>0</v>
      </c>
      <c r="T335" s="21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7" t="s">
        <v>123</v>
      </c>
      <c r="AT335" s="217" t="s">
        <v>118</v>
      </c>
      <c r="AU335" s="217" t="s">
        <v>79</v>
      </c>
      <c r="AY335" s="19" t="s">
        <v>116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9" t="s">
        <v>77</v>
      </c>
      <c r="BK335" s="218">
        <f>ROUND(I335*H335,2)</f>
        <v>0</v>
      </c>
      <c r="BL335" s="19" t="s">
        <v>123</v>
      </c>
      <c r="BM335" s="217" t="s">
        <v>446</v>
      </c>
    </row>
    <row r="336" spans="1:47" s="2" customFormat="1" ht="12">
      <c r="A336" s="40"/>
      <c r="B336" s="41"/>
      <c r="C336" s="42"/>
      <c r="D336" s="219" t="s">
        <v>124</v>
      </c>
      <c r="E336" s="42"/>
      <c r="F336" s="220" t="s">
        <v>447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124</v>
      </c>
      <c r="AU336" s="19" t="s">
        <v>79</v>
      </c>
    </row>
    <row r="337" spans="1:51" s="13" customFormat="1" ht="12">
      <c r="A337" s="13"/>
      <c r="B337" s="224"/>
      <c r="C337" s="225"/>
      <c r="D337" s="226" t="s">
        <v>126</v>
      </c>
      <c r="E337" s="227" t="s">
        <v>19</v>
      </c>
      <c r="F337" s="228" t="s">
        <v>448</v>
      </c>
      <c r="G337" s="225"/>
      <c r="H337" s="227" t="s">
        <v>19</v>
      </c>
      <c r="I337" s="229"/>
      <c r="J337" s="225"/>
      <c r="K337" s="225"/>
      <c r="L337" s="230"/>
      <c r="M337" s="231"/>
      <c r="N337" s="232"/>
      <c r="O337" s="232"/>
      <c r="P337" s="232"/>
      <c r="Q337" s="232"/>
      <c r="R337" s="232"/>
      <c r="S337" s="232"/>
      <c r="T337" s="23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4" t="s">
        <v>126</v>
      </c>
      <c r="AU337" s="234" t="s">
        <v>79</v>
      </c>
      <c r="AV337" s="13" t="s">
        <v>77</v>
      </c>
      <c r="AW337" s="13" t="s">
        <v>31</v>
      </c>
      <c r="AX337" s="13" t="s">
        <v>69</v>
      </c>
      <c r="AY337" s="234" t="s">
        <v>116</v>
      </c>
    </row>
    <row r="338" spans="1:51" s="14" customFormat="1" ht="12">
      <c r="A338" s="14"/>
      <c r="B338" s="235"/>
      <c r="C338" s="236"/>
      <c r="D338" s="226" t="s">
        <v>126</v>
      </c>
      <c r="E338" s="237" t="s">
        <v>19</v>
      </c>
      <c r="F338" s="238" t="s">
        <v>449</v>
      </c>
      <c r="G338" s="236"/>
      <c r="H338" s="239">
        <v>164.1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5" t="s">
        <v>126</v>
      </c>
      <c r="AU338" s="245" t="s">
        <v>79</v>
      </c>
      <c r="AV338" s="14" t="s">
        <v>79</v>
      </c>
      <c r="AW338" s="14" t="s">
        <v>31</v>
      </c>
      <c r="AX338" s="14" t="s">
        <v>69</v>
      </c>
      <c r="AY338" s="245" t="s">
        <v>116</v>
      </c>
    </row>
    <row r="339" spans="1:51" s="13" customFormat="1" ht="12">
      <c r="A339" s="13"/>
      <c r="B339" s="224"/>
      <c r="C339" s="225"/>
      <c r="D339" s="226" t="s">
        <v>126</v>
      </c>
      <c r="E339" s="227" t="s">
        <v>19</v>
      </c>
      <c r="F339" s="228" t="s">
        <v>450</v>
      </c>
      <c r="G339" s="225"/>
      <c r="H339" s="227" t="s">
        <v>19</v>
      </c>
      <c r="I339" s="229"/>
      <c r="J339" s="225"/>
      <c r="K339" s="225"/>
      <c r="L339" s="230"/>
      <c r="M339" s="231"/>
      <c r="N339" s="232"/>
      <c r="O339" s="232"/>
      <c r="P339" s="232"/>
      <c r="Q339" s="232"/>
      <c r="R339" s="232"/>
      <c r="S339" s="232"/>
      <c r="T339" s="23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4" t="s">
        <v>126</v>
      </c>
      <c r="AU339" s="234" t="s">
        <v>79</v>
      </c>
      <c r="AV339" s="13" t="s">
        <v>77</v>
      </c>
      <c r="AW339" s="13" t="s">
        <v>31</v>
      </c>
      <c r="AX339" s="13" t="s">
        <v>69</v>
      </c>
      <c r="AY339" s="234" t="s">
        <v>116</v>
      </c>
    </row>
    <row r="340" spans="1:51" s="14" customFormat="1" ht="12">
      <c r="A340" s="14"/>
      <c r="B340" s="235"/>
      <c r="C340" s="236"/>
      <c r="D340" s="226" t="s">
        <v>126</v>
      </c>
      <c r="E340" s="237" t="s">
        <v>19</v>
      </c>
      <c r="F340" s="238" t="s">
        <v>451</v>
      </c>
      <c r="G340" s="236"/>
      <c r="H340" s="239">
        <v>23.4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5" t="s">
        <v>126</v>
      </c>
      <c r="AU340" s="245" t="s">
        <v>79</v>
      </c>
      <c r="AV340" s="14" t="s">
        <v>79</v>
      </c>
      <c r="AW340" s="14" t="s">
        <v>31</v>
      </c>
      <c r="AX340" s="14" t="s">
        <v>69</v>
      </c>
      <c r="AY340" s="245" t="s">
        <v>116</v>
      </c>
    </row>
    <row r="341" spans="1:51" s="13" customFormat="1" ht="12">
      <c r="A341" s="13"/>
      <c r="B341" s="224"/>
      <c r="C341" s="225"/>
      <c r="D341" s="226" t="s">
        <v>126</v>
      </c>
      <c r="E341" s="227" t="s">
        <v>19</v>
      </c>
      <c r="F341" s="228" t="s">
        <v>452</v>
      </c>
      <c r="G341" s="225"/>
      <c r="H341" s="227" t="s">
        <v>19</v>
      </c>
      <c r="I341" s="229"/>
      <c r="J341" s="225"/>
      <c r="K341" s="225"/>
      <c r="L341" s="230"/>
      <c r="M341" s="231"/>
      <c r="N341" s="232"/>
      <c r="O341" s="232"/>
      <c r="P341" s="232"/>
      <c r="Q341" s="232"/>
      <c r="R341" s="232"/>
      <c r="S341" s="232"/>
      <c r="T341" s="23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4" t="s">
        <v>126</v>
      </c>
      <c r="AU341" s="234" t="s">
        <v>79</v>
      </c>
      <c r="AV341" s="13" t="s">
        <v>77</v>
      </c>
      <c r="AW341" s="13" t="s">
        <v>31</v>
      </c>
      <c r="AX341" s="13" t="s">
        <v>69</v>
      </c>
      <c r="AY341" s="234" t="s">
        <v>116</v>
      </c>
    </row>
    <row r="342" spans="1:51" s="14" customFormat="1" ht="12">
      <c r="A342" s="14"/>
      <c r="B342" s="235"/>
      <c r="C342" s="236"/>
      <c r="D342" s="226" t="s">
        <v>126</v>
      </c>
      <c r="E342" s="237" t="s">
        <v>19</v>
      </c>
      <c r="F342" s="238" t="s">
        <v>453</v>
      </c>
      <c r="G342" s="236"/>
      <c r="H342" s="239">
        <v>5</v>
      </c>
      <c r="I342" s="240"/>
      <c r="J342" s="236"/>
      <c r="K342" s="236"/>
      <c r="L342" s="241"/>
      <c r="M342" s="242"/>
      <c r="N342" s="243"/>
      <c r="O342" s="243"/>
      <c r="P342" s="243"/>
      <c r="Q342" s="243"/>
      <c r="R342" s="243"/>
      <c r="S342" s="243"/>
      <c r="T342" s="24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5" t="s">
        <v>126</v>
      </c>
      <c r="AU342" s="245" t="s">
        <v>79</v>
      </c>
      <c r="AV342" s="14" t="s">
        <v>79</v>
      </c>
      <c r="AW342" s="14" t="s">
        <v>31</v>
      </c>
      <c r="AX342" s="14" t="s">
        <v>69</v>
      </c>
      <c r="AY342" s="245" t="s">
        <v>116</v>
      </c>
    </row>
    <row r="343" spans="1:51" s="13" customFormat="1" ht="12">
      <c r="A343" s="13"/>
      <c r="B343" s="224"/>
      <c r="C343" s="225"/>
      <c r="D343" s="226" t="s">
        <v>126</v>
      </c>
      <c r="E343" s="227" t="s">
        <v>19</v>
      </c>
      <c r="F343" s="228" t="s">
        <v>454</v>
      </c>
      <c r="G343" s="225"/>
      <c r="H343" s="227" t="s">
        <v>19</v>
      </c>
      <c r="I343" s="229"/>
      <c r="J343" s="225"/>
      <c r="K343" s="225"/>
      <c r="L343" s="230"/>
      <c r="M343" s="231"/>
      <c r="N343" s="232"/>
      <c r="O343" s="232"/>
      <c r="P343" s="232"/>
      <c r="Q343" s="232"/>
      <c r="R343" s="232"/>
      <c r="S343" s="232"/>
      <c r="T343" s="23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4" t="s">
        <v>126</v>
      </c>
      <c r="AU343" s="234" t="s">
        <v>79</v>
      </c>
      <c r="AV343" s="13" t="s">
        <v>77</v>
      </c>
      <c r="AW343" s="13" t="s">
        <v>31</v>
      </c>
      <c r="AX343" s="13" t="s">
        <v>69</v>
      </c>
      <c r="AY343" s="234" t="s">
        <v>116</v>
      </c>
    </row>
    <row r="344" spans="1:51" s="14" customFormat="1" ht="12">
      <c r="A344" s="14"/>
      <c r="B344" s="235"/>
      <c r="C344" s="236"/>
      <c r="D344" s="226" t="s">
        <v>126</v>
      </c>
      <c r="E344" s="237" t="s">
        <v>19</v>
      </c>
      <c r="F344" s="238" t="s">
        <v>455</v>
      </c>
      <c r="G344" s="236"/>
      <c r="H344" s="239">
        <v>4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5" t="s">
        <v>126</v>
      </c>
      <c r="AU344" s="245" t="s">
        <v>79</v>
      </c>
      <c r="AV344" s="14" t="s">
        <v>79</v>
      </c>
      <c r="AW344" s="14" t="s">
        <v>31</v>
      </c>
      <c r="AX344" s="14" t="s">
        <v>69</v>
      </c>
      <c r="AY344" s="245" t="s">
        <v>116</v>
      </c>
    </row>
    <row r="345" spans="1:51" s="15" customFormat="1" ht="12">
      <c r="A345" s="15"/>
      <c r="B345" s="246"/>
      <c r="C345" s="247"/>
      <c r="D345" s="226" t="s">
        <v>126</v>
      </c>
      <c r="E345" s="248" t="s">
        <v>19</v>
      </c>
      <c r="F345" s="249" t="s">
        <v>135</v>
      </c>
      <c r="G345" s="247"/>
      <c r="H345" s="250">
        <v>196.5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6" t="s">
        <v>126</v>
      </c>
      <c r="AU345" s="256" t="s">
        <v>79</v>
      </c>
      <c r="AV345" s="15" t="s">
        <v>123</v>
      </c>
      <c r="AW345" s="15" t="s">
        <v>31</v>
      </c>
      <c r="AX345" s="15" t="s">
        <v>77</v>
      </c>
      <c r="AY345" s="256" t="s">
        <v>116</v>
      </c>
    </row>
    <row r="346" spans="1:65" s="2" customFormat="1" ht="16.5" customHeight="1">
      <c r="A346" s="40"/>
      <c r="B346" s="41"/>
      <c r="C346" s="257" t="s">
        <v>268</v>
      </c>
      <c r="D346" s="257" t="s">
        <v>194</v>
      </c>
      <c r="E346" s="258" t="s">
        <v>456</v>
      </c>
      <c r="F346" s="259" t="s">
        <v>457</v>
      </c>
      <c r="G346" s="260" t="s">
        <v>219</v>
      </c>
      <c r="H346" s="261">
        <v>165.741</v>
      </c>
      <c r="I346" s="262"/>
      <c r="J346" s="263">
        <f>ROUND(I346*H346,2)</f>
        <v>0</v>
      </c>
      <c r="K346" s="259" t="s">
        <v>19</v>
      </c>
      <c r="L346" s="264"/>
      <c r="M346" s="265" t="s">
        <v>19</v>
      </c>
      <c r="N346" s="266" t="s">
        <v>40</v>
      </c>
      <c r="O346" s="86"/>
      <c r="P346" s="215">
        <f>O346*H346</f>
        <v>0</v>
      </c>
      <c r="Q346" s="215">
        <v>0.081</v>
      </c>
      <c r="R346" s="215">
        <f>Q346*H346</f>
        <v>13.425021000000001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149</v>
      </c>
      <c r="AT346" s="217" t="s">
        <v>194</v>
      </c>
      <c r="AU346" s="217" t="s">
        <v>79</v>
      </c>
      <c r="AY346" s="19" t="s">
        <v>116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77</v>
      </c>
      <c r="BK346" s="218">
        <f>ROUND(I346*H346,2)</f>
        <v>0</v>
      </c>
      <c r="BL346" s="19" t="s">
        <v>123</v>
      </c>
      <c r="BM346" s="217" t="s">
        <v>458</v>
      </c>
    </row>
    <row r="347" spans="1:51" s="14" customFormat="1" ht="12">
      <c r="A347" s="14"/>
      <c r="B347" s="235"/>
      <c r="C347" s="236"/>
      <c r="D347" s="226" t="s">
        <v>126</v>
      </c>
      <c r="E347" s="237" t="s">
        <v>19</v>
      </c>
      <c r="F347" s="238" t="s">
        <v>459</v>
      </c>
      <c r="G347" s="236"/>
      <c r="H347" s="239">
        <v>165.741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5" t="s">
        <v>126</v>
      </c>
      <c r="AU347" s="245" t="s">
        <v>79</v>
      </c>
      <c r="AV347" s="14" t="s">
        <v>79</v>
      </c>
      <c r="AW347" s="14" t="s">
        <v>31</v>
      </c>
      <c r="AX347" s="14" t="s">
        <v>69</v>
      </c>
      <c r="AY347" s="245" t="s">
        <v>116</v>
      </c>
    </row>
    <row r="348" spans="1:51" s="15" customFormat="1" ht="12">
      <c r="A348" s="15"/>
      <c r="B348" s="246"/>
      <c r="C348" s="247"/>
      <c r="D348" s="226" t="s">
        <v>126</v>
      </c>
      <c r="E348" s="248" t="s">
        <v>19</v>
      </c>
      <c r="F348" s="249" t="s">
        <v>164</v>
      </c>
      <c r="G348" s="247"/>
      <c r="H348" s="250">
        <v>165.741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6" t="s">
        <v>126</v>
      </c>
      <c r="AU348" s="256" t="s">
        <v>79</v>
      </c>
      <c r="AV348" s="15" t="s">
        <v>123</v>
      </c>
      <c r="AW348" s="15" t="s">
        <v>31</v>
      </c>
      <c r="AX348" s="15" t="s">
        <v>77</v>
      </c>
      <c r="AY348" s="256" t="s">
        <v>116</v>
      </c>
    </row>
    <row r="349" spans="1:65" s="2" customFormat="1" ht="16.5" customHeight="1">
      <c r="A349" s="40"/>
      <c r="B349" s="41"/>
      <c r="C349" s="257" t="s">
        <v>460</v>
      </c>
      <c r="D349" s="257" t="s">
        <v>194</v>
      </c>
      <c r="E349" s="258" t="s">
        <v>461</v>
      </c>
      <c r="F349" s="259" t="s">
        <v>462</v>
      </c>
      <c r="G349" s="260" t="s">
        <v>219</v>
      </c>
      <c r="H349" s="261">
        <v>23.634</v>
      </c>
      <c r="I349" s="262"/>
      <c r="J349" s="263">
        <f>ROUND(I349*H349,2)</f>
        <v>0</v>
      </c>
      <c r="K349" s="259" t="s">
        <v>19</v>
      </c>
      <c r="L349" s="264"/>
      <c r="M349" s="265" t="s">
        <v>19</v>
      </c>
      <c r="N349" s="266" t="s">
        <v>40</v>
      </c>
      <c r="O349" s="86"/>
      <c r="P349" s="215">
        <f>O349*H349</f>
        <v>0</v>
      </c>
      <c r="Q349" s="215">
        <v>0.052</v>
      </c>
      <c r="R349" s="215">
        <f>Q349*H349</f>
        <v>1.228968</v>
      </c>
      <c r="S349" s="215">
        <v>0</v>
      </c>
      <c r="T349" s="21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149</v>
      </c>
      <c r="AT349" s="217" t="s">
        <v>194</v>
      </c>
      <c r="AU349" s="217" t="s">
        <v>79</v>
      </c>
      <c r="AY349" s="19" t="s">
        <v>116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77</v>
      </c>
      <c r="BK349" s="218">
        <f>ROUND(I349*H349,2)</f>
        <v>0</v>
      </c>
      <c r="BL349" s="19" t="s">
        <v>123</v>
      </c>
      <c r="BM349" s="217" t="s">
        <v>463</v>
      </c>
    </row>
    <row r="350" spans="1:51" s="14" customFormat="1" ht="12">
      <c r="A350" s="14"/>
      <c r="B350" s="235"/>
      <c r="C350" s="236"/>
      <c r="D350" s="226" t="s">
        <v>126</v>
      </c>
      <c r="E350" s="237" t="s">
        <v>19</v>
      </c>
      <c r="F350" s="238" t="s">
        <v>464</v>
      </c>
      <c r="G350" s="236"/>
      <c r="H350" s="239">
        <v>23.634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5" t="s">
        <v>126</v>
      </c>
      <c r="AU350" s="245" t="s">
        <v>79</v>
      </c>
      <c r="AV350" s="14" t="s">
        <v>79</v>
      </c>
      <c r="AW350" s="14" t="s">
        <v>31</v>
      </c>
      <c r="AX350" s="14" t="s">
        <v>69</v>
      </c>
      <c r="AY350" s="245" t="s">
        <v>116</v>
      </c>
    </row>
    <row r="351" spans="1:51" s="15" customFormat="1" ht="12">
      <c r="A351" s="15"/>
      <c r="B351" s="246"/>
      <c r="C351" s="247"/>
      <c r="D351" s="226" t="s">
        <v>126</v>
      </c>
      <c r="E351" s="248" t="s">
        <v>19</v>
      </c>
      <c r="F351" s="249" t="s">
        <v>164</v>
      </c>
      <c r="G351" s="247"/>
      <c r="H351" s="250">
        <v>23.634</v>
      </c>
      <c r="I351" s="251"/>
      <c r="J351" s="247"/>
      <c r="K351" s="247"/>
      <c r="L351" s="252"/>
      <c r="M351" s="253"/>
      <c r="N351" s="254"/>
      <c r="O351" s="254"/>
      <c r="P351" s="254"/>
      <c r="Q351" s="254"/>
      <c r="R351" s="254"/>
      <c r="S351" s="254"/>
      <c r="T351" s="25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6" t="s">
        <v>126</v>
      </c>
      <c r="AU351" s="256" t="s">
        <v>79</v>
      </c>
      <c r="AV351" s="15" t="s">
        <v>123</v>
      </c>
      <c r="AW351" s="15" t="s">
        <v>31</v>
      </c>
      <c r="AX351" s="15" t="s">
        <v>77</v>
      </c>
      <c r="AY351" s="256" t="s">
        <v>116</v>
      </c>
    </row>
    <row r="352" spans="1:65" s="2" customFormat="1" ht="16.5" customHeight="1">
      <c r="A352" s="40"/>
      <c r="B352" s="41"/>
      <c r="C352" s="257" t="s">
        <v>273</v>
      </c>
      <c r="D352" s="257" t="s">
        <v>194</v>
      </c>
      <c r="E352" s="258" t="s">
        <v>465</v>
      </c>
      <c r="F352" s="259" t="s">
        <v>466</v>
      </c>
      <c r="G352" s="260" t="s">
        <v>219</v>
      </c>
      <c r="H352" s="261">
        <v>4.04</v>
      </c>
      <c r="I352" s="262"/>
      <c r="J352" s="263">
        <f>ROUND(I352*H352,2)</f>
        <v>0</v>
      </c>
      <c r="K352" s="259" t="s">
        <v>19</v>
      </c>
      <c r="L352" s="264"/>
      <c r="M352" s="265" t="s">
        <v>19</v>
      </c>
      <c r="N352" s="266" t="s">
        <v>40</v>
      </c>
      <c r="O352" s="86"/>
      <c r="P352" s="215">
        <f>O352*H352</f>
        <v>0</v>
      </c>
      <c r="Q352" s="215">
        <v>0.069</v>
      </c>
      <c r="R352" s="215">
        <f>Q352*H352</f>
        <v>0.27876</v>
      </c>
      <c r="S352" s="215">
        <v>0</v>
      </c>
      <c r="T352" s="21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7" t="s">
        <v>149</v>
      </c>
      <c r="AT352" s="217" t="s">
        <v>194</v>
      </c>
      <c r="AU352" s="217" t="s">
        <v>79</v>
      </c>
      <c r="AY352" s="19" t="s">
        <v>116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9" t="s">
        <v>77</v>
      </c>
      <c r="BK352" s="218">
        <f>ROUND(I352*H352,2)</f>
        <v>0</v>
      </c>
      <c r="BL352" s="19" t="s">
        <v>123</v>
      </c>
      <c r="BM352" s="217" t="s">
        <v>467</v>
      </c>
    </row>
    <row r="353" spans="1:51" s="14" customFormat="1" ht="12">
      <c r="A353" s="14"/>
      <c r="B353" s="235"/>
      <c r="C353" s="236"/>
      <c r="D353" s="226" t="s">
        <v>126</v>
      </c>
      <c r="E353" s="237" t="s">
        <v>19</v>
      </c>
      <c r="F353" s="238" t="s">
        <v>468</v>
      </c>
      <c r="G353" s="236"/>
      <c r="H353" s="239">
        <v>4.04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5" t="s">
        <v>126</v>
      </c>
      <c r="AU353" s="245" t="s">
        <v>79</v>
      </c>
      <c r="AV353" s="14" t="s">
        <v>79</v>
      </c>
      <c r="AW353" s="14" t="s">
        <v>31</v>
      </c>
      <c r="AX353" s="14" t="s">
        <v>69</v>
      </c>
      <c r="AY353" s="245" t="s">
        <v>116</v>
      </c>
    </row>
    <row r="354" spans="1:51" s="15" customFormat="1" ht="12">
      <c r="A354" s="15"/>
      <c r="B354" s="246"/>
      <c r="C354" s="247"/>
      <c r="D354" s="226" t="s">
        <v>126</v>
      </c>
      <c r="E354" s="248" t="s">
        <v>19</v>
      </c>
      <c r="F354" s="249" t="s">
        <v>164</v>
      </c>
      <c r="G354" s="247"/>
      <c r="H354" s="250">
        <v>4.04</v>
      </c>
      <c r="I354" s="251"/>
      <c r="J354" s="247"/>
      <c r="K354" s="247"/>
      <c r="L354" s="252"/>
      <c r="M354" s="253"/>
      <c r="N354" s="254"/>
      <c r="O354" s="254"/>
      <c r="P354" s="254"/>
      <c r="Q354" s="254"/>
      <c r="R354" s="254"/>
      <c r="S354" s="254"/>
      <c r="T354" s="25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6" t="s">
        <v>126</v>
      </c>
      <c r="AU354" s="256" t="s">
        <v>79</v>
      </c>
      <c r="AV354" s="15" t="s">
        <v>123</v>
      </c>
      <c r="AW354" s="15" t="s">
        <v>31</v>
      </c>
      <c r="AX354" s="15" t="s">
        <v>77</v>
      </c>
      <c r="AY354" s="256" t="s">
        <v>116</v>
      </c>
    </row>
    <row r="355" spans="1:65" s="2" customFormat="1" ht="16.5" customHeight="1">
      <c r="A355" s="40"/>
      <c r="B355" s="41"/>
      <c r="C355" s="257" t="s">
        <v>469</v>
      </c>
      <c r="D355" s="257" t="s">
        <v>194</v>
      </c>
      <c r="E355" s="258" t="s">
        <v>470</v>
      </c>
      <c r="F355" s="259" t="s">
        <v>471</v>
      </c>
      <c r="G355" s="260" t="s">
        <v>219</v>
      </c>
      <c r="H355" s="261">
        <v>5.05</v>
      </c>
      <c r="I355" s="262"/>
      <c r="J355" s="263">
        <f>ROUND(I355*H355,2)</f>
        <v>0</v>
      </c>
      <c r="K355" s="259" t="s">
        <v>19</v>
      </c>
      <c r="L355" s="264"/>
      <c r="M355" s="265" t="s">
        <v>19</v>
      </c>
      <c r="N355" s="266" t="s">
        <v>40</v>
      </c>
      <c r="O355" s="86"/>
      <c r="P355" s="215">
        <f>O355*H355</f>
        <v>0</v>
      </c>
      <c r="Q355" s="215">
        <v>0.069</v>
      </c>
      <c r="R355" s="215">
        <f>Q355*H355</f>
        <v>0.34845000000000004</v>
      </c>
      <c r="S355" s="215">
        <v>0</v>
      </c>
      <c r="T355" s="21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149</v>
      </c>
      <c r="AT355" s="217" t="s">
        <v>194</v>
      </c>
      <c r="AU355" s="217" t="s">
        <v>79</v>
      </c>
      <c r="AY355" s="19" t="s">
        <v>116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77</v>
      </c>
      <c r="BK355" s="218">
        <f>ROUND(I355*H355,2)</f>
        <v>0</v>
      </c>
      <c r="BL355" s="19" t="s">
        <v>123</v>
      </c>
      <c r="BM355" s="217" t="s">
        <v>472</v>
      </c>
    </row>
    <row r="356" spans="1:51" s="14" customFormat="1" ht="12">
      <c r="A356" s="14"/>
      <c r="B356" s="235"/>
      <c r="C356" s="236"/>
      <c r="D356" s="226" t="s">
        <v>126</v>
      </c>
      <c r="E356" s="237" t="s">
        <v>19</v>
      </c>
      <c r="F356" s="238" t="s">
        <v>473</v>
      </c>
      <c r="G356" s="236"/>
      <c r="H356" s="239">
        <v>5.05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5" t="s">
        <v>126</v>
      </c>
      <c r="AU356" s="245" t="s">
        <v>79</v>
      </c>
      <c r="AV356" s="14" t="s">
        <v>79</v>
      </c>
      <c r="AW356" s="14" t="s">
        <v>31</v>
      </c>
      <c r="AX356" s="14" t="s">
        <v>69</v>
      </c>
      <c r="AY356" s="245" t="s">
        <v>116</v>
      </c>
    </row>
    <row r="357" spans="1:51" s="15" customFormat="1" ht="12">
      <c r="A357" s="15"/>
      <c r="B357" s="246"/>
      <c r="C357" s="247"/>
      <c r="D357" s="226" t="s">
        <v>126</v>
      </c>
      <c r="E357" s="248" t="s">
        <v>19</v>
      </c>
      <c r="F357" s="249" t="s">
        <v>164</v>
      </c>
      <c r="G357" s="247"/>
      <c r="H357" s="250">
        <v>5.05</v>
      </c>
      <c r="I357" s="251"/>
      <c r="J357" s="247"/>
      <c r="K357" s="247"/>
      <c r="L357" s="252"/>
      <c r="M357" s="253"/>
      <c r="N357" s="254"/>
      <c r="O357" s="254"/>
      <c r="P357" s="254"/>
      <c r="Q357" s="254"/>
      <c r="R357" s="254"/>
      <c r="S357" s="254"/>
      <c r="T357" s="25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6" t="s">
        <v>126</v>
      </c>
      <c r="AU357" s="256" t="s">
        <v>79</v>
      </c>
      <c r="AV357" s="15" t="s">
        <v>123</v>
      </c>
      <c r="AW357" s="15" t="s">
        <v>31</v>
      </c>
      <c r="AX357" s="15" t="s">
        <v>77</v>
      </c>
      <c r="AY357" s="256" t="s">
        <v>116</v>
      </c>
    </row>
    <row r="358" spans="1:65" s="2" customFormat="1" ht="24.15" customHeight="1">
      <c r="A358" s="40"/>
      <c r="B358" s="41"/>
      <c r="C358" s="206" t="s">
        <v>280</v>
      </c>
      <c r="D358" s="206" t="s">
        <v>118</v>
      </c>
      <c r="E358" s="207" t="s">
        <v>474</v>
      </c>
      <c r="F358" s="208" t="s">
        <v>475</v>
      </c>
      <c r="G358" s="209" t="s">
        <v>285</v>
      </c>
      <c r="H358" s="210">
        <v>340.8</v>
      </c>
      <c r="I358" s="211"/>
      <c r="J358" s="212">
        <f>ROUND(I358*H358,2)</f>
        <v>0</v>
      </c>
      <c r="K358" s="208" t="s">
        <v>122</v>
      </c>
      <c r="L358" s="46"/>
      <c r="M358" s="213" t="s">
        <v>19</v>
      </c>
      <c r="N358" s="214" t="s">
        <v>40</v>
      </c>
      <c r="O358" s="86"/>
      <c r="P358" s="215">
        <f>O358*H358</f>
        <v>0</v>
      </c>
      <c r="Q358" s="215">
        <v>0.1294996</v>
      </c>
      <c r="R358" s="215">
        <f>Q358*H358</f>
        <v>44.13346368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123</v>
      </c>
      <c r="AT358" s="217" t="s">
        <v>118</v>
      </c>
      <c r="AU358" s="217" t="s">
        <v>79</v>
      </c>
      <c r="AY358" s="19" t="s">
        <v>116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77</v>
      </c>
      <c r="BK358" s="218">
        <f>ROUND(I358*H358,2)</f>
        <v>0</v>
      </c>
      <c r="BL358" s="19" t="s">
        <v>123</v>
      </c>
      <c r="BM358" s="217" t="s">
        <v>476</v>
      </c>
    </row>
    <row r="359" spans="1:47" s="2" customFormat="1" ht="12">
      <c r="A359" s="40"/>
      <c r="B359" s="41"/>
      <c r="C359" s="42"/>
      <c r="D359" s="219" t="s">
        <v>124</v>
      </c>
      <c r="E359" s="42"/>
      <c r="F359" s="220" t="s">
        <v>477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124</v>
      </c>
      <c r="AU359" s="19" t="s">
        <v>79</v>
      </c>
    </row>
    <row r="360" spans="1:51" s="14" customFormat="1" ht="12">
      <c r="A360" s="14"/>
      <c r="B360" s="235"/>
      <c r="C360" s="236"/>
      <c r="D360" s="226" t="s">
        <v>126</v>
      </c>
      <c r="E360" s="237" t="s">
        <v>19</v>
      </c>
      <c r="F360" s="238" t="s">
        <v>478</v>
      </c>
      <c r="G360" s="236"/>
      <c r="H360" s="239">
        <v>340.8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5" t="s">
        <v>126</v>
      </c>
      <c r="AU360" s="245" t="s">
        <v>79</v>
      </c>
      <c r="AV360" s="14" t="s">
        <v>79</v>
      </c>
      <c r="AW360" s="14" t="s">
        <v>31</v>
      </c>
      <c r="AX360" s="14" t="s">
        <v>69</v>
      </c>
      <c r="AY360" s="245" t="s">
        <v>116</v>
      </c>
    </row>
    <row r="361" spans="1:51" s="15" customFormat="1" ht="12">
      <c r="A361" s="15"/>
      <c r="B361" s="246"/>
      <c r="C361" s="247"/>
      <c r="D361" s="226" t="s">
        <v>126</v>
      </c>
      <c r="E361" s="248" t="s">
        <v>19</v>
      </c>
      <c r="F361" s="249" t="s">
        <v>164</v>
      </c>
      <c r="G361" s="247"/>
      <c r="H361" s="250">
        <v>340.8</v>
      </c>
      <c r="I361" s="251"/>
      <c r="J361" s="247"/>
      <c r="K361" s="247"/>
      <c r="L361" s="252"/>
      <c r="M361" s="253"/>
      <c r="N361" s="254"/>
      <c r="O361" s="254"/>
      <c r="P361" s="254"/>
      <c r="Q361" s="254"/>
      <c r="R361" s="254"/>
      <c r="S361" s="254"/>
      <c r="T361" s="25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6" t="s">
        <v>126</v>
      </c>
      <c r="AU361" s="256" t="s">
        <v>79</v>
      </c>
      <c r="AV361" s="15" t="s">
        <v>123</v>
      </c>
      <c r="AW361" s="15" t="s">
        <v>31</v>
      </c>
      <c r="AX361" s="15" t="s">
        <v>77</v>
      </c>
      <c r="AY361" s="256" t="s">
        <v>116</v>
      </c>
    </row>
    <row r="362" spans="1:65" s="2" customFormat="1" ht="16.5" customHeight="1">
      <c r="A362" s="40"/>
      <c r="B362" s="41"/>
      <c r="C362" s="257" t="s">
        <v>479</v>
      </c>
      <c r="D362" s="257" t="s">
        <v>194</v>
      </c>
      <c r="E362" s="258" t="s">
        <v>480</v>
      </c>
      <c r="F362" s="259" t="s">
        <v>481</v>
      </c>
      <c r="G362" s="260" t="s">
        <v>219</v>
      </c>
      <c r="H362" s="261">
        <v>344.208</v>
      </c>
      <c r="I362" s="262"/>
      <c r="J362" s="263">
        <f>ROUND(I362*H362,2)</f>
        <v>0</v>
      </c>
      <c r="K362" s="259" t="s">
        <v>19</v>
      </c>
      <c r="L362" s="264"/>
      <c r="M362" s="265" t="s">
        <v>19</v>
      </c>
      <c r="N362" s="266" t="s">
        <v>40</v>
      </c>
      <c r="O362" s="86"/>
      <c r="P362" s="215">
        <f>O362*H362</f>
        <v>0</v>
      </c>
      <c r="Q362" s="215">
        <v>0.061</v>
      </c>
      <c r="R362" s="215">
        <f>Q362*H362</f>
        <v>20.996688000000002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149</v>
      </c>
      <c r="AT362" s="217" t="s">
        <v>194</v>
      </c>
      <c r="AU362" s="217" t="s">
        <v>79</v>
      </c>
      <c r="AY362" s="19" t="s">
        <v>116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77</v>
      </c>
      <c r="BK362" s="218">
        <f>ROUND(I362*H362,2)</f>
        <v>0</v>
      </c>
      <c r="BL362" s="19" t="s">
        <v>123</v>
      </c>
      <c r="BM362" s="217" t="s">
        <v>482</v>
      </c>
    </row>
    <row r="363" spans="1:51" s="14" customFormat="1" ht="12">
      <c r="A363" s="14"/>
      <c r="B363" s="235"/>
      <c r="C363" s="236"/>
      <c r="D363" s="226" t="s">
        <v>126</v>
      </c>
      <c r="E363" s="237" t="s">
        <v>19</v>
      </c>
      <c r="F363" s="238" t="s">
        <v>483</v>
      </c>
      <c r="G363" s="236"/>
      <c r="H363" s="239">
        <v>344.208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5" t="s">
        <v>126</v>
      </c>
      <c r="AU363" s="245" t="s">
        <v>79</v>
      </c>
      <c r="AV363" s="14" t="s">
        <v>79</v>
      </c>
      <c r="AW363" s="14" t="s">
        <v>31</v>
      </c>
      <c r="AX363" s="14" t="s">
        <v>69</v>
      </c>
      <c r="AY363" s="245" t="s">
        <v>116</v>
      </c>
    </row>
    <row r="364" spans="1:51" s="15" customFormat="1" ht="12">
      <c r="A364" s="15"/>
      <c r="B364" s="246"/>
      <c r="C364" s="247"/>
      <c r="D364" s="226" t="s">
        <v>126</v>
      </c>
      <c r="E364" s="248" t="s">
        <v>19</v>
      </c>
      <c r="F364" s="249" t="s">
        <v>164</v>
      </c>
      <c r="G364" s="247"/>
      <c r="H364" s="250">
        <v>344.208</v>
      </c>
      <c r="I364" s="251"/>
      <c r="J364" s="247"/>
      <c r="K364" s="247"/>
      <c r="L364" s="252"/>
      <c r="M364" s="253"/>
      <c r="N364" s="254"/>
      <c r="O364" s="254"/>
      <c r="P364" s="254"/>
      <c r="Q364" s="254"/>
      <c r="R364" s="254"/>
      <c r="S364" s="254"/>
      <c r="T364" s="25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56" t="s">
        <v>126</v>
      </c>
      <c r="AU364" s="256" t="s">
        <v>79</v>
      </c>
      <c r="AV364" s="15" t="s">
        <v>123</v>
      </c>
      <c r="AW364" s="15" t="s">
        <v>31</v>
      </c>
      <c r="AX364" s="15" t="s">
        <v>77</v>
      </c>
      <c r="AY364" s="256" t="s">
        <v>116</v>
      </c>
    </row>
    <row r="365" spans="1:65" s="2" customFormat="1" ht="16.5" customHeight="1">
      <c r="A365" s="40"/>
      <c r="B365" s="41"/>
      <c r="C365" s="206" t="s">
        <v>286</v>
      </c>
      <c r="D365" s="206" t="s">
        <v>118</v>
      </c>
      <c r="E365" s="207" t="s">
        <v>484</v>
      </c>
      <c r="F365" s="208" t="s">
        <v>485</v>
      </c>
      <c r="G365" s="209" t="s">
        <v>121</v>
      </c>
      <c r="H365" s="210">
        <v>16.119</v>
      </c>
      <c r="I365" s="211"/>
      <c r="J365" s="212">
        <f>ROUND(I365*H365,2)</f>
        <v>0</v>
      </c>
      <c r="K365" s="208" t="s">
        <v>122</v>
      </c>
      <c r="L365" s="46"/>
      <c r="M365" s="213" t="s">
        <v>19</v>
      </c>
      <c r="N365" s="214" t="s">
        <v>40</v>
      </c>
      <c r="O365" s="86"/>
      <c r="P365" s="215">
        <f>O365*H365</f>
        <v>0</v>
      </c>
      <c r="Q365" s="215">
        <v>2.25634</v>
      </c>
      <c r="R365" s="215">
        <f>Q365*H365</f>
        <v>36.36994446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123</v>
      </c>
      <c r="AT365" s="217" t="s">
        <v>118</v>
      </c>
      <c r="AU365" s="217" t="s">
        <v>79</v>
      </c>
      <c r="AY365" s="19" t="s">
        <v>116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77</v>
      </c>
      <c r="BK365" s="218">
        <f>ROUND(I365*H365,2)</f>
        <v>0</v>
      </c>
      <c r="BL365" s="19" t="s">
        <v>123</v>
      </c>
      <c r="BM365" s="217" t="s">
        <v>486</v>
      </c>
    </row>
    <row r="366" spans="1:47" s="2" customFormat="1" ht="12">
      <c r="A366" s="40"/>
      <c r="B366" s="41"/>
      <c r="C366" s="42"/>
      <c r="D366" s="219" t="s">
        <v>124</v>
      </c>
      <c r="E366" s="42"/>
      <c r="F366" s="220" t="s">
        <v>487</v>
      </c>
      <c r="G366" s="42"/>
      <c r="H366" s="42"/>
      <c r="I366" s="221"/>
      <c r="J366" s="42"/>
      <c r="K366" s="42"/>
      <c r="L366" s="46"/>
      <c r="M366" s="222"/>
      <c r="N366" s="223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124</v>
      </c>
      <c r="AU366" s="19" t="s">
        <v>79</v>
      </c>
    </row>
    <row r="367" spans="1:51" s="14" customFormat="1" ht="12">
      <c r="A367" s="14"/>
      <c r="B367" s="235"/>
      <c r="C367" s="236"/>
      <c r="D367" s="226" t="s">
        <v>126</v>
      </c>
      <c r="E367" s="237" t="s">
        <v>19</v>
      </c>
      <c r="F367" s="238" t="s">
        <v>488</v>
      </c>
      <c r="G367" s="236"/>
      <c r="H367" s="239">
        <v>16.119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5" t="s">
        <v>126</v>
      </c>
      <c r="AU367" s="245" t="s">
        <v>79</v>
      </c>
      <c r="AV367" s="14" t="s">
        <v>79</v>
      </c>
      <c r="AW367" s="14" t="s">
        <v>31</v>
      </c>
      <c r="AX367" s="14" t="s">
        <v>69</v>
      </c>
      <c r="AY367" s="245" t="s">
        <v>116</v>
      </c>
    </row>
    <row r="368" spans="1:51" s="15" customFormat="1" ht="12">
      <c r="A368" s="15"/>
      <c r="B368" s="246"/>
      <c r="C368" s="247"/>
      <c r="D368" s="226" t="s">
        <v>126</v>
      </c>
      <c r="E368" s="248" t="s">
        <v>19</v>
      </c>
      <c r="F368" s="249" t="s">
        <v>164</v>
      </c>
      <c r="G368" s="247"/>
      <c r="H368" s="250">
        <v>16.119</v>
      </c>
      <c r="I368" s="251"/>
      <c r="J368" s="247"/>
      <c r="K368" s="247"/>
      <c r="L368" s="252"/>
      <c r="M368" s="253"/>
      <c r="N368" s="254"/>
      <c r="O368" s="254"/>
      <c r="P368" s="254"/>
      <c r="Q368" s="254"/>
      <c r="R368" s="254"/>
      <c r="S368" s="254"/>
      <c r="T368" s="25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56" t="s">
        <v>126</v>
      </c>
      <c r="AU368" s="256" t="s">
        <v>79</v>
      </c>
      <c r="AV368" s="15" t="s">
        <v>123</v>
      </c>
      <c r="AW368" s="15" t="s">
        <v>31</v>
      </c>
      <c r="AX368" s="15" t="s">
        <v>77</v>
      </c>
      <c r="AY368" s="256" t="s">
        <v>116</v>
      </c>
    </row>
    <row r="369" spans="1:65" s="2" customFormat="1" ht="16.5" customHeight="1">
      <c r="A369" s="40"/>
      <c r="B369" s="41"/>
      <c r="C369" s="206" t="s">
        <v>489</v>
      </c>
      <c r="D369" s="206" t="s">
        <v>118</v>
      </c>
      <c r="E369" s="207" t="s">
        <v>490</v>
      </c>
      <c r="F369" s="208" t="s">
        <v>491</v>
      </c>
      <c r="G369" s="209" t="s">
        <v>285</v>
      </c>
      <c r="H369" s="210">
        <v>423.19</v>
      </c>
      <c r="I369" s="211"/>
      <c r="J369" s="212">
        <f>ROUND(I369*H369,2)</f>
        <v>0</v>
      </c>
      <c r="K369" s="208" t="s">
        <v>19</v>
      </c>
      <c r="L369" s="46"/>
      <c r="M369" s="213" t="s">
        <v>19</v>
      </c>
      <c r="N369" s="214" t="s">
        <v>40</v>
      </c>
      <c r="O369" s="86"/>
      <c r="P369" s="215">
        <f>O369*H369</f>
        <v>0</v>
      </c>
      <c r="Q369" s="215">
        <v>0</v>
      </c>
      <c r="R369" s="215">
        <f>Q369*H369</f>
        <v>0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123</v>
      </c>
      <c r="AT369" s="217" t="s">
        <v>118</v>
      </c>
      <c r="AU369" s="217" t="s">
        <v>79</v>
      </c>
      <c r="AY369" s="19" t="s">
        <v>116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77</v>
      </c>
      <c r="BK369" s="218">
        <f>ROUND(I369*H369,2)</f>
        <v>0</v>
      </c>
      <c r="BL369" s="19" t="s">
        <v>123</v>
      </c>
      <c r="BM369" s="217" t="s">
        <v>492</v>
      </c>
    </row>
    <row r="370" spans="1:51" s="14" customFormat="1" ht="12">
      <c r="A370" s="14"/>
      <c r="B370" s="235"/>
      <c r="C370" s="236"/>
      <c r="D370" s="226" t="s">
        <v>126</v>
      </c>
      <c r="E370" s="237" t="s">
        <v>19</v>
      </c>
      <c r="F370" s="238" t="s">
        <v>493</v>
      </c>
      <c r="G370" s="236"/>
      <c r="H370" s="239">
        <v>423.19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5" t="s">
        <v>126</v>
      </c>
      <c r="AU370" s="245" t="s">
        <v>79</v>
      </c>
      <c r="AV370" s="14" t="s">
        <v>79</v>
      </c>
      <c r="AW370" s="14" t="s">
        <v>31</v>
      </c>
      <c r="AX370" s="14" t="s">
        <v>69</v>
      </c>
      <c r="AY370" s="245" t="s">
        <v>116</v>
      </c>
    </row>
    <row r="371" spans="1:51" s="15" customFormat="1" ht="12">
      <c r="A371" s="15"/>
      <c r="B371" s="246"/>
      <c r="C371" s="247"/>
      <c r="D371" s="226" t="s">
        <v>126</v>
      </c>
      <c r="E371" s="248" t="s">
        <v>19</v>
      </c>
      <c r="F371" s="249" t="s">
        <v>164</v>
      </c>
      <c r="G371" s="247"/>
      <c r="H371" s="250">
        <v>423.19</v>
      </c>
      <c r="I371" s="251"/>
      <c r="J371" s="247"/>
      <c r="K371" s="247"/>
      <c r="L371" s="252"/>
      <c r="M371" s="253"/>
      <c r="N371" s="254"/>
      <c r="O371" s="254"/>
      <c r="P371" s="254"/>
      <c r="Q371" s="254"/>
      <c r="R371" s="254"/>
      <c r="S371" s="254"/>
      <c r="T371" s="25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56" t="s">
        <v>126</v>
      </c>
      <c r="AU371" s="256" t="s">
        <v>79</v>
      </c>
      <c r="AV371" s="15" t="s">
        <v>123</v>
      </c>
      <c r="AW371" s="15" t="s">
        <v>31</v>
      </c>
      <c r="AX371" s="15" t="s">
        <v>77</v>
      </c>
      <c r="AY371" s="256" t="s">
        <v>116</v>
      </c>
    </row>
    <row r="372" spans="1:65" s="2" customFormat="1" ht="24.15" customHeight="1">
      <c r="A372" s="40"/>
      <c r="B372" s="41"/>
      <c r="C372" s="206" t="s">
        <v>293</v>
      </c>
      <c r="D372" s="206" t="s">
        <v>118</v>
      </c>
      <c r="E372" s="207" t="s">
        <v>494</v>
      </c>
      <c r="F372" s="208" t="s">
        <v>495</v>
      </c>
      <c r="G372" s="209" t="s">
        <v>285</v>
      </c>
      <c r="H372" s="210">
        <v>99</v>
      </c>
      <c r="I372" s="211"/>
      <c r="J372" s="212">
        <f>ROUND(I372*H372,2)</f>
        <v>0</v>
      </c>
      <c r="K372" s="208" t="s">
        <v>122</v>
      </c>
      <c r="L372" s="46"/>
      <c r="M372" s="213" t="s">
        <v>19</v>
      </c>
      <c r="N372" s="214" t="s">
        <v>40</v>
      </c>
      <c r="O372" s="86"/>
      <c r="P372" s="215">
        <f>O372*H372</f>
        <v>0</v>
      </c>
      <c r="Q372" s="215">
        <v>1.035E-05</v>
      </c>
      <c r="R372" s="215">
        <f>Q372*H372</f>
        <v>0.00102465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123</v>
      </c>
      <c r="AT372" s="217" t="s">
        <v>118</v>
      </c>
      <c r="AU372" s="217" t="s">
        <v>79</v>
      </c>
      <c r="AY372" s="19" t="s">
        <v>116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77</v>
      </c>
      <c r="BK372" s="218">
        <f>ROUND(I372*H372,2)</f>
        <v>0</v>
      </c>
      <c r="BL372" s="19" t="s">
        <v>123</v>
      </c>
      <c r="BM372" s="217" t="s">
        <v>496</v>
      </c>
    </row>
    <row r="373" spans="1:47" s="2" customFormat="1" ht="12">
      <c r="A373" s="40"/>
      <c r="B373" s="41"/>
      <c r="C373" s="42"/>
      <c r="D373" s="219" t="s">
        <v>124</v>
      </c>
      <c r="E373" s="42"/>
      <c r="F373" s="220" t="s">
        <v>497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124</v>
      </c>
      <c r="AU373" s="19" t="s">
        <v>79</v>
      </c>
    </row>
    <row r="374" spans="1:51" s="14" customFormat="1" ht="12">
      <c r="A374" s="14"/>
      <c r="B374" s="235"/>
      <c r="C374" s="236"/>
      <c r="D374" s="226" t="s">
        <v>126</v>
      </c>
      <c r="E374" s="237" t="s">
        <v>19</v>
      </c>
      <c r="F374" s="238" t="s">
        <v>498</v>
      </c>
      <c r="G374" s="236"/>
      <c r="H374" s="239">
        <v>99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5" t="s">
        <v>126</v>
      </c>
      <c r="AU374" s="245" t="s">
        <v>79</v>
      </c>
      <c r="AV374" s="14" t="s">
        <v>79</v>
      </c>
      <c r="AW374" s="14" t="s">
        <v>31</v>
      </c>
      <c r="AX374" s="14" t="s">
        <v>69</v>
      </c>
      <c r="AY374" s="245" t="s">
        <v>116</v>
      </c>
    </row>
    <row r="375" spans="1:51" s="15" customFormat="1" ht="12">
      <c r="A375" s="15"/>
      <c r="B375" s="246"/>
      <c r="C375" s="247"/>
      <c r="D375" s="226" t="s">
        <v>126</v>
      </c>
      <c r="E375" s="248" t="s">
        <v>19</v>
      </c>
      <c r="F375" s="249" t="s">
        <v>164</v>
      </c>
      <c r="G375" s="247"/>
      <c r="H375" s="250">
        <v>99</v>
      </c>
      <c r="I375" s="251"/>
      <c r="J375" s="247"/>
      <c r="K375" s="247"/>
      <c r="L375" s="252"/>
      <c r="M375" s="253"/>
      <c r="N375" s="254"/>
      <c r="O375" s="254"/>
      <c r="P375" s="254"/>
      <c r="Q375" s="254"/>
      <c r="R375" s="254"/>
      <c r="S375" s="254"/>
      <c r="T375" s="25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6" t="s">
        <v>126</v>
      </c>
      <c r="AU375" s="256" t="s">
        <v>79</v>
      </c>
      <c r="AV375" s="15" t="s">
        <v>123</v>
      </c>
      <c r="AW375" s="15" t="s">
        <v>31</v>
      </c>
      <c r="AX375" s="15" t="s">
        <v>77</v>
      </c>
      <c r="AY375" s="256" t="s">
        <v>116</v>
      </c>
    </row>
    <row r="376" spans="1:65" s="2" customFormat="1" ht="24.15" customHeight="1">
      <c r="A376" s="40"/>
      <c r="B376" s="41"/>
      <c r="C376" s="206" t="s">
        <v>499</v>
      </c>
      <c r="D376" s="206" t="s">
        <v>118</v>
      </c>
      <c r="E376" s="207" t="s">
        <v>500</v>
      </c>
      <c r="F376" s="208" t="s">
        <v>501</v>
      </c>
      <c r="G376" s="209" t="s">
        <v>285</v>
      </c>
      <c r="H376" s="210">
        <v>7.26</v>
      </c>
      <c r="I376" s="211"/>
      <c r="J376" s="212">
        <f>ROUND(I376*H376,2)</f>
        <v>0</v>
      </c>
      <c r="K376" s="208" t="s">
        <v>122</v>
      </c>
      <c r="L376" s="46"/>
      <c r="M376" s="213" t="s">
        <v>19</v>
      </c>
      <c r="N376" s="214" t="s">
        <v>40</v>
      </c>
      <c r="O376" s="86"/>
      <c r="P376" s="215">
        <f>O376*H376</f>
        <v>0</v>
      </c>
      <c r="Q376" s="215">
        <v>0</v>
      </c>
      <c r="R376" s="215">
        <f>Q376*H376</f>
        <v>0</v>
      </c>
      <c r="S376" s="215">
        <v>0</v>
      </c>
      <c r="T376" s="21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7" t="s">
        <v>123</v>
      </c>
      <c r="AT376" s="217" t="s">
        <v>118</v>
      </c>
      <c r="AU376" s="217" t="s">
        <v>79</v>
      </c>
      <c r="AY376" s="19" t="s">
        <v>116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9" t="s">
        <v>77</v>
      </c>
      <c r="BK376" s="218">
        <f>ROUND(I376*H376,2)</f>
        <v>0</v>
      </c>
      <c r="BL376" s="19" t="s">
        <v>123</v>
      </c>
      <c r="BM376" s="217" t="s">
        <v>502</v>
      </c>
    </row>
    <row r="377" spans="1:47" s="2" customFormat="1" ht="12">
      <c r="A377" s="40"/>
      <c r="B377" s="41"/>
      <c r="C377" s="42"/>
      <c r="D377" s="219" t="s">
        <v>124</v>
      </c>
      <c r="E377" s="42"/>
      <c r="F377" s="220" t="s">
        <v>503</v>
      </c>
      <c r="G377" s="42"/>
      <c r="H377" s="42"/>
      <c r="I377" s="221"/>
      <c r="J377" s="42"/>
      <c r="K377" s="42"/>
      <c r="L377" s="46"/>
      <c r="M377" s="222"/>
      <c r="N377" s="223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124</v>
      </c>
      <c r="AU377" s="19" t="s">
        <v>79</v>
      </c>
    </row>
    <row r="378" spans="1:51" s="14" customFormat="1" ht="12">
      <c r="A378" s="14"/>
      <c r="B378" s="235"/>
      <c r="C378" s="236"/>
      <c r="D378" s="226" t="s">
        <v>126</v>
      </c>
      <c r="E378" s="237" t="s">
        <v>19</v>
      </c>
      <c r="F378" s="238" t="s">
        <v>504</v>
      </c>
      <c r="G378" s="236"/>
      <c r="H378" s="239">
        <v>7.26</v>
      </c>
      <c r="I378" s="240"/>
      <c r="J378" s="236"/>
      <c r="K378" s="236"/>
      <c r="L378" s="241"/>
      <c r="M378" s="242"/>
      <c r="N378" s="243"/>
      <c r="O378" s="243"/>
      <c r="P378" s="243"/>
      <c r="Q378" s="243"/>
      <c r="R378" s="243"/>
      <c r="S378" s="243"/>
      <c r="T378" s="24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5" t="s">
        <v>126</v>
      </c>
      <c r="AU378" s="245" t="s">
        <v>79</v>
      </c>
      <c r="AV378" s="14" t="s">
        <v>79</v>
      </c>
      <c r="AW378" s="14" t="s">
        <v>31</v>
      </c>
      <c r="AX378" s="14" t="s">
        <v>69</v>
      </c>
      <c r="AY378" s="245" t="s">
        <v>116</v>
      </c>
    </row>
    <row r="379" spans="1:51" s="15" customFormat="1" ht="12">
      <c r="A379" s="15"/>
      <c r="B379" s="246"/>
      <c r="C379" s="247"/>
      <c r="D379" s="226" t="s">
        <v>126</v>
      </c>
      <c r="E379" s="248" t="s">
        <v>19</v>
      </c>
      <c r="F379" s="249" t="s">
        <v>164</v>
      </c>
      <c r="G379" s="247"/>
      <c r="H379" s="250">
        <v>7.26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6" t="s">
        <v>126</v>
      </c>
      <c r="AU379" s="256" t="s">
        <v>79</v>
      </c>
      <c r="AV379" s="15" t="s">
        <v>123</v>
      </c>
      <c r="AW379" s="15" t="s">
        <v>31</v>
      </c>
      <c r="AX379" s="15" t="s">
        <v>77</v>
      </c>
      <c r="AY379" s="256" t="s">
        <v>116</v>
      </c>
    </row>
    <row r="380" spans="1:65" s="2" customFormat="1" ht="16.5" customHeight="1">
      <c r="A380" s="40"/>
      <c r="B380" s="41"/>
      <c r="C380" s="206" t="s">
        <v>300</v>
      </c>
      <c r="D380" s="206" t="s">
        <v>118</v>
      </c>
      <c r="E380" s="207" t="s">
        <v>505</v>
      </c>
      <c r="F380" s="208" t="s">
        <v>506</v>
      </c>
      <c r="G380" s="209" t="s">
        <v>285</v>
      </c>
      <c r="H380" s="210">
        <v>7.26</v>
      </c>
      <c r="I380" s="211"/>
      <c r="J380" s="212">
        <f>ROUND(I380*H380,2)</f>
        <v>0</v>
      </c>
      <c r="K380" s="208" t="s">
        <v>122</v>
      </c>
      <c r="L380" s="46"/>
      <c r="M380" s="213" t="s">
        <v>19</v>
      </c>
      <c r="N380" s="214" t="s">
        <v>40</v>
      </c>
      <c r="O380" s="86"/>
      <c r="P380" s="215">
        <f>O380*H380</f>
        <v>0</v>
      </c>
      <c r="Q380" s="215">
        <v>1.295E-06</v>
      </c>
      <c r="R380" s="215">
        <f>Q380*H380</f>
        <v>9.4017E-06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123</v>
      </c>
      <c r="AT380" s="217" t="s">
        <v>118</v>
      </c>
      <c r="AU380" s="217" t="s">
        <v>79</v>
      </c>
      <c r="AY380" s="19" t="s">
        <v>116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77</v>
      </c>
      <c r="BK380" s="218">
        <f>ROUND(I380*H380,2)</f>
        <v>0</v>
      </c>
      <c r="BL380" s="19" t="s">
        <v>123</v>
      </c>
      <c r="BM380" s="217" t="s">
        <v>507</v>
      </c>
    </row>
    <row r="381" spans="1:47" s="2" customFormat="1" ht="12">
      <c r="A381" s="40"/>
      <c r="B381" s="41"/>
      <c r="C381" s="42"/>
      <c r="D381" s="219" t="s">
        <v>124</v>
      </c>
      <c r="E381" s="42"/>
      <c r="F381" s="220" t="s">
        <v>508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124</v>
      </c>
      <c r="AU381" s="19" t="s">
        <v>79</v>
      </c>
    </row>
    <row r="382" spans="1:51" s="14" customFormat="1" ht="12">
      <c r="A382" s="14"/>
      <c r="B382" s="235"/>
      <c r="C382" s="236"/>
      <c r="D382" s="226" t="s">
        <v>126</v>
      </c>
      <c r="E382" s="237" t="s">
        <v>19</v>
      </c>
      <c r="F382" s="238" t="s">
        <v>509</v>
      </c>
      <c r="G382" s="236"/>
      <c r="H382" s="239">
        <v>7.26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5" t="s">
        <v>126</v>
      </c>
      <c r="AU382" s="245" t="s">
        <v>79</v>
      </c>
      <c r="AV382" s="14" t="s">
        <v>79</v>
      </c>
      <c r="AW382" s="14" t="s">
        <v>31</v>
      </c>
      <c r="AX382" s="14" t="s">
        <v>69</v>
      </c>
      <c r="AY382" s="245" t="s">
        <v>116</v>
      </c>
    </row>
    <row r="383" spans="1:51" s="15" customFormat="1" ht="12">
      <c r="A383" s="15"/>
      <c r="B383" s="246"/>
      <c r="C383" s="247"/>
      <c r="D383" s="226" t="s">
        <v>126</v>
      </c>
      <c r="E383" s="248" t="s">
        <v>19</v>
      </c>
      <c r="F383" s="249" t="s">
        <v>164</v>
      </c>
      <c r="G383" s="247"/>
      <c r="H383" s="250">
        <v>7.26</v>
      </c>
      <c r="I383" s="251"/>
      <c r="J383" s="247"/>
      <c r="K383" s="247"/>
      <c r="L383" s="252"/>
      <c r="M383" s="253"/>
      <c r="N383" s="254"/>
      <c r="O383" s="254"/>
      <c r="P383" s="254"/>
      <c r="Q383" s="254"/>
      <c r="R383" s="254"/>
      <c r="S383" s="254"/>
      <c r="T383" s="25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6" t="s">
        <v>126</v>
      </c>
      <c r="AU383" s="256" t="s">
        <v>79</v>
      </c>
      <c r="AV383" s="15" t="s">
        <v>123</v>
      </c>
      <c r="AW383" s="15" t="s">
        <v>31</v>
      </c>
      <c r="AX383" s="15" t="s">
        <v>77</v>
      </c>
      <c r="AY383" s="256" t="s">
        <v>116</v>
      </c>
    </row>
    <row r="384" spans="1:65" s="2" customFormat="1" ht="16.5" customHeight="1">
      <c r="A384" s="40"/>
      <c r="B384" s="41"/>
      <c r="C384" s="206" t="s">
        <v>510</v>
      </c>
      <c r="D384" s="206" t="s">
        <v>118</v>
      </c>
      <c r="E384" s="207" t="s">
        <v>511</v>
      </c>
      <c r="F384" s="208" t="s">
        <v>512</v>
      </c>
      <c r="G384" s="209" t="s">
        <v>285</v>
      </c>
      <c r="H384" s="210">
        <v>7.26</v>
      </c>
      <c r="I384" s="211"/>
      <c r="J384" s="212">
        <f>ROUND(I384*H384,2)</f>
        <v>0</v>
      </c>
      <c r="K384" s="208" t="s">
        <v>19</v>
      </c>
      <c r="L384" s="46"/>
      <c r="M384" s="213" t="s">
        <v>19</v>
      </c>
      <c r="N384" s="214" t="s">
        <v>40</v>
      </c>
      <c r="O384" s="86"/>
      <c r="P384" s="215">
        <f>O384*H384</f>
        <v>0</v>
      </c>
      <c r="Q384" s="215">
        <v>0</v>
      </c>
      <c r="R384" s="215">
        <f>Q384*H384</f>
        <v>0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123</v>
      </c>
      <c r="AT384" s="217" t="s">
        <v>118</v>
      </c>
      <c r="AU384" s="217" t="s">
        <v>79</v>
      </c>
      <c r="AY384" s="19" t="s">
        <v>116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77</v>
      </c>
      <c r="BK384" s="218">
        <f>ROUND(I384*H384,2)</f>
        <v>0</v>
      </c>
      <c r="BL384" s="19" t="s">
        <v>123</v>
      </c>
      <c r="BM384" s="217" t="s">
        <v>513</v>
      </c>
    </row>
    <row r="385" spans="1:51" s="14" customFormat="1" ht="12">
      <c r="A385" s="14"/>
      <c r="B385" s="235"/>
      <c r="C385" s="236"/>
      <c r="D385" s="226" t="s">
        <v>126</v>
      </c>
      <c r="E385" s="237" t="s">
        <v>19</v>
      </c>
      <c r="F385" s="238" t="s">
        <v>514</v>
      </c>
      <c r="G385" s="236"/>
      <c r="H385" s="239">
        <v>7.26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5" t="s">
        <v>126</v>
      </c>
      <c r="AU385" s="245" t="s">
        <v>79</v>
      </c>
      <c r="AV385" s="14" t="s">
        <v>79</v>
      </c>
      <c r="AW385" s="14" t="s">
        <v>31</v>
      </c>
      <c r="AX385" s="14" t="s">
        <v>69</v>
      </c>
      <c r="AY385" s="245" t="s">
        <v>116</v>
      </c>
    </row>
    <row r="386" spans="1:51" s="15" customFormat="1" ht="12">
      <c r="A386" s="15"/>
      <c r="B386" s="246"/>
      <c r="C386" s="247"/>
      <c r="D386" s="226" t="s">
        <v>126</v>
      </c>
      <c r="E386" s="248" t="s">
        <v>19</v>
      </c>
      <c r="F386" s="249" t="s">
        <v>164</v>
      </c>
      <c r="G386" s="247"/>
      <c r="H386" s="250">
        <v>7.26</v>
      </c>
      <c r="I386" s="251"/>
      <c r="J386" s="247"/>
      <c r="K386" s="247"/>
      <c r="L386" s="252"/>
      <c r="M386" s="253"/>
      <c r="N386" s="254"/>
      <c r="O386" s="254"/>
      <c r="P386" s="254"/>
      <c r="Q386" s="254"/>
      <c r="R386" s="254"/>
      <c r="S386" s="254"/>
      <c r="T386" s="25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56" t="s">
        <v>126</v>
      </c>
      <c r="AU386" s="256" t="s">
        <v>79</v>
      </c>
      <c r="AV386" s="15" t="s">
        <v>123</v>
      </c>
      <c r="AW386" s="15" t="s">
        <v>31</v>
      </c>
      <c r="AX386" s="15" t="s">
        <v>77</v>
      </c>
      <c r="AY386" s="256" t="s">
        <v>116</v>
      </c>
    </row>
    <row r="387" spans="1:65" s="2" customFormat="1" ht="16.5" customHeight="1">
      <c r="A387" s="40"/>
      <c r="B387" s="41"/>
      <c r="C387" s="206" t="s">
        <v>307</v>
      </c>
      <c r="D387" s="206" t="s">
        <v>118</v>
      </c>
      <c r="E387" s="207" t="s">
        <v>515</v>
      </c>
      <c r="F387" s="208" t="s">
        <v>516</v>
      </c>
      <c r="G387" s="209" t="s">
        <v>219</v>
      </c>
      <c r="H387" s="210">
        <v>5</v>
      </c>
      <c r="I387" s="211"/>
      <c r="J387" s="212">
        <f>ROUND(I387*H387,2)</f>
        <v>0</v>
      </c>
      <c r="K387" s="208" t="s">
        <v>19</v>
      </c>
      <c r="L387" s="46"/>
      <c r="M387" s="213" t="s">
        <v>19</v>
      </c>
      <c r="N387" s="214" t="s">
        <v>40</v>
      </c>
      <c r="O387" s="86"/>
      <c r="P387" s="215">
        <f>O387*H387</f>
        <v>0</v>
      </c>
      <c r="Q387" s="215">
        <v>0.00112</v>
      </c>
      <c r="R387" s="215">
        <f>Q387*H387</f>
        <v>0.005599999999999999</v>
      </c>
      <c r="S387" s="215">
        <v>0</v>
      </c>
      <c r="T387" s="21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7" t="s">
        <v>123</v>
      </c>
      <c r="AT387" s="217" t="s">
        <v>118</v>
      </c>
      <c r="AU387" s="217" t="s">
        <v>79</v>
      </c>
      <c r="AY387" s="19" t="s">
        <v>116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9" t="s">
        <v>77</v>
      </c>
      <c r="BK387" s="218">
        <f>ROUND(I387*H387,2)</f>
        <v>0</v>
      </c>
      <c r="BL387" s="19" t="s">
        <v>123</v>
      </c>
      <c r="BM387" s="217" t="s">
        <v>517</v>
      </c>
    </row>
    <row r="388" spans="1:51" s="14" customFormat="1" ht="12">
      <c r="A388" s="14"/>
      <c r="B388" s="235"/>
      <c r="C388" s="236"/>
      <c r="D388" s="226" t="s">
        <v>126</v>
      </c>
      <c r="E388" s="237" t="s">
        <v>19</v>
      </c>
      <c r="F388" s="238" t="s">
        <v>518</v>
      </c>
      <c r="G388" s="236"/>
      <c r="H388" s="239">
        <v>5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5" t="s">
        <v>126</v>
      </c>
      <c r="AU388" s="245" t="s">
        <v>79</v>
      </c>
      <c r="AV388" s="14" t="s">
        <v>79</v>
      </c>
      <c r="AW388" s="14" t="s">
        <v>31</v>
      </c>
      <c r="AX388" s="14" t="s">
        <v>69</v>
      </c>
      <c r="AY388" s="245" t="s">
        <v>116</v>
      </c>
    </row>
    <row r="389" spans="1:51" s="15" customFormat="1" ht="12">
      <c r="A389" s="15"/>
      <c r="B389" s="246"/>
      <c r="C389" s="247"/>
      <c r="D389" s="226" t="s">
        <v>126</v>
      </c>
      <c r="E389" s="248" t="s">
        <v>19</v>
      </c>
      <c r="F389" s="249" t="s">
        <v>164</v>
      </c>
      <c r="G389" s="247"/>
      <c r="H389" s="250">
        <v>5</v>
      </c>
      <c r="I389" s="251"/>
      <c r="J389" s="247"/>
      <c r="K389" s="247"/>
      <c r="L389" s="252"/>
      <c r="M389" s="253"/>
      <c r="N389" s="254"/>
      <c r="O389" s="254"/>
      <c r="P389" s="254"/>
      <c r="Q389" s="254"/>
      <c r="R389" s="254"/>
      <c r="S389" s="254"/>
      <c r="T389" s="25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6" t="s">
        <v>126</v>
      </c>
      <c r="AU389" s="256" t="s">
        <v>79</v>
      </c>
      <c r="AV389" s="15" t="s">
        <v>123</v>
      </c>
      <c r="AW389" s="15" t="s">
        <v>31</v>
      </c>
      <c r="AX389" s="15" t="s">
        <v>77</v>
      </c>
      <c r="AY389" s="256" t="s">
        <v>116</v>
      </c>
    </row>
    <row r="390" spans="1:65" s="2" customFormat="1" ht="16.5" customHeight="1">
      <c r="A390" s="40"/>
      <c r="B390" s="41"/>
      <c r="C390" s="257" t="s">
        <v>519</v>
      </c>
      <c r="D390" s="257" t="s">
        <v>194</v>
      </c>
      <c r="E390" s="258" t="s">
        <v>520</v>
      </c>
      <c r="F390" s="259" t="s">
        <v>521</v>
      </c>
      <c r="G390" s="260" t="s">
        <v>219</v>
      </c>
      <c r="H390" s="261">
        <v>5</v>
      </c>
      <c r="I390" s="262"/>
      <c r="J390" s="263">
        <f>ROUND(I390*H390,2)</f>
        <v>0</v>
      </c>
      <c r="K390" s="259" t="s">
        <v>19</v>
      </c>
      <c r="L390" s="264"/>
      <c r="M390" s="265" t="s">
        <v>19</v>
      </c>
      <c r="N390" s="266" t="s">
        <v>40</v>
      </c>
      <c r="O390" s="86"/>
      <c r="P390" s="215">
        <f>O390*H390</f>
        <v>0</v>
      </c>
      <c r="Q390" s="215">
        <v>0.006</v>
      </c>
      <c r="R390" s="215">
        <f>Q390*H390</f>
        <v>0.03</v>
      </c>
      <c r="S390" s="215">
        <v>0</v>
      </c>
      <c r="T390" s="21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7" t="s">
        <v>149</v>
      </c>
      <c r="AT390" s="217" t="s">
        <v>194</v>
      </c>
      <c r="AU390" s="217" t="s">
        <v>79</v>
      </c>
      <c r="AY390" s="19" t="s">
        <v>116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9" t="s">
        <v>77</v>
      </c>
      <c r="BK390" s="218">
        <f>ROUND(I390*H390,2)</f>
        <v>0</v>
      </c>
      <c r="BL390" s="19" t="s">
        <v>123</v>
      </c>
      <c r="BM390" s="217" t="s">
        <v>522</v>
      </c>
    </row>
    <row r="391" spans="1:51" s="14" customFormat="1" ht="12">
      <c r="A391" s="14"/>
      <c r="B391" s="235"/>
      <c r="C391" s="236"/>
      <c r="D391" s="226" t="s">
        <v>126</v>
      </c>
      <c r="E391" s="237" t="s">
        <v>19</v>
      </c>
      <c r="F391" s="238" t="s">
        <v>518</v>
      </c>
      <c r="G391" s="236"/>
      <c r="H391" s="239">
        <v>5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5" t="s">
        <v>126</v>
      </c>
      <c r="AU391" s="245" t="s">
        <v>79</v>
      </c>
      <c r="AV391" s="14" t="s">
        <v>79</v>
      </c>
      <c r="AW391" s="14" t="s">
        <v>31</v>
      </c>
      <c r="AX391" s="14" t="s">
        <v>69</v>
      </c>
      <c r="AY391" s="245" t="s">
        <v>116</v>
      </c>
    </row>
    <row r="392" spans="1:51" s="15" customFormat="1" ht="12">
      <c r="A392" s="15"/>
      <c r="B392" s="246"/>
      <c r="C392" s="247"/>
      <c r="D392" s="226" t="s">
        <v>126</v>
      </c>
      <c r="E392" s="248" t="s">
        <v>19</v>
      </c>
      <c r="F392" s="249" t="s">
        <v>164</v>
      </c>
      <c r="G392" s="247"/>
      <c r="H392" s="250">
        <v>5</v>
      </c>
      <c r="I392" s="251"/>
      <c r="J392" s="247"/>
      <c r="K392" s="247"/>
      <c r="L392" s="252"/>
      <c r="M392" s="253"/>
      <c r="N392" s="254"/>
      <c r="O392" s="254"/>
      <c r="P392" s="254"/>
      <c r="Q392" s="254"/>
      <c r="R392" s="254"/>
      <c r="S392" s="254"/>
      <c r="T392" s="25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6" t="s">
        <v>126</v>
      </c>
      <c r="AU392" s="256" t="s">
        <v>79</v>
      </c>
      <c r="AV392" s="15" t="s">
        <v>123</v>
      </c>
      <c r="AW392" s="15" t="s">
        <v>31</v>
      </c>
      <c r="AX392" s="15" t="s">
        <v>77</v>
      </c>
      <c r="AY392" s="256" t="s">
        <v>116</v>
      </c>
    </row>
    <row r="393" spans="1:65" s="2" customFormat="1" ht="44.25" customHeight="1">
      <c r="A393" s="40"/>
      <c r="B393" s="41"/>
      <c r="C393" s="206" t="s">
        <v>313</v>
      </c>
      <c r="D393" s="206" t="s">
        <v>118</v>
      </c>
      <c r="E393" s="207" t="s">
        <v>523</v>
      </c>
      <c r="F393" s="208" t="s">
        <v>524</v>
      </c>
      <c r="G393" s="209" t="s">
        <v>285</v>
      </c>
      <c r="H393" s="210">
        <v>29.55</v>
      </c>
      <c r="I393" s="211"/>
      <c r="J393" s="212">
        <f>ROUND(I393*H393,2)</f>
        <v>0</v>
      </c>
      <c r="K393" s="208" t="s">
        <v>122</v>
      </c>
      <c r="L393" s="46"/>
      <c r="M393" s="213" t="s">
        <v>19</v>
      </c>
      <c r="N393" s="214" t="s">
        <v>40</v>
      </c>
      <c r="O393" s="86"/>
      <c r="P393" s="215">
        <f>O393*H393</f>
        <v>0</v>
      </c>
      <c r="Q393" s="215">
        <v>0</v>
      </c>
      <c r="R393" s="215">
        <f>Q393*H393</f>
        <v>0</v>
      </c>
      <c r="S393" s="215">
        <v>0.035</v>
      </c>
      <c r="T393" s="216">
        <f>S393*H393</f>
        <v>1.0342500000000001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123</v>
      </c>
      <c r="AT393" s="217" t="s">
        <v>118</v>
      </c>
      <c r="AU393" s="217" t="s">
        <v>79</v>
      </c>
      <c r="AY393" s="19" t="s">
        <v>116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77</v>
      </c>
      <c r="BK393" s="218">
        <f>ROUND(I393*H393,2)</f>
        <v>0</v>
      </c>
      <c r="BL393" s="19" t="s">
        <v>123</v>
      </c>
      <c r="BM393" s="217" t="s">
        <v>525</v>
      </c>
    </row>
    <row r="394" spans="1:47" s="2" customFormat="1" ht="12">
      <c r="A394" s="40"/>
      <c r="B394" s="41"/>
      <c r="C394" s="42"/>
      <c r="D394" s="219" t="s">
        <v>124</v>
      </c>
      <c r="E394" s="42"/>
      <c r="F394" s="220" t="s">
        <v>526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124</v>
      </c>
      <c r="AU394" s="19" t="s">
        <v>79</v>
      </c>
    </row>
    <row r="395" spans="1:51" s="14" customFormat="1" ht="12">
      <c r="A395" s="14"/>
      <c r="B395" s="235"/>
      <c r="C395" s="236"/>
      <c r="D395" s="226" t="s">
        <v>126</v>
      </c>
      <c r="E395" s="237" t="s">
        <v>19</v>
      </c>
      <c r="F395" s="238" t="s">
        <v>527</v>
      </c>
      <c r="G395" s="236"/>
      <c r="H395" s="239">
        <v>29.55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5" t="s">
        <v>126</v>
      </c>
      <c r="AU395" s="245" t="s">
        <v>79</v>
      </c>
      <c r="AV395" s="14" t="s">
        <v>79</v>
      </c>
      <c r="AW395" s="14" t="s">
        <v>31</v>
      </c>
      <c r="AX395" s="14" t="s">
        <v>69</v>
      </c>
      <c r="AY395" s="245" t="s">
        <v>116</v>
      </c>
    </row>
    <row r="396" spans="1:51" s="15" customFormat="1" ht="12">
      <c r="A396" s="15"/>
      <c r="B396" s="246"/>
      <c r="C396" s="247"/>
      <c r="D396" s="226" t="s">
        <v>126</v>
      </c>
      <c r="E396" s="248" t="s">
        <v>19</v>
      </c>
      <c r="F396" s="249" t="s">
        <v>164</v>
      </c>
      <c r="G396" s="247"/>
      <c r="H396" s="250">
        <v>29.55</v>
      </c>
      <c r="I396" s="251"/>
      <c r="J396" s="247"/>
      <c r="K396" s="247"/>
      <c r="L396" s="252"/>
      <c r="M396" s="253"/>
      <c r="N396" s="254"/>
      <c r="O396" s="254"/>
      <c r="P396" s="254"/>
      <c r="Q396" s="254"/>
      <c r="R396" s="254"/>
      <c r="S396" s="254"/>
      <c r="T396" s="25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6" t="s">
        <v>126</v>
      </c>
      <c r="AU396" s="256" t="s">
        <v>79</v>
      </c>
      <c r="AV396" s="15" t="s">
        <v>123</v>
      </c>
      <c r="AW396" s="15" t="s">
        <v>31</v>
      </c>
      <c r="AX396" s="15" t="s">
        <v>77</v>
      </c>
      <c r="AY396" s="256" t="s">
        <v>116</v>
      </c>
    </row>
    <row r="397" spans="1:65" s="2" customFormat="1" ht="24.15" customHeight="1">
      <c r="A397" s="40"/>
      <c r="B397" s="41"/>
      <c r="C397" s="206" t="s">
        <v>528</v>
      </c>
      <c r="D397" s="206" t="s">
        <v>118</v>
      </c>
      <c r="E397" s="207" t="s">
        <v>529</v>
      </c>
      <c r="F397" s="208" t="s">
        <v>530</v>
      </c>
      <c r="G397" s="209" t="s">
        <v>219</v>
      </c>
      <c r="H397" s="210">
        <v>3</v>
      </c>
      <c r="I397" s="211"/>
      <c r="J397" s="212">
        <f>ROUND(I397*H397,2)</f>
        <v>0</v>
      </c>
      <c r="K397" s="208" t="s">
        <v>122</v>
      </c>
      <c r="L397" s="46"/>
      <c r="M397" s="213" t="s">
        <v>19</v>
      </c>
      <c r="N397" s="214" t="s">
        <v>40</v>
      </c>
      <c r="O397" s="86"/>
      <c r="P397" s="215">
        <f>O397*H397</f>
        <v>0</v>
      </c>
      <c r="Q397" s="215">
        <v>0</v>
      </c>
      <c r="R397" s="215">
        <f>Q397*H397</f>
        <v>0</v>
      </c>
      <c r="S397" s="215">
        <v>0.108</v>
      </c>
      <c r="T397" s="216">
        <f>S397*H397</f>
        <v>0.324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123</v>
      </c>
      <c r="AT397" s="217" t="s">
        <v>118</v>
      </c>
      <c r="AU397" s="217" t="s">
        <v>79</v>
      </c>
      <c r="AY397" s="19" t="s">
        <v>116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77</v>
      </c>
      <c r="BK397" s="218">
        <f>ROUND(I397*H397,2)</f>
        <v>0</v>
      </c>
      <c r="BL397" s="19" t="s">
        <v>123</v>
      </c>
      <c r="BM397" s="217" t="s">
        <v>531</v>
      </c>
    </row>
    <row r="398" spans="1:47" s="2" customFormat="1" ht="12">
      <c r="A398" s="40"/>
      <c r="B398" s="41"/>
      <c r="C398" s="42"/>
      <c r="D398" s="219" t="s">
        <v>124</v>
      </c>
      <c r="E398" s="42"/>
      <c r="F398" s="220" t="s">
        <v>532</v>
      </c>
      <c r="G398" s="42"/>
      <c r="H398" s="42"/>
      <c r="I398" s="221"/>
      <c r="J398" s="42"/>
      <c r="K398" s="42"/>
      <c r="L398" s="46"/>
      <c r="M398" s="222"/>
      <c r="N398" s="223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124</v>
      </c>
      <c r="AU398" s="19" t="s">
        <v>79</v>
      </c>
    </row>
    <row r="399" spans="1:51" s="14" customFormat="1" ht="12">
      <c r="A399" s="14"/>
      <c r="B399" s="235"/>
      <c r="C399" s="236"/>
      <c r="D399" s="226" t="s">
        <v>126</v>
      </c>
      <c r="E399" s="237" t="s">
        <v>19</v>
      </c>
      <c r="F399" s="238" t="s">
        <v>533</v>
      </c>
      <c r="G399" s="236"/>
      <c r="H399" s="239">
        <v>3</v>
      </c>
      <c r="I399" s="240"/>
      <c r="J399" s="236"/>
      <c r="K399" s="236"/>
      <c r="L399" s="241"/>
      <c r="M399" s="242"/>
      <c r="N399" s="243"/>
      <c r="O399" s="243"/>
      <c r="P399" s="243"/>
      <c r="Q399" s="243"/>
      <c r="R399" s="243"/>
      <c r="S399" s="243"/>
      <c r="T399" s="24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5" t="s">
        <v>126</v>
      </c>
      <c r="AU399" s="245" t="s">
        <v>79</v>
      </c>
      <c r="AV399" s="14" t="s">
        <v>79</v>
      </c>
      <c r="AW399" s="14" t="s">
        <v>31</v>
      </c>
      <c r="AX399" s="14" t="s">
        <v>69</v>
      </c>
      <c r="AY399" s="245" t="s">
        <v>116</v>
      </c>
    </row>
    <row r="400" spans="1:51" s="15" customFormat="1" ht="12">
      <c r="A400" s="15"/>
      <c r="B400" s="246"/>
      <c r="C400" s="247"/>
      <c r="D400" s="226" t="s">
        <v>126</v>
      </c>
      <c r="E400" s="248" t="s">
        <v>19</v>
      </c>
      <c r="F400" s="249" t="s">
        <v>164</v>
      </c>
      <c r="G400" s="247"/>
      <c r="H400" s="250">
        <v>3</v>
      </c>
      <c r="I400" s="251"/>
      <c r="J400" s="247"/>
      <c r="K400" s="247"/>
      <c r="L400" s="252"/>
      <c r="M400" s="253"/>
      <c r="N400" s="254"/>
      <c r="O400" s="254"/>
      <c r="P400" s="254"/>
      <c r="Q400" s="254"/>
      <c r="R400" s="254"/>
      <c r="S400" s="254"/>
      <c r="T400" s="25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56" t="s">
        <v>126</v>
      </c>
      <c r="AU400" s="256" t="s">
        <v>79</v>
      </c>
      <c r="AV400" s="15" t="s">
        <v>123</v>
      </c>
      <c r="AW400" s="15" t="s">
        <v>31</v>
      </c>
      <c r="AX400" s="15" t="s">
        <v>77</v>
      </c>
      <c r="AY400" s="256" t="s">
        <v>116</v>
      </c>
    </row>
    <row r="401" spans="1:65" s="2" customFormat="1" ht="16.5" customHeight="1">
      <c r="A401" s="40"/>
      <c r="B401" s="41"/>
      <c r="C401" s="206" t="s">
        <v>322</v>
      </c>
      <c r="D401" s="206" t="s">
        <v>118</v>
      </c>
      <c r="E401" s="207" t="s">
        <v>534</v>
      </c>
      <c r="F401" s="208" t="s">
        <v>535</v>
      </c>
      <c r="G401" s="209" t="s">
        <v>285</v>
      </c>
      <c r="H401" s="210">
        <v>493</v>
      </c>
      <c r="I401" s="211"/>
      <c r="J401" s="212">
        <f>ROUND(I401*H401,2)</f>
        <v>0</v>
      </c>
      <c r="K401" s="208" t="s">
        <v>19</v>
      </c>
      <c r="L401" s="46"/>
      <c r="M401" s="213" t="s">
        <v>19</v>
      </c>
      <c r="N401" s="214" t="s">
        <v>40</v>
      </c>
      <c r="O401" s="86"/>
      <c r="P401" s="215">
        <f>O401*H401</f>
        <v>0</v>
      </c>
      <c r="Q401" s="215">
        <v>0.00081</v>
      </c>
      <c r="R401" s="215">
        <f>Q401*H401</f>
        <v>0.39932999999999996</v>
      </c>
      <c r="S401" s="215">
        <v>0</v>
      </c>
      <c r="T401" s="21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7" t="s">
        <v>123</v>
      </c>
      <c r="AT401" s="217" t="s">
        <v>118</v>
      </c>
      <c r="AU401" s="217" t="s">
        <v>79</v>
      </c>
      <c r="AY401" s="19" t="s">
        <v>116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9" t="s">
        <v>77</v>
      </c>
      <c r="BK401" s="218">
        <f>ROUND(I401*H401,2)</f>
        <v>0</v>
      </c>
      <c r="BL401" s="19" t="s">
        <v>123</v>
      </c>
      <c r="BM401" s="217" t="s">
        <v>536</v>
      </c>
    </row>
    <row r="402" spans="1:51" s="14" customFormat="1" ht="12">
      <c r="A402" s="14"/>
      <c r="B402" s="235"/>
      <c r="C402" s="236"/>
      <c r="D402" s="226" t="s">
        <v>126</v>
      </c>
      <c r="E402" s="237" t="s">
        <v>19</v>
      </c>
      <c r="F402" s="238" t="s">
        <v>537</v>
      </c>
      <c r="G402" s="236"/>
      <c r="H402" s="239">
        <v>493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126</v>
      </c>
      <c r="AU402" s="245" t="s">
        <v>79</v>
      </c>
      <c r="AV402" s="14" t="s">
        <v>79</v>
      </c>
      <c r="AW402" s="14" t="s">
        <v>31</v>
      </c>
      <c r="AX402" s="14" t="s">
        <v>69</v>
      </c>
      <c r="AY402" s="245" t="s">
        <v>116</v>
      </c>
    </row>
    <row r="403" spans="1:51" s="15" customFormat="1" ht="12">
      <c r="A403" s="15"/>
      <c r="B403" s="246"/>
      <c r="C403" s="247"/>
      <c r="D403" s="226" t="s">
        <v>126</v>
      </c>
      <c r="E403" s="248" t="s">
        <v>19</v>
      </c>
      <c r="F403" s="249" t="s">
        <v>164</v>
      </c>
      <c r="G403" s="247"/>
      <c r="H403" s="250">
        <v>493</v>
      </c>
      <c r="I403" s="251"/>
      <c r="J403" s="247"/>
      <c r="K403" s="247"/>
      <c r="L403" s="252"/>
      <c r="M403" s="253"/>
      <c r="N403" s="254"/>
      <c r="O403" s="254"/>
      <c r="P403" s="254"/>
      <c r="Q403" s="254"/>
      <c r="R403" s="254"/>
      <c r="S403" s="254"/>
      <c r="T403" s="25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56" t="s">
        <v>126</v>
      </c>
      <c r="AU403" s="256" t="s">
        <v>79</v>
      </c>
      <c r="AV403" s="15" t="s">
        <v>123</v>
      </c>
      <c r="AW403" s="15" t="s">
        <v>31</v>
      </c>
      <c r="AX403" s="15" t="s">
        <v>77</v>
      </c>
      <c r="AY403" s="256" t="s">
        <v>116</v>
      </c>
    </row>
    <row r="404" spans="1:65" s="2" customFormat="1" ht="16.5" customHeight="1">
      <c r="A404" s="40"/>
      <c r="B404" s="41"/>
      <c r="C404" s="206" t="s">
        <v>538</v>
      </c>
      <c r="D404" s="206" t="s">
        <v>118</v>
      </c>
      <c r="E404" s="207" t="s">
        <v>539</v>
      </c>
      <c r="F404" s="208" t="s">
        <v>540</v>
      </c>
      <c r="G404" s="209" t="s">
        <v>219</v>
      </c>
      <c r="H404" s="210">
        <v>1</v>
      </c>
      <c r="I404" s="211"/>
      <c r="J404" s="212">
        <f>ROUND(I404*H404,2)</f>
        <v>0</v>
      </c>
      <c r="K404" s="208" t="s">
        <v>19</v>
      </c>
      <c r="L404" s="46"/>
      <c r="M404" s="213" t="s">
        <v>19</v>
      </c>
      <c r="N404" s="214" t="s">
        <v>40</v>
      </c>
      <c r="O404" s="86"/>
      <c r="P404" s="215">
        <f>O404*H404</f>
        <v>0</v>
      </c>
      <c r="Q404" s="215">
        <v>0</v>
      </c>
      <c r="R404" s="215">
        <f>Q404*H404</f>
        <v>0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123</v>
      </c>
      <c r="AT404" s="217" t="s">
        <v>118</v>
      </c>
      <c r="AU404" s="217" t="s">
        <v>79</v>
      </c>
      <c r="AY404" s="19" t="s">
        <v>116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77</v>
      </c>
      <c r="BK404" s="218">
        <f>ROUND(I404*H404,2)</f>
        <v>0</v>
      </c>
      <c r="BL404" s="19" t="s">
        <v>123</v>
      </c>
      <c r="BM404" s="217" t="s">
        <v>541</v>
      </c>
    </row>
    <row r="405" spans="1:65" s="2" customFormat="1" ht="16.5" customHeight="1">
      <c r="A405" s="40"/>
      <c r="B405" s="41"/>
      <c r="C405" s="206" t="s">
        <v>330</v>
      </c>
      <c r="D405" s="206" t="s">
        <v>118</v>
      </c>
      <c r="E405" s="207" t="s">
        <v>542</v>
      </c>
      <c r="F405" s="208" t="s">
        <v>543</v>
      </c>
      <c r="G405" s="209" t="s">
        <v>285</v>
      </c>
      <c r="H405" s="210">
        <v>38.6</v>
      </c>
      <c r="I405" s="211"/>
      <c r="J405" s="212">
        <f>ROUND(I405*H405,2)</f>
        <v>0</v>
      </c>
      <c r="K405" s="208" t="s">
        <v>122</v>
      </c>
      <c r="L405" s="46"/>
      <c r="M405" s="213" t="s">
        <v>19</v>
      </c>
      <c r="N405" s="214" t="s">
        <v>40</v>
      </c>
      <c r="O405" s="86"/>
      <c r="P405" s="215">
        <f>O405*H405</f>
        <v>0</v>
      </c>
      <c r="Q405" s="215">
        <v>0.0001</v>
      </c>
      <c r="R405" s="215">
        <f>Q405*H405</f>
        <v>0.00386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123</v>
      </c>
      <c r="AT405" s="217" t="s">
        <v>118</v>
      </c>
      <c r="AU405" s="217" t="s">
        <v>79</v>
      </c>
      <c r="AY405" s="19" t="s">
        <v>116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77</v>
      </c>
      <c r="BK405" s="218">
        <f>ROUND(I405*H405,2)</f>
        <v>0</v>
      </c>
      <c r="BL405" s="19" t="s">
        <v>123</v>
      </c>
      <c r="BM405" s="217" t="s">
        <v>544</v>
      </c>
    </row>
    <row r="406" spans="1:47" s="2" customFormat="1" ht="12">
      <c r="A406" s="40"/>
      <c r="B406" s="41"/>
      <c r="C406" s="42"/>
      <c r="D406" s="219" t="s">
        <v>124</v>
      </c>
      <c r="E406" s="42"/>
      <c r="F406" s="220" t="s">
        <v>545</v>
      </c>
      <c r="G406" s="42"/>
      <c r="H406" s="42"/>
      <c r="I406" s="221"/>
      <c r="J406" s="42"/>
      <c r="K406" s="42"/>
      <c r="L406" s="46"/>
      <c r="M406" s="222"/>
      <c r="N406" s="223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124</v>
      </c>
      <c r="AU406" s="19" t="s">
        <v>79</v>
      </c>
    </row>
    <row r="407" spans="1:51" s="14" customFormat="1" ht="12">
      <c r="A407" s="14"/>
      <c r="B407" s="235"/>
      <c r="C407" s="236"/>
      <c r="D407" s="226" t="s">
        <v>126</v>
      </c>
      <c r="E407" s="237" t="s">
        <v>19</v>
      </c>
      <c r="F407" s="238" t="s">
        <v>546</v>
      </c>
      <c r="G407" s="236"/>
      <c r="H407" s="239">
        <v>38.6</v>
      </c>
      <c r="I407" s="240"/>
      <c r="J407" s="236"/>
      <c r="K407" s="236"/>
      <c r="L407" s="241"/>
      <c r="M407" s="242"/>
      <c r="N407" s="243"/>
      <c r="O407" s="243"/>
      <c r="P407" s="243"/>
      <c r="Q407" s="243"/>
      <c r="R407" s="243"/>
      <c r="S407" s="243"/>
      <c r="T407" s="24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5" t="s">
        <v>126</v>
      </c>
      <c r="AU407" s="245" t="s">
        <v>79</v>
      </c>
      <c r="AV407" s="14" t="s">
        <v>79</v>
      </c>
      <c r="AW407" s="14" t="s">
        <v>31</v>
      </c>
      <c r="AX407" s="14" t="s">
        <v>69</v>
      </c>
      <c r="AY407" s="245" t="s">
        <v>116</v>
      </c>
    </row>
    <row r="408" spans="1:51" s="15" customFormat="1" ht="12">
      <c r="A408" s="15"/>
      <c r="B408" s="246"/>
      <c r="C408" s="247"/>
      <c r="D408" s="226" t="s">
        <v>126</v>
      </c>
      <c r="E408" s="248" t="s">
        <v>19</v>
      </c>
      <c r="F408" s="249" t="s">
        <v>164</v>
      </c>
      <c r="G408" s="247"/>
      <c r="H408" s="250">
        <v>38.6</v>
      </c>
      <c r="I408" s="251"/>
      <c r="J408" s="247"/>
      <c r="K408" s="247"/>
      <c r="L408" s="252"/>
      <c r="M408" s="253"/>
      <c r="N408" s="254"/>
      <c r="O408" s="254"/>
      <c r="P408" s="254"/>
      <c r="Q408" s="254"/>
      <c r="R408" s="254"/>
      <c r="S408" s="254"/>
      <c r="T408" s="25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56" t="s">
        <v>126</v>
      </c>
      <c r="AU408" s="256" t="s">
        <v>79</v>
      </c>
      <c r="AV408" s="15" t="s">
        <v>123</v>
      </c>
      <c r="AW408" s="15" t="s">
        <v>31</v>
      </c>
      <c r="AX408" s="15" t="s">
        <v>77</v>
      </c>
      <c r="AY408" s="256" t="s">
        <v>116</v>
      </c>
    </row>
    <row r="409" spans="1:65" s="2" customFormat="1" ht="21.75" customHeight="1">
      <c r="A409" s="40"/>
      <c r="B409" s="41"/>
      <c r="C409" s="206" t="s">
        <v>547</v>
      </c>
      <c r="D409" s="206" t="s">
        <v>118</v>
      </c>
      <c r="E409" s="207" t="s">
        <v>548</v>
      </c>
      <c r="F409" s="208" t="s">
        <v>549</v>
      </c>
      <c r="G409" s="209" t="s">
        <v>285</v>
      </c>
      <c r="H409" s="210">
        <v>38.6</v>
      </c>
      <c r="I409" s="211"/>
      <c r="J409" s="212">
        <f>ROUND(I409*H409,2)</f>
        <v>0</v>
      </c>
      <c r="K409" s="208" t="s">
        <v>122</v>
      </c>
      <c r="L409" s="46"/>
      <c r="M409" s="213" t="s">
        <v>19</v>
      </c>
      <c r="N409" s="214" t="s">
        <v>40</v>
      </c>
      <c r="O409" s="86"/>
      <c r="P409" s="215">
        <f>O409*H409</f>
        <v>0</v>
      </c>
      <c r="Q409" s="215">
        <v>0.000325</v>
      </c>
      <c r="R409" s="215">
        <f>Q409*H409</f>
        <v>0.012545</v>
      </c>
      <c r="S409" s="215">
        <v>0</v>
      </c>
      <c r="T409" s="21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7" t="s">
        <v>123</v>
      </c>
      <c r="AT409" s="217" t="s">
        <v>118</v>
      </c>
      <c r="AU409" s="217" t="s">
        <v>79</v>
      </c>
      <c r="AY409" s="19" t="s">
        <v>116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9" t="s">
        <v>77</v>
      </c>
      <c r="BK409" s="218">
        <f>ROUND(I409*H409,2)</f>
        <v>0</v>
      </c>
      <c r="BL409" s="19" t="s">
        <v>123</v>
      </c>
      <c r="BM409" s="217" t="s">
        <v>550</v>
      </c>
    </row>
    <row r="410" spans="1:47" s="2" customFormat="1" ht="12">
      <c r="A410" s="40"/>
      <c r="B410" s="41"/>
      <c r="C410" s="42"/>
      <c r="D410" s="219" t="s">
        <v>124</v>
      </c>
      <c r="E410" s="42"/>
      <c r="F410" s="220" t="s">
        <v>551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124</v>
      </c>
      <c r="AU410" s="19" t="s">
        <v>79</v>
      </c>
    </row>
    <row r="411" spans="1:51" s="14" customFormat="1" ht="12">
      <c r="A411" s="14"/>
      <c r="B411" s="235"/>
      <c r="C411" s="236"/>
      <c r="D411" s="226" t="s">
        <v>126</v>
      </c>
      <c r="E411" s="237" t="s">
        <v>19</v>
      </c>
      <c r="F411" s="238" t="s">
        <v>552</v>
      </c>
      <c r="G411" s="236"/>
      <c r="H411" s="239">
        <v>38.6</v>
      </c>
      <c r="I411" s="240"/>
      <c r="J411" s="236"/>
      <c r="K411" s="236"/>
      <c r="L411" s="241"/>
      <c r="M411" s="242"/>
      <c r="N411" s="243"/>
      <c r="O411" s="243"/>
      <c r="P411" s="243"/>
      <c r="Q411" s="243"/>
      <c r="R411" s="243"/>
      <c r="S411" s="243"/>
      <c r="T411" s="24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5" t="s">
        <v>126</v>
      </c>
      <c r="AU411" s="245" t="s">
        <v>79</v>
      </c>
      <c r="AV411" s="14" t="s">
        <v>79</v>
      </c>
      <c r="AW411" s="14" t="s">
        <v>31</v>
      </c>
      <c r="AX411" s="14" t="s">
        <v>69</v>
      </c>
      <c r="AY411" s="245" t="s">
        <v>116</v>
      </c>
    </row>
    <row r="412" spans="1:51" s="15" customFormat="1" ht="12">
      <c r="A412" s="15"/>
      <c r="B412" s="246"/>
      <c r="C412" s="247"/>
      <c r="D412" s="226" t="s">
        <v>126</v>
      </c>
      <c r="E412" s="248" t="s">
        <v>19</v>
      </c>
      <c r="F412" s="249" t="s">
        <v>164</v>
      </c>
      <c r="G412" s="247"/>
      <c r="H412" s="250">
        <v>38.6</v>
      </c>
      <c r="I412" s="251"/>
      <c r="J412" s="247"/>
      <c r="K412" s="247"/>
      <c r="L412" s="252"/>
      <c r="M412" s="253"/>
      <c r="N412" s="254"/>
      <c r="O412" s="254"/>
      <c r="P412" s="254"/>
      <c r="Q412" s="254"/>
      <c r="R412" s="254"/>
      <c r="S412" s="254"/>
      <c r="T412" s="25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6" t="s">
        <v>126</v>
      </c>
      <c r="AU412" s="256" t="s">
        <v>79</v>
      </c>
      <c r="AV412" s="15" t="s">
        <v>123</v>
      </c>
      <c r="AW412" s="15" t="s">
        <v>31</v>
      </c>
      <c r="AX412" s="15" t="s">
        <v>77</v>
      </c>
      <c r="AY412" s="256" t="s">
        <v>116</v>
      </c>
    </row>
    <row r="413" spans="1:65" s="2" customFormat="1" ht="16.5" customHeight="1">
      <c r="A413" s="40"/>
      <c r="B413" s="41"/>
      <c r="C413" s="206" t="s">
        <v>347</v>
      </c>
      <c r="D413" s="206" t="s">
        <v>118</v>
      </c>
      <c r="E413" s="207" t="s">
        <v>553</v>
      </c>
      <c r="F413" s="208" t="s">
        <v>554</v>
      </c>
      <c r="G413" s="209" t="s">
        <v>182</v>
      </c>
      <c r="H413" s="210">
        <v>2</v>
      </c>
      <c r="I413" s="211"/>
      <c r="J413" s="212">
        <f>ROUND(I413*H413,2)</f>
        <v>0</v>
      </c>
      <c r="K413" s="208" t="s">
        <v>122</v>
      </c>
      <c r="L413" s="46"/>
      <c r="M413" s="213" t="s">
        <v>19</v>
      </c>
      <c r="N413" s="214" t="s">
        <v>40</v>
      </c>
      <c r="O413" s="86"/>
      <c r="P413" s="215">
        <f>O413*H413</f>
        <v>0</v>
      </c>
      <c r="Q413" s="215">
        <v>0.0012</v>
      </c>
      <c r="R413" s="215">
        <f>Q413*H413</f>
        <v>0.0024</v>
      </c>
      <c r="S413" s="215">
        <v>0</v>
      </c>
      <c r="T413" s="21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7" t="s">
        <v>123</v>
      </c>
      <c r="AT413" s="217" t="s">
        <v>118</v>
      </c>
      <c r="AU413" s="217" t="s">
        <v>79</v>
      </c>
      <c r="AY413" s="19" t="s">
        <v>116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77</v>
      </c>
      <c r="BK413" s="218">
        <f>ROUND(I413*H413,2)</f>
        <v>0</v>
      </c>
      <c r="BL413" s="19" t="s">
        <v>123</v>
      </c>
      <c r="BM413" s="217" t="s">
        <v>555</v>
      </c>
    </row>
    <row r="414" spans="1:47" s="2" customFormat="1" ht="12">
      <c r="A414" s="40"/>
      <c r="B414" s="41"/>
      <c r="C414" s="42"/>
      <c r="D414" s="219" t="s">
        <v>124</v>
      </c>
      <c r="E414" s="42"/>
      <c r="F414" s="220" t="s">
        <v>556</v>
      </c>
      <c r="G414" s="42"/>
      <c r="H414" s="42"/>
      <c r="I414" s="221"/>
      <c r="J414" s="42"/>
      <c r="K414" s="42"/>
      <c r="L414" s="46"/>
      <c r="M414" s="222"/>
      <c r="N414" s="223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124</v>
      </c>
      <c r="AU414" s="19" t="s">
        <v>79</v>
      </c>
    </row>
    <row r="415" spans="1:51" s="14" customFormat="1" ht="12">
      <c r="A415" s="14"/>
      <c r="B415" s="235"/>
      <c r="C415" s="236"/>
      <c r="D415" s="226" t="s">
        <v>126</v>
      </c>
      <c r="E415" s="237" t="s">
        <v>19</v>
      </c>
      <c r="F415" s="238" t="s">
        <v>557</v>
      </c>
      <c r="G415" s="236"/>
      <c r="H415" s="239">
        <v>2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5" t="s">
        <v>126</v>
      </c>
      <c r="AU415" s="245" t="s">
        <v>79</v>
      </c>
      <c r="AV415" s="14" t="s">
        <v>79</v>
      </c>
      <c r="AW415" s="14" t="s">
        <v>31</v>
      </c>
      <c r="AX415" s="14" t="s">
        <v>69</v>
      </c>
      <c r="AY415" s="245" t="s">
        <v>116</v>
      </c>
    </row>
    <row r="416" spans="1:51" s="15" customFormat="1" ht="12">
      <c r="A416" s="15"/>
      <c r="B416" s="246"/>
      <c r="C416" s="247"/>
      <c r="D416" s="226" t="s">
        <v>126</v>
      </c>
      <c r="E416" s="248" t="s">
        <v>19</v>
      </c>
      <c r="F416" s="249" t="s">
        <v>164</v>
      </c>
      <c r="G416" s="247"/>
      <c r="H416" s="250">
        <v>2</v>
      </c>
      <c r="I416" s="251"/>
      <c r="J416" s="247"/>
      <c r="K416" s="247"/>
      <c r="L416" s="252"/>
      <c r="M416" s="253"/>
      <c r="N416" s="254"/>
      <c r="O416" s="254"/>
      <c r="P416" s="254"/>
      <c r="Q416" s="254"/>
      <c r="R416" s="254"/>
      <c r="S416" s="254"/>
      <c r="T416" s="25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6" t="s">
        <v>126</v>
      </c>
      <c r="AU416" s="256" t="s">
        <v>79</v>
      </c>
      <c r="AV416" s="15" t="s">
        <v>123</v>
      </c>
      <c r="AW416" s="15" t="s">
        <v>31</v>
      </c>
      <c r="AX416" s="15" t="s">
        <v>77</v>
      </c>
      <c r="AY416" s="256" t="s">
        <v>116</v>
      </c>
    </row>
    <row r="417" spans="1:65" s="2" customFormat="1" ht="21.75" customHeight="1">
      <c r="A417" s="40"/>
      <c r="B417" s="41"/>
      <c r="C417" s="206" t="s">
        <v>558</v>
      </c>
      <c r="D417" s="206" t="s">
        <v>118</v>
      </c>
      <c r="E417" s="207" t="s">
        <v>559</v>
      </c>
      <c r="F417" s="208" t="s">
        <v>560</v>
      </c>
      <c r="G417" s="209" t="s">
        <v>182</v>
      </c>
      <c r="H417" s="210">
        <v>2</v>
      </c>
      <c r="I417" s="211"/>
      <c r="J417" s="212">
        <f>ROUND(I417*H417,2)</f>
        <v>0</v>
      </c>
      <c r="K417" s="208" t="s">
        <v>122</v>
      </c>
      <c r="L417" s="46"/>
      <c r="M417" s="213" t="s">
        <v>19</v>
      </c>
      <c r="N417" s="214" t="s">
        <v>40</v>
      </c>
      <c r="O417" s="86"/>
      <c r="P417" s="215">
        <f>O417*H417</f>
        <v>0</v>
      </c>
      <c r="Q417" s="215">
        <v>0.0026</v>
      </c>
      <c r="R417" s="215">
        <f>Q417*H417</f>
        <v>0.0052</v>
      </c>
      <c r="S417" s="215">
        <v>0</v>
      </c>
      <c r="T417" s="216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7" t="s">
        <v>123</v>
      </c>
      <c r="AT417" s="217" t="s">
        <v>118</v>
      </c>
      <c r="AU417" s="217" t="s">
        <v>79</v>
      </c>
      <c r="AY417" s="19" t="s">
        <v>116</v>
      </c>
      <c r="BE417" s="218">
        <f>IF(N417="základní",J417,0)</f>
        <v>0</v>
      </c>
      <c r="BF417" s="218">
        <f>IF(N417="snížená",J417,0)</f>
        <v>0</v>
      </c>
      <c r="BG417" s="218">
        <f>IF(N417="zákl. přenesená",J417,0)</f>
        <v>0</v>
      </c>
      <c r="BH417" s="218">
        <f>IF(N417="sníž. přenesená",J417,0)</f>
        <v>0</v>
      </c>
      <c r="BI417" s="218">
        <f>IF(N417="nulová",J417,0)</f>
        <v>0</v>
      </c>
      <c r="BJ417" s="19" t="s">
        <v>77</v>
      </c>
      <c r="BK417" s="218">
        <f>ROUND(I417*H417,2)</f>
        <v>0</v>
      </c>
      <c r="BL417" s="19" t="s">
        <v>123</v>
      </c>
      <c r="BM417" s="217" t="s">
        <v>561</v>
      </c>
    </row>
    <row r="418" spans="1:47" s="2" customFormat="1" ht="12">
      <c r="A418" s="40"/>
      <c r="B418" s="41"/>
      <c r="C418" s="42"/>
      <c r="D418" s="219" t="s">
        <v>124</v>
      </c>
      <c r="E418" s="42"/>
      <c r="F418" s="220" t="s">
        <v>562</v>
      </c>
      <c r="G418" s="42"/>
      <c r="H418" s="42"/>
      <c r="I418" s="221"/>
      <c r="J418" s="42"/>
      <c r="K418" s="42"/>
      <c r="L418" s="46"/>
      <c r="M418" s="222"/>
      <c r="N418" s="223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124</v>
      </c>
      <c r="AU418" s="19" t="s">
        <v>79</v>
      </c>
    </row>
    <row r="419" spans="1:51" s="14" customFormat="1" ht="12">
      <c r="A419" s="14"/>
      <c r="B419" s="235"/>
      <c r="C419" s="236"/>
      <c r="D419" s="226" t="s">
        <v>126</v>
      </c>
      <c r="E419" s="237" t="s">
        <v>19</v>
      </c>
      <c r="F419" s="238" t="s">
        <v>557</v>
      </c>
      <c r="G419" s="236"/>
      <c r="H419" s="239">
        <v>2</v>
      </c>
      <c r="I419" s="240"/>
      <c r="J419" s="236"/>
      <c r="K419" s="236"/>
      <c r="L419" s="241"/>
      <c r="M419" s="242"/>
      <c r="N419" s="243"/>
      <c r="O419" s="243"/>
      <c r="P419" s="243"/>
      <c r="Q419" s="243"/>
      <c r="R419" s="243"/>
      <c r="S419" s="243"/>
      <c r="T419" s="24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5" t="s">
        <v>126</v>
      </c>
      <c r="AU419" s="245" t="s">
        <v>79</v>
      </c>
      <c r="AV419" s="14" t="s">
        <v>79</v>
      </c>
      <c r="AW419" s="14" t="s">
        <v>31</v>
      </c>
      <c r="AX419" s="14" t="s">
        <v>69</v>
      </c>
      <c r="AY419" s="245" t="s">
        <v>116</v>
      </c>
    </row>
    <row r="420" spans="1:51" s="15" customFormat="1" ht="12">
      <c r="A420" s="15"/>
      <c r="B420" s="246"/>
      <c r="C420" s="247"/>
      <c r="D420" s="226" t="s">
        <v>126</v>
      </c>
      <c r="E420" s="248" t="s">
        <v>19</v>
      </c>
      <c r="F420" s="249" t="s">
        <v>164</v>
      </c>
      <c r="G420" s="247"/>
      <c r="H420" s="250">
        <v>2</v>
      </c>
      <c r="I420" s="251"/>
      <c r="J420" s="247"/>
      <c r="K420" s="247"/>
      <c r="L420" s="252"/>
      <c r="M420" s="253"/>
      <c r="N420" s="254"/>
      <c r="O420" s="254"/>
      <c r="P420" s="254"/>
      <c r="Q420" s="254"/>
      <c r="R420" s="254"/>
      <c r="S420" s="254"/>
      <c r="T420" s="25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56" t="s">
        <v>126</v>
      </c>
      <c r="AU420" s="256" t="s">
        <v>79</v>
      </c>
      <c r="AV420" s="15" t="s">
        <v>123</v>
      </c>
      <c r="AW420" s="15" t="s">
        <v>31</v>
      </c>
      <c r="AX420" s="15" t="s">
        <v>77</v>
      </c>
      <c r="AY420" s="256" t="s">
        <v>116</v>
      </c>
    </row>
    <row r="421" spans="1:65" s="2" customFormat="1" ht="24.15" customHeight="1">
      <c r="A421" s="40"/>
      <c r="B421" s="41"/>
      <c r="C421" s="206" t="s">
        <v>356</v>
      </c>
      <c r="D421" s="206" t="s">
        <v>118</v>
      </c>
      <c r="E421" s="207" t="s">
        <v>563</v>
      </c>
      <c r="F421" s="208" t="s">
        <v>564</v>
      </c>
      <c r="G421" s="209" t="s">
        <v>285</v>
      </c>
      <c r="H421" s="210">
        <v>38.6</v>
      </c>
      <c r="I421" s="211"/>
      <c r="J421" s="212">
        <f>ROUND(I421*H421,2)</f>
        <v>0</v>
      </c>
      <c r="K421" s="208" t="s">
        <v>122</v>
      </c>
      <c r="L421" s="46"/>
      <c r="M421" s="213" t="s">
        <v>19</v>
      </c>
      <c r="N421" s="214" t="s">
        <v>40</v>
      </c>
      <c r="O421" s="86"/>
      <c r="P421" s="215">
        <f>O421*H421</f>
        <v>0</v>
      </c>
      <c r="Q421" s="215">
        <v>4.88E-06</v>
      </c>
      <c r="R421" s="215">
        <f>Q421*H421</f>
        <v>0.000188368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123</v>
      </c>
      <c r="AT421" s="217" t="s">
        <v>118</v>
      </c>
      <c r="AU421" s="217" t="s">
        <v>79</v>
      </c>
      <c r="AY421" s="19" t="s">
        <v>116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77</v>
      </c>
      <c r="BK421" s="218">
        <f>ROUND(I421*H421,2)</f>
        <v>0</v>
      </c>
      <c r="BL421" s="19" t="s">
        <v>123</v>
      </c>
      <c r="BM421" s="217" t="s">
        <v>565</v>
      </c>
    </row>
    <row r="422" spans="1:47" s="2" customFormat="1" ht="12">
      <c r="A422" s="40"/>
      <c r="B422" s="41"/>
      <c r="C422" s="42"/>
      <c r="D422" s="219" t="s">
        <v>124</v>
      </c>
      <c r="E422" s="42"/>
      <c r="F422" s="220" t="s">
        <v>566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124</v>
      </c>
      <c r="AU422" s="19" t="s">
        <v>79</v>
      </c>
    </row>
    <row r="423" spans="1:51" s="14" customFormat="1" ht="12">
      <c r="A423" s="14"/>
      <c r="B423" s="235"/>
      <c r="C423" s="236"/>
      <c r="D423" s="226" t="s">
        <v>126</v>
      </c>
      <c r="E423" s="237" t="s">
        <v>19</v>
      </c>
      <c r="F423" s="238" t="s">
        <v>552</v>
      </c>
      <c r="G423" s="236"/>
      <c r="H423" s="239">
        <v>38.6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5" t="s">
        <v>126</v>
      </c>
      <c r="AU423" s="245" t="s">
        <v>79</v>
      </c>
      <c r="AV423" s="14" t="s">
        <v>79</v>
      </c>
      <c r="AW423" s="14" t="s">
        <v>31</v>
      </c>
      <c r="AX423" s="14" t="s">
        <v>69</v>
      </c>
      <c r="AY423" s="245" t="s">
        <v>116</v>
      </c>
    </row>
    <row r="424" spans="1:51" s="15" customFormat="1" ht="12">
      <c r="A424" s="15"/>
      <c r="B424" s="246"/>
      <c r="C424" s="247"/>
      <c r="D424" s="226" t="s">
        <v>126</v>
      </c>
      <c r="E424" s="248" t="s">
        <v>19</v>
      </c>
      <c r="F424" s="249" t="s">
        <v>164</v>
      </c>
      <c r="G424" s="247"/>
      <c r="H424" s="250">
        <v>38.6</v>
      </c>
      <c r="I424" s="251"/>
      <c r="J424" s="247"/>
      <c r="K424" s="247"/>
      <c r="L424" s="252"/>
      <c r="M424" s="253"/>
      <c r="N424" s="254"/>
      <c r="O424" s="254"/>
      <c r="P424" s="254"/>
      <c r="Q424" s="254"/>
      <c r="R424" s="254"/>
      <c r="S424" s="254"/>
      <c r="T424" s="25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56" t="s">
        <v>126</v>
      </c>
      <c r="AU424" s="256" t="s">
        <v>79</v>
      </c>
      <c r="AV424" s="15" t="s">
        <v>123</v>
      </c>
      <c r="AW424" s="15" t="s">
        <v>31</v>
      </c>
      <c r="AX424" s="15" t="s">
        <v>77</v>
      </c>
      <c r="AY424" s="256" t="s">
        <v>116</v>
      </c>
    </row>
    <row r="425" spans="1:65" s="2" customFormat="1" ht="24.15" customHeight="1">
      <c r="A425" s="40"/>
      <c r="B425" s="41"/>
      <c r="C425" s="206" t="s">
        <v>567</v>
      </c>
      <c r="D425" s="206" t="s">
        <v>118</v>
      </c>
      <c r="E425" s="207" t="s">
        <v>568</v>
      </c>
      <c r="F425" s="208" t="s">
        <v>569</v>
      </c>
      <c r="G425" s="209" t="s">
        <v>182</v>
      </c>
      <c r="H425" s="210">
        <v>2</v>
      </c>
      <c r="I425" s="211"/>
      <c r="J425" s="212">
        <f>ROUND(I425*H425,2)</f>
        <v>0</v>
      </c>
      <c r="K425" s="208" t="s">
        <v>122</v>
      </c>
      <c r="L425" s="46"/>
      <c r="M425" s="213" t="s">
        <v>19</v>
      </c>
      <c r="N425" s="214" t="s">
        <v>40</v>
      </c>
      <c r="O425" s="86"/>
      <c r="P425" s="215">
        <f>O425*H425</f>
        <v>0</v>
      </c>
      <c r="Q425" s="215">
        <v>1.22E-05</v>
      </c>
      <c r="R425" s="215">
        <f>Q425*H425</f>
        <v>2.44E-05</v>
      </c>
      <c r="S425" s="215">
        <v>0</v>
      </c>
      <c r="T425" s="21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7" t="s">
        <v>123</v>
      </c>
      <c r="AT425" s="217" t="s">
        <v>118</v>
      </c>
      <c r="AU425" s="217" t="s">
        <v>79</v>
      </c>
      <c r="AY425" s="19" t="s">
        <v>116</v>
      </c>
      <c r="BE425" s="218">
        <f>IF(N425="základní",J425,0)</f>
        <v>0</v>
      </c>
      <c r="BF425" s="218">
        <f>IF(N425="snížená",J425,0)</f>
        <v>0</v>
      </c>
      <c r="BG425" s="218">
        <f>IF(N425="zákl. přenesená",J425,0)</f>
        <v>0</v>
      </c>
      <c r="BH425" s="218">
        <f>IF(N425="sníž. přenesená",J425,0)</f>
        <v>0</v>
      </c>
      <c r="BI425" s="218">
        <f>IF(N425="nulová",J425,0)</f>
        <v>0</v>
      </c>
      <c r="BJ425" s="19" t="s">
        <v>77</v>
      </c>
      <c r="BK425" s="218">
        <f>ROUND(I425*H425,2)</f>
        <v>0</v>
      </c>
      <c r="BL425" s="19" t="s">
        <v>123</v>
      </c>
      <c r="BM425" s="217" t="s">
        <v>570</v>
      </c>
    </row>
    <row r="426" spans="1:47" s="2" customFormat="1" ht="12">
      <c r="A426" s="40"/>
      <c r="B426" s="41"/>
      <c r="C426" s="42"/>
      <c r="D426" s="219" t="s">
        <v>124</v>
      </c>
      <c r="E426" s="42"/>
      <c r="F426" s="220" t="s">
        <v>571</v>
      </c>
      <c r="G426" s="42"/>
      <c r="H426" s="42"/>
      <c r="I426" s="221"/>
      <c r="J426" s="42"/>
      <c r="K426" s="42"/>
      <c r="L426" s="46"/>
      <c r="M426" s="222"/>
      <c r="N426" s="223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124</v>
      </c>
      <c r="AU426" s="19" t="s">
        <v>79</v>
      </c>
    </row>
    <row r="427" spans="1:51" s="14" customFormat="1" ht="12">
      <c r="A427" s="14"/>
      <c r="B427" s="235"/>
      <c r="C427" s="236"/>
      <c r="D427" s="226" t="s">
        <v>126</v>
      </c>
      <c r="E427" s="237" t="s">
        <v>19</v>
      </c>
      <c r="F427" s="238" t="s">
        <v>572</v>
      </c>
      <c r="G427" s="236"/>
      <c r="H427" s="239">
        <v>2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5" t="s">
        <v>126</v>
      </c>
      <c r="AU427" s="245" t="s">
        <v>79</v>
      </c>
      <c r="AV427" s="14" t="s">
        <v>79</v>
      </c>
      <c r="AW427" s="14" t="s">
        <v>31</v>
      </c>
      <c r="AX427" s="14" t="s">
        <v>69</v>
      </c>
      <c r="AY427" s="245" t="s">
        <v>116</v>
      </c>
    </row>
    <row r="428" spans="1:51" s="15" customFormat="1" ht="12">
      <c r="A428" s="15"/>
      <c r="B428" s="246"/>
      <c r="C428" s="247"/>
      <c r="D428" s="226" t="s">
        <v>126</v>
      </c>
      <c r="E428" s="248" t="s">
        <v>19</v>
      </c>
      <c r="F428" s="249" t="s">
        <v>164</v>
      </c>
      <c r="G428" s="247"/>
      <c r="H428" s="250">
        <v>2</v>
      </c>
      <c r="I428" s="251"/>
      <c r="J428" s="247"/>
      <c r="K428" s="247"/>
      <c r="L428" s="252"/>
      <c r="M428" s="253"/>
      <c r="N428" s="254"/>
      <c r="O428" s="254"/>
      <c r="P428" s="254"/>
      <c r="Q428" s="254"/>
      <c r="R428" s="254"/>
      <c r="S428" s="254"/>
      <c r="T428" s="25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56" t="s">
        <v>126</v>
      </c>
      <c r="AU428" s="256" t="s">
        <v>79</v>
      </c>
      <c r="AV428" s="15" t="s">
        <v>123</v>
      </c>
      <c r="AW428" s="15" t="s">
        <v>31</v>
      </c>
      <c r="AX428" s="15" t="s">
        <v>77</v>
      </c>
      <c r="AY428" s="256" t="s">
        <v>116</v>
      </c>
    </row>
    <row r="429" spans="1:65" s="2" customFormat="1" ht="24.15" customHeight="1">
      <c r="A429" s="40"/>
      <c r="B429" s="41"/>
      <c r="C429" s="206" t="s">
        <v>361</v>
      </c>
      <c r="D429" s="206" t="s">
        <v>118</v>
      </c>
      <c r="E429" s="207" t="s">
        <v>573</v>
      </c>
      <c r="F429" s="208" t="s">
        <v>574</v>
      </c>
      <c r="G429" s="209" t="s">
        <v>219</v>
      </c>
      <c r="H429" s="210">
        <v>6</v>
      </c>
      <c r="I429" s="211"/>
      <c r="J429" s="212">
        <f>ROUND(I429*H429,2)</f>
        <v>0</v>
      </c>
      <c r="K429" s="208" t="s">
        <v>122</v>
      </c>
      <c r="L429" s="46"/>
      <c r="M429" s="213" t="s">
        <v>19</v>
      </c>
      <c r="N429" s="214" t="s">
        <v>40</v>
      </c>
      <c r="O429" s="86"/>
      <c r="P429" s="215">
        <f>O429*H429</f>
        <v>0</v>
      </c>
      <c r="Q429" s="215">
        <v>0</v>
      </c>
      <c r="R429" s="215">
        <f>Q429*H429</f>
        <v>0</v>
      </c>
      <c r="S429" s="215">
        <v>0.004</v>
      </c>
      <c r="T429" s="216">
        <f>S429*H429</f>
        <v>0.024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123</v>
      </c>
      <c r="AT429" s="217" t="s">
        <v>118</v>
      </c>
      <c r="AU429" s="217" t="s">
        <v>79</v>
      </c>
      <c r="AY429" s="19" t="s">
        <v>116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77</v>
      </c>
      <c r="BK429" s="218">
        <f>ROUND(I429*H429,2)</f>
        <v>0</v>
      </c>
      <c r="BL429" s="19" t="s">
        <v>123</v>
      </c>
      <c r="BM429" s="217" t="s">
        <v>575</v>
      </c>
    </row>
    <row r="430" spans="1:47" s="2" customFormat="1" ht="12">
      <c r="A430" s="40"/>
      <c r="B430" s="41"/>
      <c r="C430" s="42"/>
      <c r="D430" s="219" t="s">
        <v>124</v>
      </c>
      <c r="E430" s="42"/>
      <c r="F430" s="220" t="s">
        <v>576</v>
      </c>
      <c r="G430" s="42"/>
      <c r="H430" s="42"/>
      <c r="I430" s="221"/>
      <c r="J430" s="42"/>
      <c r="K430" s="42"/>
      <c r="L430" s="46"/>
      <c r="M430" s="222"/>
      <c r="N430" s="22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124</v>
      </c>
      <c r="AU430" s="19" t="s">
        <v>79</v>
      </c>
    </row>
    <row r="431" spans="1:51" s="14" customFormat="1" ht="12">
      <c r="A431" s="14"/>
      <c r="B431" s="235"/>
      <c r="C431" s="236"/>
      <c r="D431" s="226" t="s">
        <v>126</v>
      </c>
      <c r="E431" s="237" t="s">
        <v>19</v>
      </c>
      <c r="F431" s="238" t="s">
        <v>577</v>
      </c>
      <c r="G431" s="236"/>
      <c r="H431" s="239">
        <v>6</v>
      </c>
      <c r="I431" s="240"/>
      <c r="J431" s="236"/>
      <c r="K431" s="236"/>
      <c r="L431" s="241"/>
      <c r="M431" s="242"/>
      <c r="N431" s="243"/>
      <c r="O431" s="243"/>
      <c r="P431" s="243"/>
      <c r="Q431" s="243"/>
      <c r="R431" s="243"/>
      <c r="S431" s="243"/>
      <c r="T431" s="24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5" t="s">
        <v>126</v>
      </c>
      <c r="AU431" s="245" t="s">
        <v>79</v>
      </c>
      <c r="AV431" s="14" t="s">
        <v>79</v>
      </c>
      <c r="AW431" s="14" t="s">
        <v>31</v>
      </c>
      <c r="AX431" s="14" t="s">
        <v>69</v>
      </c>
      <c r="AY431" s="245" t="s">
        <v>116</v>
      </c>
    </row>
    <row r="432" spans="1:51" s="15" customFormat="1" ht="12">
      <c r="A432" s="15"/>
      <c r="B432" s="246"/>
      <c r="C432" s="247"/>
      <c r="D432" s="226" t="s">
        <v>126</v>
      </c>
      <c r="E432" s="248" t="s">
        <v>19</v>
      </c>
      <c r="F432" s="249" t="s">
        <v>164</v>
      </c>
      <c r="G432" s="247"/>
      <c r="H432" s="250">
        <v>6</v>
      </c>
      <c r="I432" s="251"/>
      <c r="J432" s="247"/>
      <c r="K432" s="247"/>
      <c r="L432" s="252"/>
      <c r="M432" s="253"/>
      <c r="N432" s="254"/>
      <c r="O432" s="254"/>
      <c r="P432" s="254"/>
      <c r="Q432" s="254"/>
      <c r="R432" s="254"/>
      <c r="S432" s="254"/>
      <c r="T432" s="25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56" t="s">
        <v>126</v>
      </c>
      <c r="AU432" s="256" t="s">
        <v>79</v>
      </c>
      <c r="AV432" s="15" t="s">
        <v>123</v>
      </c>
      <c r="AW432" s="15" t="s">
        <v>31</v>
      </c>
      <c r="AX432" s="15" t="s">
        <v>77</v>
      </c>
      <c r="AY432" s="256" t="s">
        <v>116</v>
      </c>
    </row>
    <row r="433" spans="1:65" s="2" customFormat="1" ht="21.75" customHeight="1">
      <c r="A433" s="40"/>
      <c r="B433" s="41"/>
      <c r="C433" s="206" t="s">
        <v>578</v>
      </c>
      <c r="D433" s="206" t="s">
        <v>118</v>
      </c>
      <c r="E433" s="207" t="s">
        <v>579</v>
      </c>
      <c r="F433" s="208" t="s">
        <v>580</v>
      </c>
      <c r="G433" s="209" t="s">
        <v>219</v>
      </c>
      <c r="H433" s="210">
        <v>12</v>
      </c>
      <c r="I433" s="211"/>
      <c r="J433" s="212">
        <f>ROUND(I433*H433,2)</f>
        <v>0</v>
      </c>
      <c r="K433" s="208" t="s">
        <v>19</v>
      </c>
      <c r="L433" s="46"/>
      <c r="M433" s="213" t="s">
        <v>19</v>
      </c>
      <c r="N433" s="214" t="s">
        <v>40</v>
      </c>
      <c r="O433" s="86"/>
      <c r="P433" s="215">
        <f>O433*H433</f>
        <v>0</v>
      </c>
      <c r="Q433" s="215">
        <v>0.0007</v>
      </c>
      <c r="R433" s="215">
        <f>Q433*H433</f>
        <v>0.0084</v>
      </c>
      <c r="S433" s="215">
        <v>0</v>
      </c>
      <c r="T433" s="216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7" t="s">
        <v>123</v>
      </c>
      <c r="AT433" s="217" t="s">
        <v>118</v>
      </c>
      <c r="AU433" s="217" t="s">
        <v>79</v>
      </c>
      <c r="AY433" s="19" t="s">
        <v>116</v>
      </c>
      <c r="BE433" s="218">
        <f>IF(N433="základní",J433,0)</f>
        <v>0</v>
      </c>
      <c r="BF433" s="218">
        <f>IF(N433="snížená",J433,0)</f>
        <v>0</v>
      </c>
      <c r="BG433" s="218">
        <f>IF(N433="zákl. přenesená",J433,0)</f>
        <v>0</v>
      </c>
      <c r="BH433" s="218">
        <f>IF(N433="sníž. přenesená",J433,0)</f>
        <v>0</v>
      </c>
      <c r="BI433" s="218">
        <f>IF(N433="nulová",J433,0)</f>
        <v>0</v>
      </c>
      <c r="BJ433" s="19" t="s">
        <v>77</v>
      </c>
      <c r="BK433" s="218">
        <f>ROUND(I433*H433,2)</f>
        <v>0</v>
      </c>
      <c r="BL433" s="19" t="s">
        <v>123</v>
      </c>
      <c r="BM433" s="217" t="s">
        <v>581</v>
      </c>
    </row>
    <row r="434" spans="1:51" s="14" customFormat="1" ht="12">
      <c r="A434" s="14"/>
      <c r="B434" s="235"/>
      <c r="C434" s="236"/>
      <c r="D434" s="226" t="s">
        <v>126</v>
      </c>
      <c r="E434" s="237" t="s">
        <v>19</v>
      </c>
      <c r="F434" s="238" t="s">
        <v>582</v>
      </c>
      <c r="G434" s="236"/>
      <c r="H434" s="239">
        <v>12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5" t="s">
        <v>126</v>
      </c>
      <c r="AU434" s="245" t="s">
        <v>79</v>
      </c>
      <c r="AV434" s="14" t="s">
        <v>79</v>
      </c>
      <c r="AW434" s="14" t="s">
        <v>31</v>
      </c>
      <c r="AX434" s="14" t="s">
        <v>69</v>
      </c>
      <c r="AY434" s="245" t="s">
        <v>116</v>
      </c>
    </row>
    <row r="435" spans="1:51" s="15" customFormat="1" ht="12">
      <c r="A435" s="15"/>
      <c r="B435" s="246"/>
      <c r="C435" s="247"/>
      <c r="D435" s="226" t="s">
        <v>126</v>
      </c>
      <c r="E435" s="248" t="s">
        <v>19</v>
      </c>
      <c r="F435" s="249" t="s">
        <v>164</v>
      </c>
      <c r="G435" s="247"/>
      <c r="H435" s="250">
        <v>12</v>
      </c>
      <c r="I435" s="251"/>
      <c r="J435" s="247"/>
      <c r="K435" s="247"/>
      <c r="L435" s="252"/>
      <c r="M435" s="253"/>
      <c r="N435" s="254"/>
      <c r="O435" s="254"/>
      <c r="P435" s="254"/>
      <c r="Q435" s="254"/>
      <c r="R435" s="254"/>
      <c r="S435" s="254"/>
      <c r="T435" s="25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56" t="s">
        <v>126</v>
      </c>
      <c r="AU435" s="256" t="s">
        <v>79</v>
      </c>
      <c r="AV435" s="15" t="s">
        <v>123</v>
      </c>
      <c r="AW435" s="15" t="s">
        <v>31</v>
      </c>
      <c r="AX435" s="15" t="s">
        <v>77</v>
      </c>
      <c r="AY435" s="256" t="s">
        <v>116</v>
      </c>
    </row>
    <row r="436" spans="1:65" s="2" customFormat="1" ht="21.75" customHeight="1">
      <c r="A436" s="40"/>
      <c r="B436" s="41"/>
      <c r="C436" s="206" t="s">
        <v>368</v>
      </c>
      <c r="D436" s="206" t="s">
        <v>118</v>
      </c>
      <c r="E436" s="207" t="s">
        <v>583</v>
      </c>
      <c r="F436" s="208" t="s">
        <v>584</v>
      </c>
      <c r="G436" s="209" t="s">
        <v>219</v>
      </c>
      <c r="H436" s="210">
        <v>5</v>
      </c>
      <c r="I436" s="211"/>
      <c r="J436" s="212">
        <f>ROUND(I436*H436,2)</f>
        <v>0</v>
      </c>
      <c r="K436" s="208" t="s">
        <v>19</v>
      </c>
      <c r="L436" s="46"/>
      <c r="M436" s="213" t="s">
        <v>19</v>
      </c>
      <c r="N436" s="214" t="s">
        <v>40</v>
      </c>
      <c r="O436" s="86"/>
      <c r="P436" s="215">
        <f>O436*H436</f>
        <v>0</v>
      </c>
      <c r="Q436" s="215">
        <v>0.0007</v>
      </c>
      <c r="R436" s="215">
        <f>Q436*H436</f>
        <v>0.0035</v>
      </c>
      <c r="S436" s="215">
        <v>0</v>
      </c>
      <c r="T436" s="21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7" t="s">
        <v>123</v>
      </c>
      <c r="AT436" s="217" t="s">
        <v>118</v>
      </c>
      <c r="AU436" s="217" t="s">
        <v>79</v>
      </c>
      <c r="AY436" s="19" t="s">
        <v>116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9" t="s">
        <v>77</v>
      </c>
      <c r="BK436" s="218">
        <f>ROUND(I436*H436,2)</f>
        <v>0</v>
      </c>
      <c r="BL436" s="19" t="s">
        <v>123</v>
      </c>
      <c r="BM436" s="217" t="s">
        <v>585</v>
      </c>
    </row>
    <row r="437" spans="1:51" s="14" customFormat="1" ht="12">
      <c r="A437" s="14"/>
      <c r="B437" s="235"/>
      <c r="C437" s="236"/>
      <c r="D437" s="226" t="s">
        <v>126</v>
      </c>
      <c r="E437" s="237" t="s">
        <v>19</v>
      </c>
      <c r="F437" s="238" t="s">
        <v>586</v>
      </c>
      <c r="G437" s="236"/>
      <c r="H437" s="239">
        <v>5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5" t="s">
        <v>126</v>
      </c>
      <c r="AU437" s="245" t="s">
        <v>79</v>
      </c>
      <c r="AV437" s="14" t="s">
        <v>79</v>
      </c>
      <c r="AW437" s="14" t="s">
        <v>31</v>
      </c>
      <c r="AX437" s="14" t="s">
        <v>69</v>
      </c>
      <c r="AY437" s="245" t="s">
        <v>116</v>
      </c>
    </row>
    <row r="438" spans="1:51" s="15" customFormat="1" ht="12">
      <c r="A438" s="15"/>
      <c r="B438" s="246"/>
      <c r="C438" s="247"/>
      <c r="D438" s="226" t="s">
        <v>126</v>
      </c>
      <c r="E438" s="248" t="s">
        <v>19</v>
      </c>
      <c r="F438" s="249" t="s">
        <v>164</v>
      </c>
      <c r="G438" s="247"/>
      <c r="H438" s="250">
        <v>5</v>
      </c>
      <c r="I438" s="251"/>
      <c r="J438" s="247"/>
      <c r="K438" s="247"/>
      <c r="L438" s="252"/>
      <c r="M438" s="253"/>
      <c r="N438" s="254"/>
      <c r="O438" s="254"/>
      <c r="P438" s="254"/>
      <c r="Q438" s="254"/>
      <c r="R438" s="254"/>
      <c r="S438" s="254"/>
      <c r="T438" s="25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56" t="s">
        <v>126</v>
      </c>
      <c r="AU438" s="256" t="s">
        <v>79</v>
      </c>
      <c r="AV438" s="15" t="s">
        <v>123</v>
      </c>
      <c r="AW438" s="15" t="s">
        <v>31</v>
      </c>
      <c r="AX438" s="15" t="s">
        <v>77</v>
      </c>
      <c r="AY438" s="256" t="s">
        <v>116</v>
      </c>
    </row>
    <row r="439" spans="1:63" s="12" customFormat="1" ht="22.8" customHeight="1">
      <c r="A439" s="12"/>
      <c r="B439" s="190"/>
      <c r="C439" s="191"/>
      <c r="D439" s="192" t="s">
        <v>68</v>
      </c>
      <c r="E439" s="204" t="s">
        <v>587</v>
      </c>
      <c r="F439" s="204" t="s">
        <v>588</v>
      </c>
      <c r="G439" s="191"/>
      <c r="H439" s="191"/>
      <c r="I439" s="194"/>
      <c r="J439" s="205">
        <f>BK439</f>
        <v>0</v>
      </c>
      <c r="K439" s="191"/>
      <c r="L439" s="196"/>
      <c r="M439" s="197"/>
      <c r="N439" s="198"/>
      <c r="O439" s="198"/>
      <c r="P439" s="199">
        <f>SUM(P440:P466)</f>
        <v>0</v>
      </c>
      <c r="Q439" s="198"/>
      <c r="R439" s="199">
        <f>SUM(R440:R466)</f>
        <v>0</v>
      </c>
      <c r="S439" s="198"/>
      <c r="T439" s="200">
        <f>SUM(T440:T466)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01" t="s">
        <v>77</v>
      </c>
      <c r="AT439" s="202" t="s">
        <v>68</v>
      </c>
      <c r="AU439" s="202" t="s">
        <v>77</v>
      </c>
      <c r="AY439" s="201" t="s">
        <v>116</v>
      </c>
      <c r="BK439" s="203">
        <f>SUM(BK440:BK466)</f>
        <v>0</v>
      </c>
    </row>
    <row r="440" spans="1:65" s="2" customFormat="1" ht="16.5" customHeight="1">
      <c r="A440" s="40"/>
      <c r="B440" s="41"/>
      <c r="C440" s="206" t="s">
        <v>589</v>
      </c>
      <c r="D440" s="206" t="s">
        <v>118</v>
      </c>
      <c r="E440" s="207" t="s">
        <v>590</v>
      </c>
      <c r="F440" s="208" t="s">
        <v>591</v>
      </c>
      <c r="G440" s="209" t="s">
        <v>592</v>
      </c>
      <c r="H440" s="210">
        <v>1129.112</v>
      </c>
      <c r="I440" s="211"/>
      <c r="J440" s="212">
        <f>ROUND(I440*H440,2)</f>
        <v>0</v>
      </c>
      <c r="K440" s="208" t="s">
        <v>19</v>
      </c>
      <c r="L440" s="46"/>
      <c r="M440" s="213" t="s">
        <v>19</v>
      </c>
      <c r="N440" s="214" t="s">
        <v>40</v>
      </c>
      <c r="O440" s="86"/>
      <c r="P440" s="215">
        <f>O440*H440</f>
        <v>0</v>
      </c>
      <c r="Q440" s="215">
        <v>0</v>
      </c>
      <c r="R440" s="215">
        <f>Q440*H440</f>
        <v>0</v>
      </c>
      <c r="S440" s="215">
        <v>0</v>
      </c>
      <c r="T440" s="216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7" t="s">
        <v>123</v>
      </c>
      <c r="AT440" s="217" t="s">
        <v>118</v>
      </c>
      <c r="AU440" s="217" t="s">
        <v>79</v>
      </c>
      <c r="AY440" s="19" t="s">
        <v>116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9" t="s">
        <v>77</v>
      </c>
      <c r="BK440" s="218">
        <f>ROUND(I440*H440,2)</f>
        <v>0</v>
      </c>
      <c r="BL440" s="19" t="s">
        <v>123</v>
      </c>
      <c r="BM440" s="217" t="s">
        <v>593</v>
      </c>
    </row>
    <row r="441" spans="1:51" s="14" customFormat="1" ht="12">
      <c r="A441" s="14"/>
      <c r="B441" s="235"/>
      <c r="C441" s="236"/>
      <c r="D441" s="226" t="s">
        <v>126</v>
      </c>
      <c r="E441" s="237" t="s">
        <v>19</v>
      </c>
      <c r="F441" s="238" t="s">
        <v>594</v>
      </c>
      <c r="G441" s="236"/>
      <c r="H441" s="239">
        <v>1129.112</v>
      </c>
      <c r="I441" s="240"/>
      <c r="J441" s="236"/>
      <c r="K441" s="236"/>
      <c r="L441" s="241"/>
      <c r="M441" s="242"/>
      <c r="N441" s="243"/>
      <c r="O441" s="243"/>
      <c r="P441" s="243"/>
      <c r="Q441" s="243"/>
      <c r="R441" s="243"/>
      <c r="S441" s="243"/>
      <c r="T441" s="24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5" t="s">
        <v>126</v>
      </c>
      <c r="AU441" s="245" t="s">
        <v>79</v>
      </c>
      <c r="AV441" s="14" t="s">
        <v>79</v>
      </c>
      <c r="AW441" s="14" t="s">
        <v>31</v>
      </c>
      <c r="AX441" s="14" t="s">
        <v>69</v>
      </c>
      <c r="AY441" s="245" t="s">
        <v>116</v>
      </c>
    </row>
    <row r="442" spans="1:51" s="15" customFormat="1" ht="12">
      <c r="A442" s="15"/>
      <c r="B442" s="246"/>
      <c r="C442" s="247"/>
      <c r="D442" s="226" t="s">
        <v>126</v>
      </c>
      <c r="E442" s="248" t="s">
        <v>19</v>
      </c>
      <c r="F442" s="249" t="s">
        <v>164</v>
      </c>
      <c r="G442" s="247"/>
      <c r="H442" s="250">
        <v>1129.112</v>
      </c>
      <c r="I442" s="251"/>
      <c r="J442" s="247"/>
      <c r="K442" s="247"/>
      <c r="L442" s="252"/>
      <c r="M442" s="253"/>
      <c r="N442" s="254"/>
      <c r="O442" s="254"/>
      <c r="P442" s="254"/>
      <c r="Q442" s="254"/>
      <c r="R442" s="254"/>
      <c r="S442" s="254"/>
      <c r="T442" s="25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56" t="s">
        <v>126</v>
      </c>
      <c r="AU442" s="256" t="s">
        <v>79</v>
      </c>
      <c r="AV442" s="15" t="s">
        <v>123</v>
      </c>
      <c r="AW442" s="15" t="s">
        <v>31</v>
      </c>
      <c r="AX442" s="15" t="s">
        <v>77</v>
      </c>
      <c r="AY442" s="256" t="s">
        <v>116</v>
      </c>
    </row>
    <row r="443" spans="1:65" s="2" customFormat="1" ht="24.15" customHeight="1">
      <c r="A443" s="40"/>
      <c r="B443" s="41"/>
      <c r="C443" s="206" t="s">
        <v>373</v>
      </c>
      <c r="D443" s="206" t="s">
        <v>118</v>
      </c>
      <c r="E443" s="207" t="s">
        <v>595</v>
      </c>
      <c r="F443" s="208" t="s">
        <v>596</v>
      </c>
      <c r="G443" s="209" t="s">
        <v>592</v>
      </c>
      <c r="H443" s="210">
        <v>943.957</v>
      </c>
      <c r="I443" s="211"/>
      <c r="J443" s="212">
        <f>ROUND(I443*H443,2)</f>
        <v>0</v>
      </c>
      <c r="K443" s="208" t="s">
        <v>122</v>
      </c>
      <c r="L443" s="46"/>
      <c r="M443" s="213" t="s">
        <v>19</v>
      </c>
      <c r="N443" s="214" t="s">
        <v>40</v>
      </c>
      <c r="O443" s="86"/>
      <c r="P443" s="215">
        <f>O443*H443</f>
        <v>0</v>
      </c>
      <c r="Q443" s="215">
        <v>0</v>
      </c>
      <c r="R443" s="215">
        <f>Q443*H443</f>
        <v>0</v>
      </c>
      <c r="S443" s="215">
        <v>0</v>
      </c>
      <c r="T443" s="216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7" t="s">
        <v>123</v>
      </c>
      <c r="AT443" s="217" t="s">
        <v>118</v>
      </c>
      <c r="AU443" s="217" t="s">
        <v>79</v>
      </c>
      <c r="AY443" s="19" t="s">
        <v>116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77</v>
      </c>
      <c r="BK443" s="218">
        <f>ROUND(I443*H443,2)</f>
        <v>0</v>
      </c>
      <c r="BL443" s="19" t="s">
        <v>123</v>
      </c>
      <c r="BM443" s="217" t="s">
        <v>597</v>
      </c>
    </row>
    <row r="444" spans="1:47" s="2" customFormat="1" ht="12">
      <c r="A444" s="40"/>
      <c r="B444" s="41"/>
      <c r="C444" s="42"/>
      <c r="D444" s="219" t="s">
        <v>124</v>
      </c>
      <c r="E444" s="42"/>
      <c r="F444" s="220" t="s">
        <v>598</v>
      </c>
      <c r="G444" s="42"/>
      <c r="H444" s="42"/>
      <c r="I444" s="221"/>
      <c r="J444" s="42"/>
      <c r="K444" s="42"/>
      <c r="L444" s="46"/>
      <c r="M444" s="222"/>
      <c r="N444" s="223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124</v>
      </c>
      <c r="AU444" s="19" t="s">
        <v>79</v>
      </c>
    </row>
    <row r="445" spans="1:51" s="13" customFormat="1" ht="12">
      <c r="A445" s="13"/>
      <c r="B445" s="224"/>
      <c r="C445" s="225"/>
      <c r="D445" s="226" t="s">
        <v>126</v>
      </c>
      <c r="E445" s="227" t="s">
        <v>19</v>
      </c>
      <c r="F445" s="228" t="s">
        <v>599</v>
      </c>
      <c r="G445" s="225"/>
      <c r="H445" s="227" t="s">
        <v>19</v>
      </c>
      <c r="I445" s="229"/>
      <c r="J445" s="225"/>
      <c r="K445" s="225"/>
      <c r="L445" s="230"/>
      <c r="M445" s="231"/>
      <c r="N445" s="232"/>
      <c r="O445" s="232"/>
      <c r="P445" s="232"/>
      <c r="Q445" s="232"/>
      <c r="R445" s="232"/>
      <c r="S445" s="232"/>
      <c r="T445" s="23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4" t="s">
        <v>126</v>
      </c>
      <c r="AU445" s="234" t="s">
        <v>79</v>
      </c>
      <c r="AV445" s="13" t="s">
        <v>77</v>
      </c>
      <c r="AW445" s="13" t="s">
        <v>31</v>
      </c>
      <c r="AX445" s="13" t="s">
        <v>69</v>
      </c>
      <c r="AY445" s="234" t="s">
        <v>116</v>
      </c>
    </row>
    <row r="446" spans="1:51" s="14" customFormat="1" ht="12">
      <c r="A446" s="14"/>
      <c r="B446" s="235"/>
      <c r="C446" s="236"/>
      <c r="D446" s="226" t="s">
        <v>126</v>
      </c>
      <c r="E446" s="237" t="s">
        <v>19</v>
      </c>
      <c r="F446" s="238" t="s">
        <v>600</v>
      </c>
      <c r="G446" s="236"/>
      <c r="H446" s="239">
        <v>943.957</v>
      </c>
      <c r="I446" s="240"/>
      <c r="J446" s="236"/>
      <c r="K446" s="236"/>
      <c r="L446" s="241"/>
      <c r="M446" s="242"/>
      <c r="N446" s="243"/>
      <c r="O446" s="243"/>
      <c r="P446" s="243"/>
      <c r="Q446" s="243"/>
      <c r="R446" s="243"/>
      <c r="S446" s="243"/>
      <c r="T446" s="24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5" t="s">
        <v>126</v>
      </c>
      <c r="AU446" s="245" t="s">
        <v>79</v>
      </c>
      <c r="AV446" s="14" t="s">
        <v>79</v>
      </c>
      <c r="AW446" s="14" t="s">
        <v>31</v>
      </c>
      <c r="AX446" s="14" t="s">
        <v>69</v>
      </c>
      <c r="AY446" s="245" t="s">
        <v>116</v>
      </c>
    </row>
    <row r="447" spans="1:51" s="15" customFormat="1" ht="12">
      <c r="A447" s="15"/>
      <c r="B447" s="246"/>
      <c r="C447" s="247"/>
      <c r="D447" s="226" t="s">
        <v>126</v>
      </c>
      <c r="E447" s="248" t="s">
        <v>19</v>
      </c>
      <c r="F447" s="249" t="s">
        <v>164</v>
      </c>
      <c r="G447" s="247"/>
      <c r="H447" s="250">
        <v>943.957</v>
      </c>
      <c r="I447" s="251"/>
      <c r="J447" s="247"/>
      <c r="K447" s="247"/>
      <c r="L447" s="252"/>
      <c r="M447" s="253"/>
      <c r="N447" s="254"/>
      <c r="O447" s="254"/>
      <c r="P447" s="254"/>
      <c r="Q447" s="254"/>
      <c r="R447" s="254"/>
      <c r="S447" s="254"/>
      <c r="T447" s="25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6" t="s">
        <v>126</v>
      </c>
      <c r="AU447" s="256" t="s">
        <v>79</v>
      </c>
      <c r="AV447" s="15" t="s">
        <v>123</v>
      </c>
      <c r="AW447" s="15" t="s">
        <v>31</v>
      </c>
      <c r="AX447" s="15" t="s">
        <v>77</v>
      </c>
      <c r="AY447" s="256" t="s">
        <v>116</v>
      </c>
    </row>
    <row r="448" spans="1:65" s="2" customFormat="1" ht="24.15" customHeight="1">
      <c r="A448" s="40"/>
      <c r="B448" s="41"/>
      <c r="C448" s="206" t="s">
        <v>601</v>
      </c>
      <c r="D448" s="206" t="s">
        <v>118</v>
      </c>
      <c r="E448" s="207" t="s">
        <v>602</v>
      </c>
      <c r="F448" s="208" t="s">
        <v>603</v>
      </c>
      <c r="G448" s="209" t="s">
        <v>592</v>
      </c>
      <c r="H448" s="210">
        <v>5663.742</v>
      </c>
      <c r="I448" s="211"/>
      <c r="J448" s="212">
        <f>ROUND(I448*H448,2)</f>
        <v>0</v>
      </c>
      <c r="K448" s="208" t="s">
        <v>122</v>
      </c>
      <c r="L448" s="46"/>
      <c r="M448" s="213" t="s">
        <v>19</v>
      </c>
      <c r="N448" s="214" t="s">
        <v>40</v>
      </c>
      <c r="O448" s="86"/>
      <c r="P448" s="215">
        <f>O448*H448</f>
        <v>0</v>
      </c>
      <c r="Q448" s="215">
        <v>0</v>
      </c>
      <c r="R448" s="215">
        <f>Q448*H448</f>
        <v>0</v>
      </c>
      <c r="S448" s="215">
        <v>0</v>
      </c>
      <c r="T448" s="216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7" t="s">
        <v>123</v>
      </c>
      <c r="AT448" s="217" t="s">
        <v>118</v>
      </c>
      <c r="AU448" s="217" t="s">
        <v>79</v>
      </c>
      <c r="AY448" s="19" t="s">
        <v>116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9" t="s">
        <v>77</v>
      </c>
      <c r="BK448" s="218">
        <f>ROUND(I448*H448,2)</f>
        <v>0</v>
      </c>
      <c r="BL448" s="19" t="s">
        <v>123</v>
      </c>
      <c r="BM448" s="217" t="s">
        <v>604</v>
      </c>
    </row>
    <row r="449" spans="1:47" s="2" customFormat="1" ht="12">
      <c r="A449" s="40"/>
      <c r="B449" s="41"/>
      <c r="C449" s="42"/>
      <c r="D449" s="219" t="s">
        <v>124</v>
      </c>
      <c r="E449" s="42"/>
      <c r="F449" s="220" t="s">
        <v>605</v>
      </c>
      <c r="G449" s="42"/>
      <c r="H449" s="42"/>
      <c r="I449" s="221"/>
      <c r="J449" s="42"/>
      <c r="K449" s="42"/>
      <c r="L449" s="46"/>
      <c r="M449" s="222"/>
      <c r="N449" s="223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124</v>
      </c>
      <c r="AU449" s="19" t="s">
        <v>79</v>
      </c>
    </row>
    <row r="450" spans="1:51" s="14" customFormat="1" ht="12">
      <c r="A450" s="14"/>
      <c r="B450" s="235"/>
      <c r="C450" s="236"/>
      <c r="D450" s="226" t="s">
        <v>126</v>
      </c>
      <c r="E450" s="237" t="s">
        <v>19</v>
      </c>
      <c r="F450" s="238" t="s">
        <v>606</v>
      </c>
      <c r="G450" s="236"/>
      <c r="H450" s="239">
        <v>5663.742</v>
      </c>
      <c r="I450" s="240"/>
      <c r="J450" s="236"/>
      <c r="K450" s="236"/>
      <c r="L450" s="241"/>
      <c r="M450" s="242"/>
      <c r="N450" s="243"/>
      <c r="O450" s="243"/>
      <c r="P450" s="243"/>
      <c r="Q450" s="243"/>
      <c r="R450" s="243"/>
      <c r="S450" s="243"/>
      <c r="T450" s="24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5" t="s">
        <v>126</v>
      </c>
      <c r="AU450" s="245" t="s">
        <v>79</v>
      </c>
      <c r="AV450" s="14" t="s">
        <v>79</v>
      </c>
      <c r="AW450" s="14" t="s">
        <v>31</v>
      </c>
      <c r="AX450" s="14" t="s">
        <v>69</v>
      </c>
      <c r="AY450" s="245" t="s">
        <v>116</v>
      </c>
    </row>
    <row r="451" spans="1:51" s="15" customFormat="1" ht="12">
      <c r="A451" s="15"/>
      <c r="B451" s="246"/>
      <c r="C451" s="247"/>
      <c r="D451" s="226" t="s">
        <v>126</v>
      </c>
      <c r="E451" s="248" t="s">
        <v>19</v>
      </c>
      <c r="F451" s="249" t="s">
        <v>164</v>
      </c>
      <c r="G451" s="247"/>
      <c r="H451" s="250">
        <v>5663.742</v>
      </c>
      <c r="I451" s="251"/>
      <c r="J451" s="247"/>
      <c r="K451" s="247"/>
      <c r="L451" s="252"/>
      <c r="M451" s="253"/>
      <c r="N451" s="254"/>
      <c r="O451" s="254"/>
      <c r="P451" s="254"/>
      <c r="Q451" s="254"/>
      <c r="R451" s="254"/>
      <c r="S451" s="254"/>
      <c r="T451" s="25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56" t="s">
        <v>126</v>
      </c>
      <c r="AU451" s="256" t="s">
        <v>79</v>
      </c>
      <c r="AV451" s="15" t="s">
        <v>123</v>
      </c>
      <c r="AW451" s="15" t="s">
        <v>31</v>
      </c>
      <c r="AX451" s="15" t="s">
        <v>77</v>
      </c>
      <c r="AY451" s="256" t="s">
        <v>116</v>
      </c>
    </row>
    <row r="452" spans="1:65" s="2" customFormat="1" ht="24.15" customHeight="1">
      <c r="A452" s="40"/>
      <c r="B452" s="41"/>
      <c r="C452" s="206" t="s">
        <v>377</v>
      </c>
      <c r="D452" s="206" t="s">
        <v>118</v>
      </c>
      <c r="E452" s="207" t="s">
        <v>607</v>
      </c>
      <c r="F452" s="208" t="s">
        <v>608</v>
      </c>
      <c r="G452" s="209" t="s">
        <v>592</v>
      </c>
      <c r="H452" s="210">
        <v>185.153</v>
      </c>
      <c r="I452" s="211"/>
      <c r="J452" s="212">
        <f>ROUND(I452*H452,2)</f>
        <v>0</v>
      </c>
      <c r="K452" s="208" t="s">
        <v>122</v>
      </c>
      <c r="L452" s="46"/>
      <c r="M452" s="213" t="s">
        <v>19</v>
      </c>
      <c r="N452" s="214" t="s">
        <v>40</v>
      </c>
      <c r="O452" s="86"/>
      <c r="P452" s="215">
        <f>O452*H452</f>
        <v>0</v>
      </c>
      <c r="Q452" s="215">
        <v>0</v>
      </c>
      <c r="R452" s="215">
        <f>Q452*H452</f>
        <v>0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123</v>
      </c>
      <c r="AT452" s="217" t="s">
        <v>118</v>
      </c>
      <c r="AU452" s="217" t="s">
        <v>79</v>
      </c>
      <c r="AY452" s="19" t="s">
        <v>116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9" t="s">
        <v>77</v>
      </c>
      <c r="BK452" s="218">
        <f>ROUND(I452*H452,2)</f>
        <v>0</v>
      </c>
      <c r="BL452" s="19" t="s">
        <v>123</v>
      </c>
      <c r="BM452" s="217" t="s">
        <v>609</v>
      </c>
    </row>
    <row r="453" spans="1:47" s="2" customFormat="1" ht="12">
      <c r="A453" s="40"/>
      <c r="B453" s="41"/>
      <c r="C453" s="42"/>
      <c r="D453" s="219" t="s">
        <v>124</v>
      </c>
      <c r="E453" s="42"/>
      <c r="F453" s="220" t="s">
        <v>610</v>
      </c>
      <c r="G453" s="42"/>
      <c r="H453" s="42"/>
      <c r="I453" s="221"/>
      <c r="J453" s="42"/>
      <c r="K453" s="42"/>
      <c r="L453" s="46"/>
      <c r="M453" s="222"/>
      <c r="N453" s="223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124</v>
      </c>
      <c r="AU453" s="19" t="s">
        <v>79</v>
      </c>
    </row>
    <row r="454" spans="1:51" s="14" customFormat="1" ht="12">
      <c r="A454" s="14"/>
      <c r="B454" s="235"/>
      <c r="C454" s="236"/>
      <c r="D454" s="226" t="s">
        <v>126</v>
      </c>
      <c r="E454" s="237" t="s">
        <v>19</v>
      </c>
      <c r="F454" s="238" t="s">
        <v>611</v>
      </c>
      <c r="G454" s="236"/>
      <c r="H454" s="239">
        <v>185.153</v>
      </c>
      <c r="I454" s="240"/>
      <c r="J454" s="236"/>
      <c r="K454" s="236"/>
      <c r="L454" s="241"/>
      <c r="M454" s="242"/>
      <c r="N454" s="243"/>
      <c r="O454" s="243"/>
      <c r="P454" s="243"/>
      <c r="Q454" s="243"/>
      <c r="R454" s="243"/>
      <c r="S454" s="243"/>
      <c r="T454" s="24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5" t="s">
        <v>126</v>
      </c>
      <c r="AU454" s="245" t="s">
        <v>79</v>
      </c>
      <c r="AV454" s="14" t="s">
        <v>79</v>
      </c>
      <c r="AW454" s="14" t="s">
        <v>31</v>
      </c>
      <c r="AX454" s="14" t="s">
        <v>69</v>
      </c>
      <c r="AY454" s="245" t="s">
        <v>116</v>
      </c>
    </row>
    <row r="455" spans="1:51" s="15" customFormat="1" ht="12">
      <c r="A455" s="15"/>
      <c r="B455" s="246"/>
      <c r="C455" s="247"/>
      <c r="D455" s="226" t="s">
        <v>126</v>
      </c>
      <c r="E455" s="248" t="s">
        <v>19</v>
      </c>
      <c r="F455" s="249" t="s">
        <v>164</v>
      </c>
      <c r="G455" s="247"/>
      <c r="H455" s="250">
        <v>185.153</v>
      </c>
      <c r="I455" s="251"/>
      <c r="J455" s="247"/>
      <c r="K455" s="247"/>
      <c r="L455" s="252"/>
      <c r="M455" s="253"/>
      <c r="N455" s="254"/>
      <c r="O455" s="254"/>
      <c r="P455" s="254"/>
      <c r="Q455" s="254"/>
      <c r="R455" s="254"/>
      <c r="S455" s="254"/>
      <c r="T455" s="25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56" t="s">
        <v>126</v>
      </c>
      <c r="AU455" s="256" t="s">
        <v>79</v>
      </c>
      <c r="AV455" s="15" t="s">
        <v>123</v>
      </c>
      <c r="AW455" s="15" t="s">
        <v>31</v>
      </c>
      <c r="AX455" s="15" t="s">
        <v>77</v>
      </c>
      <c r="AY455" s="256" t="s">
        <v>116</v>
      </c>
    </row>
    <row r="456" spans="1:65" s="2" customFormat="1" ht="24.15" customHeight="1">
      <c r="A456" s="40"/>
      <c r="B456" s="41"/>
      <c r="C456" s="206" t="s">
        <v>612</v>
      </c>
      <c r="D456" s="206" t="s">
        <v>118</v>
      </c>
      <c r="E456" s="207" t="s">
        <v>613</v>
      </c>
      <c r="F456" s="208" t="s">
        <v>603</v>
      </c>
      <c r="G456" s="209" t="s">
        <v>592</v>
      </c>
      <c r="H456" s="210">
        <v>1110.918</v>
      </c>
      <c r="I456" s="211"/>
      <c r="J456" s="212">
        <f>ROUND(I456*H456,2)</f>
        <v>0</v>
      </c>
      <c r="K456" s="208" t="s">
        <v>122</v>
      </c>
      <c r="L456" s="46"/>
      <c r="M456" s="213" t="s">
        <v>19</v>
      </c>
      <c r="N456" s="214" t="s">
        <v>40</v>
      </c>
      <c r="O456" s="86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123</v>
      </c>
      <c r="AT456" s="217" t="s">
        <v>118</v>
      </c>
      <c r="AU456" s="217" t="s">
        <v>79</v>
      </c>
      <c r="AY456" s="19" t="s">
        <v>116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77</v>
      </c>
      <c r="BK456" s="218">
        <f>ROUND(I456*H456,2)</f>
        <v>0</v>
      </c>
      <c r="BL456" s="19" t="s">
        <v>123</v>
      </c>
      <c r="BM456" s="217" t="s">
        <v>614</v>
      </c>
    </row>
    <row r="457" spans="1:47" s="2" customFormat="1" ht="12">
      <c r="A457" s="40"/>
      <c r="B457" s="41"/>
      <c r="C457" s="42"/>
      <c r="D457" s="219" t="s">
        <v>124</v>
      </c>
      <c r="E457" s="42"/>
      <c r="F457" s="220" t="s">
        <v>615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124</v>
      </c>
      <c r="AU457" s="19" t="s">
        <v>79</v>
      </c>
    </row>
    <row r="458" spans="1:51" s="14" customFormat="1" ht="12">
      <c r="A458" s="14"/>
      <c r="B458" s="235"/>
      <c r="C458" s="236"/>
      <c r="D458" s="226" t="s">
        <v>126</v>
      </c>
      <c r="E458" s="237" t="s">
        <v>19</v>
      </c>
      <c r="F458" s="238" t="s">
        <v>616</v>
      </c>
      <c r="G458" s="236"/>
      <c r="H458" s="239">
        <v>1110.918</v>
      </c>
      <c r="I458" s="240"/>
      <c r="J458" s="236"/>
      <c r="K458" s="236"/>
      <c r="L458" s="241"/>
      <c r="M458" s="242"/>
      <c r="N458" s="243"/>
      <c r="O458" s="243"/>
      <c r="P458" s="243"/>
      <c r="Q458" s="243"/>
      <c r="R458" s="243"/>
      <c r="S458" s="243"/>
      <c r="T458" s="24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5" t="s">
        <v>126</v>
      </c>
      <c r="AU458" s="245" t="s">
        <v>79</v>
      </c>
      <c r="AV458" s="14" t="s">
        <v>79</v>
      </c>
      <c r="AW458" s="14" t="s">
        <v>31</v>
      </c>
      <c r="AX458" s="14" t="s">
        <v>69</v>
      </c>
      <c r="AY458" s="245" t="s">
        <v>116</v>
      </c>
    </row>
    <row r="459" spans="1:51" s="15" customFormat="1" ht="12">
      <c r="A459" s="15"/>
      <c r="B459" s="246"/>
      <c r="C459" s="247"/>
      <c r="D459" s="226" t="s">
        <v>126</v>
      </c>
      <c r="E459" s="248" t="s">
        <v>19</v>
      </c>
      <c r="F459" s="249" t="s">
        <v>164</v>
      </c>
      <c r="G459" s="247"/>
      <c r="H459" s="250">
        <v>1110.918</v>
      </c>
      <c r="I459" s="251"/>
      <c r="J459" s="247"/>
      <c r="K459" s="247"/>
      <c r="L459" s="252"/>
      <c r="M459" s="253"/>
      <c r="N459" s="254"/>
      <c r="O459" s="254"/>
      <c r="P459" s="254"/>
      <c r="Q459" s="254"/>
      <c r="R459" s="254"/>
      <c r="S459" s="254"/>
      <c r="T459" s="25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56" t="s">
        <v>126</v>
      </c>
      <c r="AU459" s="256" t="s">
        <v>79</v>
      </c>
      <c r="AV459" s="15" t="s">
        <v>123</v>
      </c>
      <c r="AW459" s="15" t="s">
        <v>31</v>
      </c>
      <c r="AX459" s="15" t="s">
        <v>77</v>
      </c>
      <c r="AY459" s="256" t="s">
        <v>116</v>
      </c>
    </row>
    <row r="460" spans="1:65" s="2" customFormat="1" ht="16.5" customHeight="1">
      <c r="A460" s="40"/>
      <c r="B460" s="41"/>
      <c r="C460" s="206" t="s">
        <v>382</v>
      </c>
      <c r="D460" s="206" t="s">
        <v>118</v>
      </c>
      <c r="E460" s="207" t="s">
        <v>617</v>
      </c>
      <c r="F460" s="208" t="s">
        <v>618</v>
      </c>
      <c r="G460" s="209" t="s">
        <v>592</v>
      </c>
      <c r="H460" s="210">
        <v>21.283</v>
      </c>
      <c r="I460" s="211"/>
      <c r="J460" s="212">
        <f>ROUND(I460*H460,2)</f>
        <v>0</v>
      </c>
      <c r="K460" s="208" t="s">
        <v>19</v>
      </c>
      <c r="L460" s="46"/>
      <c r="M460" s="213" t="s">
        <v>19</v>
      </c>
      <c r="N460" s="214" t="s">
        <v>40</v>
      </c>
      <c r="O460" s="86"/>
      <c r="P460" s="215">
        <f>O460*H460</f>
        <v>0</v>
      </c>
      <c r="Q460" s="215">
        <v>0</v>
      </c>
      <c r="R460" s="215">
        <f>Q460*H460</f>
        <v>0</v>
      </c>
      <c r="S460" s="215">
        <v>0</v>
      </c>
      <c r="T460" s="21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7" t="s">
        <v>123</v>
      </c>
      <c r="AT460" s="217" t="s">
        <v>118</v>
      </c>
      <c r="AU460" s="217" t="s">
        <v>79</v>
      </c>
      <c r="AY460" s="19" t="s">
        <v>116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9" t="s">
        <v>77</v>
      </c>
      <c r="BK460" s="218">
        <f>ROUND(I460*H460,2)</f>
        <v>0</v>
      </c>
      <c r="BL460" s="19" t="s">
        <v>123</v>
      </c>
      <c r="BM460" s="217" t="s">
        <v>619</v>
      </c>
    </row>
    <row r="461" spans="1:51" s="14" customFormat="1" ht="12">
      <c r="A461" s="14"/>
      <c r="B461" s="235"/>
      <c r="C461" s="236"/>
      <c r="D461" s="226" t="s">
        <v>126</v>
      </c>
      <c r="E461" s="237" t="s">
        <v>19</v>
      </c>
      <c r="F461" s="238" t="s">
        <v>620</v>
      </c>
      <c r="G461" s="236"/>
      <c r="H461" s="239">
        <v>21.283</v>
      </c>
      <c r="I461" s="240"/>
      <c r="J461" s="236"/>
      <c r="K461" s="236"/>
      <c r="L461" s="241"/>
      <c r="M461" s="242"/>
      <c r="N461" s="243"/>
      <c r="O461" s="243"/>
      <c r="P461" s="243"/>
      <c r="Q461" s="243"/>
      <c r="R461" s="243"/>
      <c r="S461" s="243"/>
      <c r="T461" s="24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5" t="s">
        <v>126</v>
      </c>
      <c r="AU461" s="245" t="s">
        <v>79</v>
      </c>
      <c r="AV461" s="14" t="s">
        <v>79</v>
      </c>
      <c r="AW461" s="14" t="s">
        <v>31</v>
      </c>
      <c r="AX461" s="14" t="s">
        <v>69</v>
      </c>
      <c r="AY461" s="245" t="s">
        <v>116</v>
      </c>
    </row>
    <row r="462" spans="1:51" s="15" customFormat="1" ht="12">
      <c r="A462" s="15"/>
      <c r="B462" s="246"/>
      <c r="C462" s="247"/>
      <c r="D462" s="226" t="s">
        <v>126</v>
      </c>
      <c r="E462" s="248" t="s">
        <v>19</v>
      </c>
      <c r="F462" s="249" t="s">
        <v>164</v>
      </c>
      <c r="G462" s="247"/>
      <c r="H462" s="250">
        <v>21.283</v>
      </c>
      <c r="I462" s="251"/>
      <c r="J462" s="247"/>
      <c r="K462" s="247"/>
      <c r="L462" s="252"/>
      <c r="M462" s="253"/>
      <c r="N462" s="254"/>
      <c r="O462" s="254"/>
      <c r="P462" s="254"/>
      <c r="Q462" s="254"/>
      <c r="R462" s="254"/>
      <c r="S462" s="254"/>
      <c r="T462" s="25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56" t="s">
        <v>126</v>
      </c>
      <c r="AU462" s="256" t="s">
        <v>79</v>
      </c>
      <c r="AV462" s="15" t="s">
        <v>123</v>
      </c>
      <c r="AW462" s="15" t="s">
        <v>31</v>
      </c>
      <c r="AX462" s="15" t="s">
        <v>77</v>
      </c>
      <c r="AY462" s="256" t="s">
        <v>116</v>
      </c>
    </row>
    <row r="463" spans="1:65" s="2" customFormat="1" ht="24.15" customHeight="1">
      <c r="A463" s="40"/>
      <c r="B463" s="41"/>
      <c r="C463" s="206" t="s">
        <v>621</v>
      </c>
      <c r="D463" s="206" t="s">
        <v>118</v>
      </c>
      <c r="E463" s="207" t="s">
        <v>622</v>
      </c>
      <c r="F463" s="208" t="s">
        <v>623</v>
      </c>
      <c r="G463" s="209" t="s">
        <v>592</v>
      </c>
      <c r="H463" s="210">
        <v>63.849</v>
      </c>
      <c r="I463" s="211"/>
      <c r="J463" s="212">
        <f>ROUND(I463*H463,2)</f>
        <v>0</v>
      </c>
      <c r="K463" s="208" t="s">
        <v>122</v>
      </c>
      <c r="L463" s="46"/>
      <c r="M463" s="213" t="s">
        <v>19</v>
      </c>
      <c r="N463" s="214" t="s">
        <v>40</v>
      </c>
      <c r="O463" s="86"/>
      <c r="P463" s="215">
        <f>O463*H463</f>
        <v>0</v>
      </c>
      <c r="Q463" s="215">
        <v>0</v>
      </c>
      <c r="R463" s="215">
        <f>Q463*H463</f>
        <v>0</v>
      </c>
      <c r="S463" s="215">
        <v>0</v>
      </c>
      <c r="T463" s="216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7" t="s">
        <v>123</v>
      </c>
      <c r="AT463" s="217" t="s">
        <v>118</v>
      </c>
      <c r="AU463" s="217" t="s">
        <v>79</v>
      </c>
      <c r="AY463" s="19" t="s">
        <v>116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9" t="s">
        <v>77</v>
      </c>
      <c r="BK463" s="218">
        <f>ROUND(I463*H463,2)</f>
        <v>0</v>
      </c>
      <c r="BL463" s="19" t="s">
        <v>123</v>
      </c>
      <c r="BM463" s="217" t="s">
        <v>624</v>
      </c>
    </row>
    <row r="464" spans="1:47" s="2" customFormat="1" ht="12">
      <c r="A464" s="40"/>
      <c r="B464" s="41"/>
      <c r="C464" s="42"/>
      <c r="D464" s="219" t="s">
        <v>124</v>
      </c>
      <c r="E464" s="42"/>
      <c r="F464" s="220" t="s">
        <v>625</v>
      </c>
      <c r="G464" s="42"/>
      <c r="H464" s="42"/>
      <c r="I464" s="221"/>
      <c r="J464" s="42"/>
      <c r="K464" s="42"/>
      <c r="L464" s="46"/>
      <c r="M464" s="222"/>
      <c r="N464" s="223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124</v>
      </c>
      <c r="AU464" s="19" t="s">
        <v>79</v>
      </c>
    </row>
    <row r="465" spans="1:51" s="14" customFormat="1" ht="12">
      <c r="A465" s="14"/>
      <c r="B465" s="235"/>
      <c r="C465" s="236"/>
      <c r="D465" s="226" t="s">
        <v>126</v>
      </c>
      <c r="E465" s="237" t="s">
        <v>19</v>
      </c>
      <c r="F465" s="238" t="s">
        <v>626</v>
      </c>
      <c r="G465" s="236"/>
      <c r="H465" s="239">
        <v>63.849</v>
      </c>
      <c r="I465" s="240"/>
      <c r="J465" s="236"/>
      <c r="K465" s="236"/>
      <c r="L465" s="241"/>
      <c r="M465" s="242"/>
      <c r="N465" s="243"/>
      <c r="O465" s="243"/>
      <c r="P465" s="243"/>
      <c r="Q465" s="243"/>
      <c r="R465" s="243"/>
      <c r="S465" s="243"/>
      <c r="T465" s="24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5" t="s">
        <v>126</v>
      </c>
      <c r="AU465" s="245" t="s">
        <v>79</v>
      </c>
      <c r="AV465" s="14" t="s">
        <v>79</v>
      </c>
      <c r="AW465" s="14" t="s">
        <v>31</v>
      </c>
      <c r="AX465" s="14" t="s">
        <v>69</v>
      </c>
      <c r="AY465" s="245" t="s">
        <v>116</v>
      </c>
    </row>
    <row r="466" spans="1:51" s="15" customFormat="1" ht="12">
      <c r="A466" s="15"/>
      <c r="B466" s="246"/>
      <c r="C466" s="247"/>
      <c r="D466" s="226" t="s">
        <v>126</v>
      </c>
      <c r="E466" s="248" t="s">
        <v>19</v>
      </c>
      <c r="F466" s="249" t="s">
        <v>164</v>
      </c>
      <c r="G466" s="247"/>
      <c r="H466" s="250">
        <v>63.849</v>
      </c>
      <c r="I466" s="251"/>
      <c r="J466" s="247"/>
      <c r="K466" s="247"/>
      <c r="L466" s="252"/>
      <c r="M466" s="253"/>
      <c r="N466" s="254"/>
      <c r="O466" s="254"/>
      <c r="P466" s="254"/>
      <c r="Q466" s="254"/>
      <c r="R466" s="254"/>
      <c r="S466" s="254"/>
      <c r="T466" s="25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56" t="s">
        <v>126</v>
      </c>
      <c r="AU466" s="256" t="s">
        <v>79</v>
      </c>
      <c r="AV466" s="15" t="s">
        <v>123</v>
      </c>
      <c r="AW466" s="15" t="s">
        <v>31</v>
      </c>
      <c r="AX466" s="15" t="s">
        <v>77</v>
      </c>
      <c r="AY466" s="256" t="s">
        <v>116</v>
      </c>
    </row>
    <row r="467" spans="1:63" s="12" customFormat="1" ht="22.8" customHeight="1">
      <c r="A467" s="12"/>
      <c r="B467" s="190"/>
      <c r="C467" s="191"/>
      <c r="D467" s="192" t="s">
        <v>68</v>
      </c>
      <c r="E467" s="204" t="s">
        <v>627</v>
      </c>
      <c r="F467" s="204" t="s">
        <v>628</v>
      </c>
      <c r="G467" s="191"/>
      <c r="H467" s="191"/>
      <c r="I467" s="194"/>
      <c r="J467" s="205">
        <f>BK467</f>
        <v>0</v>
      </c>
      <c r="K467" s="191"/>
      <c r="L467" s="196"/>
      <c r="M467" s="197"/>
      <c r="N467" s="198"/>
      <c r="O467" s="198"/>
      <c r="P467" s="199">
        <f>SUM(P468:P469)</f>
        <v>0</v>
      </c>
      <c r="Q467" s="198"/>
      <c r="R467" s="199">
        <f>SUM(R468:R469)</f>
        <v>0</v>
      </c>
      <c r="S467" s="198"/>
      <c r="T467" s="200">
        <f>SUM(T468:T469)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01" t="s">
        <v>77</v>
      </c>
      <c r="AT467" s="202" t="s">
        <v>68</v>
      </c>
      <c r="AU467" s="202" t="s">
        <v>77</v>
      </c>
      <c r="AY467" s="201" t="s">
        <v>116</v>
      </c>
      <c r="BK467" s="203">
        <f>SUM(BK468:BK469)</f>
        <v>0</v>
      </c>
    </row>
    <row r="468" spans="1:65" s="2" customFormat="1" ht="24.15" customHeight="1">
      <c r="A468" s="40"/>
      <c r="B468" s="41"/>
      <c r="C468" s="206" t="s">
        <v>387</v>
      </c>
      <c r="D468" s="206" t="s">
        <v>118</v>
      </c>
      <c r="E468" s="207" t="s">
        <v>629</v>
      </c>
      <c r="F468" s="208" t="s">
        <v>630</v>
      </c>
      <c r="G468" s="209" t="s">
        <v>592</v>
      </c>
      <c r="H468" s="210">
        <v>630.332</v>
      </c>
      <c r="I468" s="211"/>
      <c r="J468" s="212">
        <f>ROUND(I468*H468,2)</f>
        <v>0</v>
      </c>
      <c r="K468" s="208" t="s">
        <v>122</v>
      </c>
      <c r="L468" s="46"/>
      <c r="M468" s="213" t="s">
        <v>19</v>
      </c>
      <c r="N468" s="214" t="s">
        <v>40</v>
      </c>
      <c r="O468" s="86"/>
      <c r="P468" s="215">
        <f>O468*H468</f>
        <v>0</v>
      </c>
      <c r="Q468" s="215">
        <v>0</v>
      </c>
      <c r="R468" s="215">
        <f>Q468*H468</f>
        <v>0</v>
      </c>
      <c r="S468" s="215">
        <v>0</v>
      </c>
      <c r="T468" s="216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7" t="s">
        <v>123</v>
      </c>
      <c r="AT468" s="217" t="s">
        <v>118</v>
      </c>
      <c r="AU468" s="217" t="s">
        <v>79</v>
      </c>
      <c r="AY468" s="19" t="s">
        <v>116</v>
      </c>
      <c r="BE468" s="218">
        <f>IF(N468="základní",J468,0)</f>
        <v>0</v>
      </c>
      <c r="BF468" s="218">
        <f>IF(N468="snížená",J468,0)</f>
        <v>0</v>
      </c>
      <c r="BG468" s="218">
        <f>IF(N468="zákl. přenesená",J468,0)</f>
        <v>0</v>
      </c>
      <c r="BH468" s="218">
        <f>IF(N468="sníž. přenesená",J468,0)</f>
        <v>0</v>
      </c>
      <c r="BI468" s="218">
        <f>IF(N468="nulová",J468,0)</f>
        <v>0</v>
      </c>
      <c r="BJ468" s="19" t="s">
        <v>77</v>
      </c>
      <c r="BK468" s="218">
        <f>ROUND(I468*H468,2)</f>
        <v>0</v>
      </c>
      <c r="BL468" s="19" t="s">
        <v>123</v>
      </c>
      <c r="BM468" s="217" t="s">
        <v>631</v>
      </c>
    </row>
    <row r="469" spans="1:47" s="2" customFormat="1" ht="12">
      <c r="A469" s="40"/>
      <c r="B469" s="41"/>
      <c r="C469" s="42"/>
      <c r="D469" s="219" t="s">
        <v>124</v>
      </c>
      <c r="E469" s="42"/>
      <c r="F469" s="220" t="s">
        <v>632</v>
      </c>
      <c r="G469" s="42"/>
      <c r="H469" s="42"/>
      <c r="I469" s="221"/>
      <c r="J469" s="42"/>
      <c r="K469" s="42"/>
      <c r="L469" s="46"/>
      <c r="M469" s="278"/>
      <c r="N469" s="279"/>
      <c r="O469" s="280"/>
      <c r="P469" s="280"/>
      <c r="Q469" s="280"/>
      <c r="R469" s="280"/>
      <c r="S469" s="280"/>
      <c r="T469" s="281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124</v>
      </c>
      <c r="AU469" s="19" t="s">
        <v>79</v>
      </c>
    </row>
    <row r="470" spans="1:31" s="2" customFormat="1" ht="6.95" customHeight="1">
      <c r="A470" s="40"/>
      <c r="B470" s="61"/>
      <c r="C470" s="62"/>
      <c r="D470" s="62"/>
      <c r="E470" s="62"/>
      <c r="F470" s="62"/>
      <c r="G470" s="62"/>
      <c r="H470" s="62"/>
      <c r="I470" s="62"/>
      <c r="J470" s="62"/>
      <c r="K470" s="62"/>
      <c r="L470" s="46"/>
      <c r="M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</row>
  </sheetData>
  <sheetProtection password="CC35" sheet="1" objects="1" scenarios="1" formatColumns="0" formatRows="0" autoFilter="0"/>
  <autoFilter ref="C86:K469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3_02/122151102"/>
    <hyperlink ref="F102" r:id="rId2" display="https://podminky.urs.cz/item/CS_URS_2023_02/122251103"/>
    <hyperlink ref="F113" r:id="rId3" display="https://podminky.urs.cz/item/CS_URS_2023_02/122351103"/>
    <hyperlink ref="F124" r:id="rId4" display="https://podminky.urs.cz/item/CS_URS_2023_02/162751114"/>
    <hyperlink ref="F138" r:id="rId5" display="https://podminky.urs.cz/item/CS_URS_2023_02/181311103"/>
    <hyperlink ref="F143" r:id="rId6" display="https://podminky.urs.cz/item/CS_URS_2023_02/181411131"/>
    <hyperlink ref="F150" r:id="rId7" display="https://podminky.urs.cz/item/CS_URS_2023_02/181911101"/>
    <hyperlink ref="F154" r:id="rId8" display="https://podminky.urs.cz/item/CS_URS_2023_02/181951112"/>
    <hyperlink ref="F163" r:id="rId9" display="https://podminky.urs.cz/item/CS_URS_2023_02/184818232"/>
    <hyperlink ref="F166" r:id="rId10" display="https://podminky.urs.cz/item/CS_URS_2023_02/113106123"/>
    <hyperlink ref="F171" r:id="rId11" display="https://podminky.urs.cz/item/CS_URS_2023_02/113106271"/>
    <hyperlink ref="F176" r:id="rId12" display="https://podminky.urs.cz/item/CS_URS_2023_02/113151111"/>
    <hyperlink ref="F181" r:id="rId13" display="https://podminky.urs.cz/item/CS_URS_2023_02/113107122"/>
    <hyperlink ref="F185" r:id="rId14" display="https://podminky.urs.cz/item/CS_URS_2023_02/113107123"/>
    <hyperlink ref="F191" r:id="rId15" display="https://podminky.urs.cz/item/CS_URS_2023_02/113107151"/>
    <hyperlink ref="F195" r:id="rId16" display="https://podminky.urs.cz/item/CS_URS_2023_02/113107162"/>
    <hyperlink ref="F199" r:id="rId17" display="https://podminky.urs.cz/item/CS_URS_2023_02/113107163"/>
    <hyperlink ref="F203" r:id="rId18" display="https://podminky.urs.cz/item/CS_URS_2023_02/113107171"/>
    <hyperlink ref="F208" r:id="rId19" display="https://podminky.urs.cz/item/CS_URS_2023_02/113107181"/>
    <hyperlink ref="F212" r:id="rId20" display="https://podminky.urs.cz/item/CS_URS_2023_02/113202111"/>
    <hyperlink ref="F217" r:id="rId21" display="https://podminky.urs.cz/item/CS_URS_2023_02/113203111"/>
    <hyperlink ref="F223" r:id="rId22" display="https://podminky.urs.cz/item/CS_URS_2023_02/113204111"/>
    <hyperlink ref="F228" r:id="rId23" display="https://podminky.urs.cz/item/CS_URS_2023_02/979071122"/>
    <hyperlink ref="F233" r:id="rId24" display="https://podminky.urs.cz/item/CS_URS_2023_02/564831111"/>
    <hyperlink ref="F240" r:id="rId25" display="https://podminky.urs.cz/item/CS_URS_2023_02/564851111"/>
    <hyperlink ref="F247" r:id="rId26" display="https://podminky.urs.cz/item/CS_URS_2023_02/564861111"/>
    <hyperlink ref="F266" r:id="rId27" display="https://podminky.urs.cz/item/CS_URS_2023_02/567122114"/>
    <hyperlink ref="F273" r:id="rId28" display="https://podminky.urs.cz/item/CS_URS_2023_02/596211110"/>
    <hyperlink ref="F275" r:id="rId29" display="https://podminky.urs.cz/item/CS_URS_2023_02/596211112"/>
    <hyperlink ref="F296" r:id="rId30" display="https://podminky.urs.cz/item/CS_URS_2023_02/596212210"/>
    <hyperlink ref="F314" r:id="rId31" display="https://podminky.urs.cz/item/CS_URS_2023_02/596212211"/>
    <hyperlink ref="F336" r:id="rId32" display="https://podminky.urs.cz/item/CS_URS_2023_02/916131213"/>
    <hyperlink ref="F359" r:id="rId33" display="https://podminky.urs.cz/item/CS_URS_2023_02/916231213"/>
    <hyperlink ref="F366" r:id="rId34" display="https://podminky.urs.cz/item/CS_URS_2023_02/916991121"/>
    <hyperlink ref="F373" r:id="rId35" display="https://podminky.urs.cz/item/CS_URS_2023_02/919111114"/>
    <hyperlink ref="F377" r:id="rId36" display="https://podminky.urs.cz/item/CS_URS_2023_02/919731121"/>
    <hyperlink ref="F381" r:id="rId37" display="https://podminky.urs.cz/item/CS_URS_2023_02/919735111"/>
    <hyperlink ref="F394" r:id="rId38" display="https://podminky.urs.cz/item/CS_URS_2023_02/966005111"/>
    <hyperlink ref="F398" r:id="rId39" display="https://podminky.urs.cz/item/CS_URS_2023_02/966006251"/>
    <hyperlink ref="F406" r:id="rId40" display="https://podminky.urs.cz/item/CS_URS_2023_02/915111115"/>
    <hyperlink ref="F410" r:id="rId41" display="https://podminky.urs.cz/item/CS_URS_2023_02/915211116"/>
    <hyperlink ref="F414" r:id="rId42" display="https://podminky.urs.cz/item/CS_URS_2023_02/915131115"/>
    <hyperlink ref="F418" r:id="rId43" display="https://podminky.urs.cz/item/CS_URS_2023_02/915231116"/>
    <hyperlink ref="F422" r:id="rId44" display="https://podminky.urs.cz/item/CS_URS_2023_02/915611111"/>
    <hyperlink ref="F426" r:id="rId45" display="https://podminky.urs.cz/item/CS_URS_2023_02/915621111"/>
    <hyperlink ref="F430" r:id="rId46" display="https://podminky.urs.cz/item/CS_URS_2023_02/966006211"/>
    <hyperlink ref="F444" r:id="rId47" display="https://podminky.urs.cz/item/CS_URS_2023_02/997221551"/>
    <hyperlink ref="F449" r:id="rId48" display="https://podminky.urs.cz/item/CS_URS_2023_02/997221559"/>
    <hyperlink ref="F453" r:id="rId49" display="https://podminky.urs.cz/item/CS_URS_2023_02/997221561"/>
    <hyperlink ref="F457" r:id="rId50" display="https://podminky.urs.cz/item/CS_URS_2023_02/997221569"/>
    <hyperlink ref="F464" r:id="rId51" display="https://podminky.urs.cz/item/CS_URS_2023_02/997221579"/>
    <hyperlink ref="F469" r:id="rId52" display="https://podminky.urs.cz/item/CS_URS_2023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OPRAVA CHODNÍKŮ NA ULICI GAJDOŠOVA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633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27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27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32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27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35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37</v>
      </c>
      <c r="G32" s="40"/>
      <c r="H32" s="40"/>
      <c r="I32" s="147" t="s">
        <v>36</v>
      </c>
      <c r="J32" s="147" t="s">
        <v>38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39</v>
      </c>
      <c r="E33" s="134" t="s">
        <v>40</v>
      </c>
      <c r="F33" s="149">
        <f>ROUND((SUM(BE84:BE321)),2)</f>
        <v>0</v>
      </c>
      <c r="G33" s="40"/>
      <c r="H33" s="40"/>
      <c r="I33" s="150">
        <v>0.21</v>
      </c>
      <c r="J33" s="149">
        <f>ROUND(((SUM(BE84:BE321))*I33),2)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41</v>
      </c>
      <c r="F34" s="149">
        <f>ROUND((SUM(BF84:BF321)),2)</f>
        <v>0</v>
      </c>
      <c r="G34" s="40"/>
      <c r="H34" s="40"/>
      <c r="I34" s="150">
        <v>0.15</v>
      </c>
      <c r="J34" s="149">
        <f>ROUND(((SUM(BF84:BF321))*I34),2)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42</v>
      </c>
      <c r="F35" s="149">
        <f>ROUND((SUM(BG84:BG321)),2)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43</v>
      </c>
      <c r="F36" s="149">
        <f>ROUND((SUM(BH84:BH321)),2)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44</v>
      </c>
      <c r="F37" s="149">
        <f>ROUND((SUM(BI84:BI321)),2)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OPRAVA CHODNÍKŮ NA ULICI GAJDOŠOVA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102 - ODVODNĚNÍ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12. 1. 2024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90</v>
      </c>
      <c r="D57" s="164"/>
      <c r="E57" s="164"/>
      <c r="F57" s="164"/>
      <c r="G57" s="164"/>
      <c r="H57" s="164"/>
      <c r="I57" s="164"/>
      <c r="J57" s="165" t="s">
        <v>91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67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92</v>
      </c>
    </row>
    <row r="60" spans="1:31" s="9" customFormat="1" ht="24.95" customHeight="1">
      <c r="A60" s="9"/>
      <c r="B60" s="167"/>
      <c r="C60" s="168"/>
      <c r="D60" s="169" t="s">
        <v>93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94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634</v>
      </c>
      <c r="E62" s="176"/>
      <c r="F62" s="176"/>
      <c r="G62" s="176"/>
      <c r="H62" s="176"/>
      <c r="I62" s="176"/>
      <c r="J62" s="177">
        <f>J218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97</v>
      </c>
      <c r="E63" s="176"/>
      <c r="F63" s="176"/>
      <c r="G63" s="176"/>
      <c r="H63" s="176"/>
      <c r="I63" s="176"/>
      <c r="J63" s="177">
        <f>J248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100</v>
      </c>
      <c r="E64" s="176"/>
      <c r="F64" s="176"/>
      <c r="G64" s="176"/>
      <c r="H64" s="176"/>
      <c r="I64" s="176"/>
      <c r="J64" s="177">
        <f>J319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101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OPRAVA CHODNÍKŮ NA ULICI GAJDOŠOVA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87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SO 102 - ODVODNĚNÍ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 </v>
      </c>
      <c r="G78" s="42"/>
      <c r="H78" s="42"/>
      <c r="I78" s="34" t="s">
        <v>23</v>
      </c>
      <c r="J78" s="74" t="str">
        <f>IF(J12="","",J12)</f>
        <v>12. 1. 2024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 xml:space="preserve"> </v>
      </c>
      <c r="G80" s="42"/>
      <c r="H80" s="42"/>
      <c r="I80" s="34" t="s">
        <v>30</v>
      </c>
      <c r="J80" s="38" t="str">
        <f>E21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28</v>
      </c>
      <c r="D81" s="42"/>
      <c r="E81" s="42"/>
      <c r="F81" s="29" t="str">
        <f>IF(E18="","",E18)</f>
        <v>Vyplň údaj</v>
      </c>
      <c r="G81" s="42"/>
      <c r="H81" s="42"/>
      <c r="I81" s="34" t="s">
        <v>32</v>
      </c>
      <c r="J81" s="38" t="str">
        <f>E24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102</v>
      </c>
      <c r="D83" s="182" t="s">
        <v>54</v>
      </c>
      <c r="E83" s="182" t="s">
        <v>50</v>
      </c>
      <c r="F83" s="182" t="s">
        <v>51</v>
      </c>
      <c r="G83" s="182" t="s">
        <v>103</v>
      </c>
      <c r="H83" s="182" t="s">
        <v>104</v>
      </c>
      <c r="I83" s="182" t="s">
        <v>105</v>
      </c>
      <c r="J83" s="182" t="s">
        <v>91</v>
      </c>
      <c r="K83" s="183" t="s">
        <v>106</v>
      </c>
      <c r="L83" s="184"/>
      <c r="M83" s="94" t="s">
        <v>19</v>
      </c>
      <c r="N83" s="95" t="s">
        <v>39</v>
      </c>
      <c r="O83" s="95" t="s">
        <v>107</v>
      </c>
      <c r="P83" s="95" t="s">
        <v>108</v>
      </c>
      <c r="Q83" s="95" t="s">
        <v>109</v>
      </c>
      <c r="R83" s="95" t="s">
        <v>110</v>
      </c>
      <c r="S83" s="95" t="s">
        <v>111</v>
      </c>
      <c r="T83" s="96" t="s">
        <v>112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113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62.642281757999996</v>
      </c>
      <c r="S84" s="98"/>
      <c r="T84" s="188">
        <f>T85</f>
        <v>10.879800000000001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68</v>
      </c>
      <c r="AU84" s="19" t="s">
        <v>92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68</v>
      </c>
      <c r="E85" s="193" t="s">
        <v>114</v>
      </c>
      <c r="F85" s="193" t="s">
        <v>115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P86+P218+P248+P319</f>
        <v>0</v>
      </c>
      <c r="Q85" s="198"/>
      <c r="R85" s="199">
        <f>R86+R218+R248+R319</f>
        <v>62.642281757999996</v>
      </c>
      <c r="S85" s="198"/>
      <c r="T85" s="200">
        <f>T86+T218+T248+T319</f>
        <v>10.879800000000001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77</v>
      </c>
      <c r="AT85" s="202" t="s">
        <v>68</v>
      </c>
      <c r="AU85" s="202" t="s">
        <v>69</v>
      </c>
      <c r="AY85" s="201" t="s">
        <v>116</v>
      </c>
      <c r="BK85" s="203">
        <f>BK86+BK218+BK248+BK319</f>
        <v>0</v>
      </c>
    </row>
    <row r="86" spans="1:63" s="12" customFormat="1" ht="22.8" customHeight="1">
      <c r="A86" s="12"/>
      <c r="B86" s="190"/>
      <c r="C86" s="191"/>
      <c r="D86" s="192" t="s">
        <v>68</v>
      </c>
      <c r="E86" s="204" t="s">
        <v>77</v>
      </c>
      <c r="F86" s="204" t="s">
        <v>117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SUM(P87:P217)</f>
        <v>0</v>
      </c>
      <c r="Q86" s="198"/>
      <c r="R86" s="199">
        <f>SUM(R87:R217)</f>
        <v>0.256634678</v>
      </c>
      <c r="S86" s="198"/>
      <c r="T86" s="200">
        <f>SUM(T87:T217)</f>
        <v>10.879800000000001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77</v>
      </c>
      <c r="AT86" s="202" t="s">
        <v>68</v>
      </c>
      <c r="AU86" s="202" t="s">
        <v>77</v>
      </c>
      <c r="AY86" s="201" t="s">
        <v>116</v>
      </c>
      <c r="BK86" s="203">
        <f>SUM(BK87:BK217)</f>
        <v>0</v>
      </c>
    </row>
    <row r="87" spans="1:65" s="2" customFormat="1" ht="24.15" customHeight="1">
      <c r="A87" s="40"/>
      <c r="B87" s="41"/>
      <c r="C87" s="206" t="s">
        <v>77</v>
      </c>
      <c r="D87" s="206" t="s">
        <v>118</v>
      </c>
      <c r="E87" s="207" t="s">
        <v>635</v>
      </c>
      <c r="F87" s="208" t="s">
        <v>636</v>
      </c>
      <c r="G87" s="209" t="s">
        <v>121</v>
      </c>
      <c r="H87" s="210">
        <v>2.996</v>
      </c>
      <c r="I87" s="211"/>
      <c r="J87" s="212">
        <f>ROUND(I87*H87,2)</f>
        <v>0</v>
      </c>
      <c r="K87" s="208" t="s">
        <v>122</v>
      </c>
      <c r="L87" s="46"/>
      <c r="M87" s="213" t="s">
        <v>19</v>
      </c>
      <c r="N87" s="214" t="s">
        <v>40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123</v>
      </c>
      <c r="AT87" s="217" t="s">
        <v>118</v>
      </c>
      <c r="AU87" s="217" t="s">
        <v>79</v>
      </c>
      <c r="AY87" s="19" t="s">
        <v>116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77</v>
      </c>
      <c r="BK87" s="218">
        <f>ROUND(I87*H87,2)</f>
        <v>0</v>
      </c>
      <c r="BL87" s="19" t="s">
        <v>123</v>
      </c>
      <c r="BM87" s="217" t="s">
        <v>79</v>
      </c>
    </row>
    <row r="88" spans="1:47" s="2" customFormat="1" ht="12">
      <c r="A88" s="40"/>
      <c r="B88" s="41"/>
      <c r="C88" s="42"/>
      <c r="D88" s="219" t="s">
        <v>124</v>
      </c>
      <c r="E88" s="42"/>
      <c r="F88" s="220" t="s">
        <v>637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124</v>
      </c>
      <c r="AU88" s="19" t="s">
        <v>79</v>
      </c>
    </row>
    <row r="89" spans="1:51" s="13" customFormat="1" ht="12">
      <c r="A89" s="13"/>
      <c r="B89" s="224"/>
      <c r="C89" s="225"/>
      <c r="D89" s="226" t="s">
        <v>126</v>
      </c>
      <c r="E89" s="227" t="s">
        <v>19</v>
      </c>
      <c r="F89" s="228" t="s">
        <v>638</v>
      </c>
      <c r="G89" s="225"/>
      <c r="H89" s="227" t="s">
        <v>19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126</v>
      </c>
      <c r="AU89" s="234" t="s">
        <v>79</v>
      </c>
      <c r="AV89" s="13" t="s">
        <v>77</v>
      </c>
      <c r="AW89" s="13" t="s">
        <v>31</v>
      </c>
      <c r="AX89" s="13" t="s">
        <v>69</v>
      </c>
      <c r="AY89" s="234" t="s">
        <v>116</v>
      </c>
    </row>
    <row r="90" spans="1:51" s="14" customFormat="1" ht="12">
      <c r="A90" s="14"/>
      <c r="B90" s="235"/>
      <c r="C90" s="236"/>
      <c r="D90" s="226" t="s">
        <v>126</v>
      </c>
      <c r="E90" s="237" t="s">
        <v>19</v>
      </c>
      <c r="F90" s="238" t="s">
        <v>639</v>
      </c>
      <c r="G90" s="236"/>
      <c r="H90" s="239">
        <v>0.728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5" t="s">
        <v>126</v>
      </c>
      <c r="AU90" s="245" t="s">
        <v>79</v>
      </c>
      <c r="AV90" s="14" t="s">
        <v>79</v>
      </c>
      <c r="AW90" s="14" t="s">
        <v>31</v>
      </c>
      <c r="AX90" s="14" t="s">
        <v>69</v>
      </c>
      <c r="AY90" s="245" t="s">
        <v>116</v>
      </c>
    </row>
    <row r="91" spans="1:51" s="14" customFormat="1" ht="12">
      <c r="A91" s="14"/>
      <c r="B91" s="235"/>
      <c r="C91" s="236"/>
      <c r="D91" s="226" t="s">
        <v>126</v>
      </c>
      <c r="E91" s="237" t="s">
        <v>19</v>
      </c>
      <c r="F91" s="238" t="s">
        <v>640</v>
      </c>
      <c r="G91" s="236"/>
      <c r="H91" s="239">
        <v>0.728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126</v>
      </c>
      <c r="AU91" s="245" t="s">
        <v>79</v>
      </c>
      <c r="AV91" s="14" t="s">
        <v>79</v>
      </c>
      <c r="AW91" s="14" t="s">
        <v>31</v>
      </c>
      <c r="AX91" s="14" t="s">
        <v>69</v>
      </c>
      <c r="AY91" s="245" t="s">
        <v>116</v>
      </c>
    </row>
    <row r="92" spans="1:51" s="14" customFormat="1" ht="12">
      <c r="A92" s="14"/>
      <c r="B92" s="235"/>
      <c r="C92" s="236"/>
      <c r="D92" s="226" t="s">
        <v>126</v>
      </c>
      <c r="E92" s="237" t="s">
        <v>19</v>
      </c>
      <c r="F92" s="238" t="s">
        <v>641</v>
      </c>
      <c r="G92" s="236"/>
      <c r="H92" s="239">
        <v>0.728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5" t="s">
        <v>126</v>
      </c>
      <c r="AU92" s="245" t="s">
        <v>79</v>
      </c>
      <c r="AV92" s="14" t="s">
        <v>79</v>
      </c>
      <c r="AW92" s="14" t="s">
        <v>31</v>
      </c>
      <c r="AX92" s="14" t="s">
        <v>69</v>
      </c>
      <c r="AY92" s="245" t="s">
        <v>116</v>
      </c>
    </row>
    <row r="93" spans="1:51" s="14" customFormat="1" ht="12">
      <c r="A93" s="14"/>
      <c r="B93" s="235"/>
      <c r="C93" s="236"/>
      <c r="D93" s="226" t="s">
        <v>126</v>
      </c>
      <c r="E93" s="237" t="s">
        <v>19</v>
      </c>
      <c r="F93" s="238" t="s">
        <v>642</v>
      </c>
      <c r="G93" s="236"/>
      <c r="H93" s="239">
        <v>0.812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5" t="s">
        <v>126</v>
      </c>
      <c r="AU93" s="245" t="s">
        <v>79</v>
      </c>
      <c r="AV93" s="14" t="s">
        <v>79</v>
      </c>
      <c r="AW93" s="14" t="s">
        <v>31</v>
      </c>
      <c r="AX93" s="14" t="s">
        <v>69</v>
      </c>
      <c r="AY93" s="245" t="s">
        <v>116</v>
      </c>
    </row>
    <row r="94" spans="1:51" s="15" customFormat="1" ht="12">
      <c r="A94" s="15"/>
      <c r="B94" s="246"/>
      <c r="C94" s="247"/>
      <c r="D94" s="226" t="s">
        <v>126</v>
      </c>
      <c r="E94" s="248" t="s">
        <v>19</v>
      </c>
      <c r="F94" s="249" t="s">
        <v>135</v>
      </c>
      <c r="G94" s="247"/>
      <c r="H94" s="250">
        <v>2.9960000000000004</v>
      </c>
      <c r="I94" s="251"/>
      <c r="J94" s="247"/>
      <c r="K94" s="247"/>
      <c r="L94" s="252"/>
      <c r="M94" s="253"/>
      <c r="N94" s="254"/>
      <c r="O94" s="254"/>
      <c r="P94" s="254"/>
      <c r="Q94" s="254"/>
      <c r="R94" s="254"/>
      <c r="S94" s="254"/>
      <c r="T94" s="25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6" t="s">
        <v>126</v>
      </c>
      <c r="AU94" s="256" t="s">
        <v>79</v>
      </c>
      <c r="AV94" s="15" t="s">
        <v>123</v>
      </c>
      <c r="AW94" s="15" t="s">
        <v>31</v>
      </c>
      <c r="AX94" s="15" t="s">
        <v>77</v>
      </c>
      <c r="AY94" s="256" t="s">
        <v>116</v>
      </c>
    </row>
    <row r="95" spans="1:65" s="2" customFormat="1" ht="24.15" customHeight="1">
      <c r="A95" s="40"/>
      <c r="B95" s="41"/>
      <c r="C95" s="206" t="s">
        <v>79</v>
      </c>
      <c r="D95" s="206" t="s">
        <v>118</v>
      </c>
      <c r="E95" s="207" t="s">
        <v>643</v>
      </c>
      <c r="F95" s="208" t="s">
        <v>644</v>
      </c>
      <c r="G95" s="209" t="s">
        <v>121</v>
      </c>
      <c r="H95" s="210">
        <v>24.564</v>
      </c>
      <c r="I95" s="211"/>
      <c r="J95" s="212">
        <f>ROUND(I95*H95,2)</f>
        <v>0</v>
      </c>
      <c r="K95" s="208" t="s">
        <v>122</v>
      </c>
      <c r="L95" s="46"/>
      <c r="M95" s="213" t="s">
        <v>19</v>
      </c>
      <c r="N95" s="214" t="s">
        <v>40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123</v>
      </c>
      <c r="AT95" s="217" t="s">
        <v>118</v>
      </c>
      <c r="AU95" s="217" t="s">
        <v>79</v>
      </c>
      <c r="AY95" s="19" t="s">
        <v>116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77</v>
      </c>
      <c r="BK95" s="218">
        <f>ROUND(I95*H95,2)</f>
        <v>0</v>
      </c>
      <c r="BL95" s="19" t="s">
        <v>123</v>
      </c>
      <c r="BM95" s="217" t="s">
        <v>123</v>
      </c>
    </row>
    <row r="96" spans="1:47" s="2" customFormat="1" ht="12">
      <c r="A96" s="40"/>
      <c r="B96" s="41"/>
      <c r="C96" s="42"/>
      <c r="D96" s="219" t="s">
        <v>124</v>
      </c>
      <c r="E96" s="42"/>
      <c r="F96" s="220" t="s">
        <v>645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124</v>
      </c>
      <c r="AU96" s="19" t="s">
        <v>79</v>
      </c>
    </row>
    <row r="97" spans="1:51" s="13" customFormat="1" ht="12">
      <c r="A97" s="13"/>
      <c r="B97" s="224"/>
      <c r="C97" s="225"/>
      <c r="D97" s="226" t="s">
        <v>126</v>
      </c>
      <c r="E97" s="227" t="s">
        <v>19</v>
      </c>
      <c r="F97" s="228" t="s">
        <v>646</v>
      </c>
      <c r="G97" s="225"/>
      <c r="H97" s="227" t="s">
        <v>19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126</v>
      </c>
      <c r="AU97" s="234" t="s">
        <v>79</v>
      </c>
      <c r="AV97" s="13" t="s">
        <v>77</v>
      </c>
      <c r="AW97" s="13" t="s">
        <v>31</v>
      </c>
      <c r="AX97" s="13" t="s">
        <v>69</v>
      </c>
      <c r="AY97" s="234" t="s">
        <v>116</v>
      </c>
    </row>
    <row r="98" spans="1:51" s="14" customFormat="1" ht="12">
      <c r="A98" s="14"/>
      <c r="B98" s="235"/>
      <c r="C98" s="236"/>
      <c r="D98" s="226" t="s">
        <v>126</v>
      </c>
      <c r="E98" s="237" t="s">
        <v>19</v>
      </c>
      <c r="F98" s="238" t="s">
        <v>647</v>
      </c>
      <c r="G98" s="236"/>
      <c r="H98" s="239">
        <v>5.968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126</v>
      </c>
      <c r="AU98" s="245" t="s">
        <v>79</v>
      </c>
      <c r="AV98" s="14" t="s">
        <v>79</v>
      </c>
      <c r="AW98" s="14" t="s">
        <v>31</v>
      </c>
      <c r="AX98" s="14" t="s">
        <v>69</v>
      </c>
      <c r="AY98" s="245" t="s">
        <v>116</v>
      </c>
    </row>
    <row r="99" spans="1:51" s="14" customFormat="1" ht="12">
      <c r="A99" s="14"/>
      <c r="B99" s="235"/>
      <c r="C99" s="236"/>
      <c r="D99" s="226" t="s">
        <v>126</v>
      </c>
      <c r="E99" s="237" t="s">
        <v>19</v>
      </c>
      <c r="F99" s="238" t="s">
        <v>648</v>
      </c>
      <c r="G99" s="236"/>
      <c r="H99" s="239">
        <v>5.968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126</v>
      </c>
      <c r="AU99" s="245" t="s">
        <v>79</v>
      </c>
      <c r="AV99" s="14" t="s">
        <v>79</v>
      </c>
      <c r="AW99" s="14" t="s">
        <v>31</v>
      </c>
      <c r="AX99" s="14" t="s">
        <v>69</v>
      </c>
      <c r="AY99" s="245" t="s">
        <v>116</v>
      </c>
    </row>
    <row r="100" spans="1:51" s="14" customFormat="1" ht="12">
      <c r="A100" s="14"/>
      <c r="B100" s="235"/>
      <c r="C100" s="236"/>
      <c r="D100" s="226" t="s">
        <v>126</v>
      </c>
      <c r="E100" s="237" t="s">
        <v>19</v>
      </c>
      <c r="F100" s="238" t="s">
        <v>649</v>
      </c>
      <c r="G100" s="236"/>
      <c r="H100" s="239">
        <v>5.968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126</v>
      </c>
      <c r="AU100" s="245" t="s">
        <v>79</v>
      </c>
      <c r="AV100" s="14" t="s">
        <v>79</v>
      </c>
      <c r="AW100" s="14" t="s">
        <v>31</v>
      </c>
      <c r="AX100" s="14" t="s">
        <v>69</v>
      </c>
      <c r="AY100" s="245" t="s">
        <v>116</v>
      </c>
    </row>
    <row r="101" spans="1:51" s="14" customFormat="1" ht="12">
      <c r="A101" s="14"/>
      <c r="B101" s="235"/>
      <c r="C101" s="236"/>
      <c r="D101" s="226" t="s">
        <v>126</v>
      </c>
      <c r="E101" s="237" t="s">
        <v>19</v>
      </c>
      <c r="F101" s="238" t="s">
        <v>650</v>
      </c>
      <c r="G101" s="236"/>
      <c r="H101" s="239">
        <v>6.66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126</v>
      </c>
      <c r="AU101" s="245" t="s">
        <v>79</v>
      </c>
      <c r="AV101" s="14" t="s">
        <v>79</v>
      </c>
      <c r="AW101" s="14" t="s">
        <v>31</v>
      </c>
      <c r="AX101" s="14" t="s">
        <v>69</v>
      </c>
      <c r="AY101" s="245" t="s">
        <v>116</v>
      </c>
    </row>
    <row r="102" spans="1:51" s="15" customFormat="1" ht="12">
      <c r="A102" s="15"/>
      <c r="B102" s="246"/>
      <c r="C102" s="247"/>
      <c r="D102" s="226" t="s">
        <v>126</v>
      </c>
      <c r="E102" s="248" t="s">
        <v>19</v>
      </c>
      <c r="F102" s="249" t="s">
        <v>135</v>
      </c>
      <c r="G102" s="247"/>
      <c r="H102" s="250">
        <v>24.564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6" t="s">
        <v>126</v>
      </c>
      <c r="AU102" s="256" t="s">
        <v>79</v>
      </c>
      <c r="AV102" s="15" t="s">
        <v>123</v>
      </c>
      <c r="AW102" s="15" t="s">
        <v>31</v>
      </c>
      <c r="AX102" s="15" t="s">
        <v>77</v>
      </c>
      <c r="AY102" s="256" t="s">
        <v>116</v>
      </c>
    </row>
    <row r="103" spans="1:65" s="2" customFormat="1" ht="24.15" customHeight="1">
      <c r="A103" s="40"/>
      <c r="B103" s="41"/>
      <c r="C103" s="206" t="s">
        <v>123</v>
      </c>
      <c r="D103" s="206" t="s">
        <v>118</v>
      </c>
      <c r="E103" s="207" t="s">
        <v>651</v>
      </c>
      <c r="F103" s="208" t="s">
        <v>652</v>
      </c>
      <c r="G103" s="209" t="s">
        <v>121</v>
      </c>
      <c r="H103" s="210">
        <v>2.396</v>
      </c>
      <c r="I103" s="211"/>
      <c r="J103" s="212">
        <f>ROUND(I103*H103,2)</f>
        <v>0</v>
      </c>
      <c r="K103" s="208" t="s">
        <v>122</v>
      </c>
      <c r="L103" s="46"/>
      <c r="M103" s="213" t="s">
        <v>19</v>
      </c>
      <c r="N103" s="214" t="s">
        <v>40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123</v>
      </c>
      <c r="AT103" s="217" t="s">
        <v>118</v>
      </c>
      <c r="AU103" s="217" t="s">
        <v>79</v>
      </c>
      <c r="AY103" s="19" t="s">
        <v>116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77</v>
      </c>
      <c r="BK103" s="218">
        <f>ROUND(I103*H103,2)</f>
        <v>0</v>
      </c>
      <c r="BL103" s="19" t="s">
        <v>123</v>
      </c>
      <c r="BM103" s="217" t="s">
        <v>149</v>
      </c>
    </row>
    <row r="104" spans="1:47" s="2" customFormat="1" ht="12">
      <c r="A104" s="40"/>
      <c r="B104" s="41"/>
      <c r="C104" s="42"/>
      <c r="D104" s="219" t="s">
        <v>124</v>
      </c>
      <c r="E104" s="42"/>
      <c r="F104" s="220" t="s">
        <v>653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124</v>
      </c>
      <c r="AU104" s="19" t="s">
        <v>79</v>
      </c>
    </row>
    <row r="105" spans="1:51" s="13" customFormat="1" ht="12">
      <c r="A105" s="13"/>
      <c r="B105" s="224"/>
      <c r="C105" s="225"/>
      <c r="D105" s="226" t="s">
        <v>126</v>
      </c>
      <c r="E105" s="227" t="s">
        <v>19</v>
      </c>
      <c r="F105" s="228" t="s">
        <v>654</v>
      </c>
      <c r="G105" s="225"/>
      <c r="H105" s="227" t="s">
        <v>19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126</v>
      </c>
      <c r="AU105" s="234" t="s">
        <v>79</v>
      </c>
      <c r="AV105" s="13" t="s">
        <v>77</v>
      </c>
      <c r="AW105" s="13" t="s">
        <v>31</v>
      </c>
      <c r="AX105" s="13" t="s">
        <v>69</v>
      </c>
      <c r="AY105" s="234" t="s">
        <v>116</v>
      </c>
    </row>
    <row r="106" spans="1:51" s="14" customFormat="1" ht="12">
      <c r="A106" s="14"/>
      <c r="B106" s="235"/>
      <c r="C106" s="236"/>
      <c r="D106" s="226" t="s">
        <v>126</v>
      </c>
      <c r="E106" s="237" t="s">
        <v>19</v>
      </c>
      <c r="F106" s="238" t="s">
        <v>655</v>
      </c>
      <c r="G106" s="236"/>
      <c r="H106" s="239">
        <v>0.582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126</v>
      </c>
      <c r="AU106" s="245" t="s">
        <v>79</v>
      </c>
      <c r="AV106" s="14" t="s">
        <v>79</v>
      </c>
      <c r="AW106" s="14" t="s">
        <v>31</v>
      </c>
      <c r="AX106" s="14" t="s">
        <v>69</v>
      </c>
      <c r="AY106" s="245" t="s">
        <v>116</v>
      </c>
    </row>
    <row r="107" spans="1:51" s="14" customFormat="1" ht="12">
      <c r="A107" s="14"/>
      <c r="B107" s="235"/>
      <c r="C107" s="236"/>
      <c r="D107" s="226" t="s">
        <v>126</v>
      </c>
      <c r="E107" s="237" t="s">
        <v>19</v>
      </c>
      <c r="F107" s="238" t="s">
        <v>656</v>
      </c>
      <c r="G107" s="236"/>
      <c r="H107" s="239">
        <v>0.582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126</v>
      </c>
      <c r="AU107" s="245" t="s">
        <v>79</v>
      </c>
      <c r="AV107" s="14" t="s">
        <v>79</v>
      </c>
      <c r="AW107" s="14" t="s">
        <v>31</v>
      </c>
      <c r="AX107" s="14" t="s">
        <v>69</v>
      </c>
      <c r="AY107" s="245" t="s">
        <v>116</v>
      </c>
    </row>
    <row r="108" spans="1:51" s="14" customFormat="1" ht="12">
      <c r="A108" s="14"/>
      <c r="B108" s="235"/>
      <c r="C108" s="236"/>
      <c r="D108" s="226" t="s">
        <v>126</v>
      </c>
      <c r="E108" s="237" t="s">
        <v>19</v>
      </c>
      <c r="F108" s="238" t="s">
        <v>657</v>
      </c>
      <c r="G108" s="236"/>
      <c r="H108" s="239">
        <v>0.582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126</v>
      </c>
      <c r="AU108" s="245" t="s">
        <v>79</v>
      </c>
      <c r="AV108" s="14" t="s">
        <v>79</v>
      </c>
      <c r="AW108" s="14" t="s">
        <v>31</v>
      </c>
      <c r="AX108" s="14" t="s">
        <v>69</v>
      </c>
      <c r="AY108" s="245" t="s">
        <v>116</v>
      </c>
    </row>
    <row r="109" spans="1:51" s="14" customFormat="1" ht="12">
      <c r="A109" s="14"/>
      <c r="B109" s="235"/>
      <c r="C109" s="236"/>
      <c r="D109" s="226" t="s">
        <v>126</v>
      </c>
      <c r="E109" s="237" t="s">
        <v>19</v>
      </c>
      <c r="F109" s="238" t="s">
        <v>658</v>
      </c>
      <c r="G109" s="236"/>
      <c r="H109" s="239">
        <v>0.65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126</v>
      </c>
      <c r="AU109" s="245" t="s">
        <v>79</v>
      </c>
      <c r="AV109" s="14" t="s">
        <v>79</v>
      </c>
      <c r="AW109" s="14" t="s">
        <v>31</v>
      </c>
      <c r="AX109" s="14" t="s">
        <v>69</v>
      </c>
      <c r="AY109" s="245" t="s">
        <v>116</v>
      </c>
    </row>
    <row r="110" spans="1:51" s="15" customFormat="1" ht="12">
      <c r="A110" s="15"/>
      <c r="B110" s="246"/>
      <c r="C110" s="247"/>
      <c r="D110" s="226" t="s">
        <v>126</v>
      </c>
      <c r="E110" s="248" t="s">
        <v>19</v>
      </c>
      <c r="F110" s="249" t="s">
        <v>135</v>
      </c>
      <c r="G110" s="247"/>
      <c r="H110" s="250">
        <v>2.396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6" t="s">
        <v>126</v>
      </c>
      <c r="AU110" s="256" t="s">
        <v>79</v>
      </c>
      <c r="AV110" s="15" t="s">
        <v>123</v>
      </c>
      <c r="AW110" s="15" t="s">
        <v>31</v>
      </c>
      <c r="AX110" s="15" t="s">
        <v>77</v>
      </c>
      <c r="AY110" s="256" t="s">
        <v>116</v>
      </c>
    </row>
    <row r="111" spans="1:65" s="2" customFormat="1" ht="24.15" customHeight="1">
      <c r="A111" s="40"/>
      <c r="B111" s="41"/>
      <c r="C111" s="206" t="s">
        <v>170</v>
      </c>
      <c r="D111" s="206" t="s">
        <v>118</v>
      </c>
      <c r="E111" s="207" t="s">
        <v>659</v>
      </c>
      <c r="F111" s="208" t="s">
        <v>660</v>
      </c>
      <c r="G111" s="209" t="s">
        <v>121</v>
      </c>
      <c r="H111" s="210">
        <v>11.696</v>
      </c>
      <c r="I111" s="211"/>
      <c r="J111" s="212">
        <f>ROUND(I111*H111,2)</f>
        <v>0</v>
      </c>
      <c r="K111" s="208" t="s">
        <v>122</v>
      </c>
      <c r="L111" s="46"/>
      <c r="M111" s="213" t="s">
        <v>19</v>
      </c>
      <c r="N111" s="214" t="s">
        <v>40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123</v>
      </c>
      <c r="AT111" s="217" t="s">
        <v>118</v>
      </c>
      <c r="AU111" s="217" t="s">
        <v>79</v>
      </c>
      <c r="AY111" s="19" t="s">
        <v>116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77</v>
      </c>
      <c r="BK111" s="218">
        <f>ROUND(I111*H111,2)</f>
        <v>0</v>
      </c>
      <c r="BL111" s="19" t="s">
        <v>123</v>
      </c>
      <c r="BM111" s="217" t="s">
        <v>160</v>
      </c>
    </row>
    <row r="112" spans="1:47" s="2" customFormat="1" ht="12">
      <c r="A112" s="40"/>
      <c r="B112" s="41"/>
      <c r="C112" s="42"/>
      <c r="D112" s="219" t="s">
        <v>124</v>
      </c>
      <c r="E112" s="42"/>
      <c r="F112" s="220" t="s">
        <v>661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124</v>
      </c>
      <c r="AU112" s="19" t="s">
        <v>79</v>
      </c>
    </row>
    <row r="113" spans="1:51" s="13" customFormat="1" ht="12">
      <c r="A113" s="13"/>
      <c r="B113" s="224"/>
      <c r="C113" s="225"/>
      <c r="D113" s="226" t="s">
        <v>126</v>
      </c>
      <c r="E113" s="227" t="s">
        <v>19</v>
      </c>
      <c r="F113" s="228" t="s">
        <v>127</v>
      </c>
      <c r="G113" s="225"/>
      <c r="H113" s="227" t="s">
        <v>19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126</v>
      </c>
      <c r="AU113" s="234" t="s">
        <v>79</v>
      </c>
      <c r="AV113" s="13" t="s">
        <v>77</v>
      </c>
      <c r="AW113" s="13" t="s">
        <v>31</v>
      </c>
      <c r="AX113" s="13" t="s">
        <v>69</v>
      </c>
      <c r="AY113" s="234" t="s">
        <v>116</v>
      </c>
    </row>
    <row r="114" spans="1:51" s="14" customFormat="1" ht="12">
      <c r="A114" s="14"/>
      <c r="B114" s="235"/>
      <c r="C114" s="236"/>
      <c r="D114" s="226" t="s">
        <v>126</v>
      </c>
      <c r="E114" s="237" t="s">
        <v>19</v>
      </c>
      <c r="F114" s="238" t="s">
        <v>662</v>
      </c>
      <c r="G114" s="236"/>
      <c r="H114" s="239">
        <v>11.696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126</v>
      </c>
      <c r="AU114" s="245" t="s">
        <v>79</v>
      </c>
      <c r="AV114" s="14" t="s">
        <v>79</v>
      </c>
      <c r="AW114" s="14" t="s">
        <v>31</v>
      </c>
      <c r="AX114" s="14" t="s">
        <v>69</v>
      </c>
      <c r="AY114" s="245" t="s">
        <v>116</v>
      </c>
    </row>
    <row r="115" spans="1:51" s="15" customFormat="1" ht="12">
      <c r="A115" s="15"/>
      <c r="B115" s="246"/>
      <c r="C115" s="247"/>
      <c r="D115" s="226" t="s">
        <v>126</v>
      </c>
      <c r="E115" s="248" t="s">
        <v>19</v>
      </c>
      <c r="F115" s="249" t="s">
        <v>164</v>
      </c>
      <c r="G115" s="247"/>
      <c r="H115" s="250">
        <v>11.696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6" t="s">
        <v>126</v>
      </c>
      <c r="AU115" s="256" t="s">
        <v>79</v>
      </c>
      <c r="AV115" s="15" t="s">
        <v>123</v>
      </c>
      <c r="AW115" s="15" t="s">
        <v>31</v>
      </c>
      <c r="AX115" s="15" t="s">
        <v>77</v>
      </c>
      <c r="AY115" s="256" t="s">
        <v>116</v>
      </c>
    </row>
    <row r="116" spans="1:65" s="2" customFormat="1" ht="24.15" customHeight="1">
      <c r="A116" s="40"/>
      <c r="B116" s="41"/>
      <c r="C116" s="206" t="s">
        <v>175</v>
      </c>
      <c r="D116" s="206" t="s">
        <v>118</v>
      </c>
      <c r="E116" s="207" t="s">
        <v>663</v>
      </c>
      <c r="F116" s="208" t="s">
        <v>664</v>
      </c>
      <c r="G116" s="209" t="s">
        <v>121</v>
      </c>
      <c r="H116" s="210">
        <v>95.91</v>
      </c>
      <c r="I116" s="211"/>
      <c r="J116" s="212">
        <f>ROUND(I116*H116,2)</f>
        <v>0</v>
      </c>
      <c r="K116" s="208" t="s">
        <v>122</v>
      </c>
      <c r="L116" s="46"/>
      <c r="M116" s="213" t="s">
        <v>19</v>
      </c>
      <c r="N116" s="214" t="s">
        <v>40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123</v>
      </c>
      <c r="AT116" s="217" t="s">
        <v>118</v>
      </c>
      <c r="AU116" s="217" t="s">
        <v>79</v>
      </c>
      <c r="AY116" s="19" t="s">
        <v>116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77</v>
      </c>
      <c r="BK116" s="218">
        <f>ROUND(I116*H116,2)</f>
        <v>0</v>
      </c>
      <c r="BL116" s="19" t="s">
        <v>123</v>
      </c>
      <c r="BM116" s="217" t="s">
        <v>223</v>
      </c>
    </row>
    <row r="117" spans="1:47" s="2" customFormat="1" ht="12">
      <c r="A117" s="40"/>
      <c r="B117" s="41"/>
      <c r="C117" s="42"/>
      <c r="D117" s="219" t="s">
        <v>124</v>
      </c>
      <c r="E117" s="42"/>
      <c r="F117" s="220" t="s">
        <v>665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124</v>
      </c>
      <c r="AU117" s="19" t="s">
        <v>79</v>
      </c>
    </row>
    <row r="118" spans="1:65" s="2" customFormat="1" ht="24.15" customHeight="1">
      <c r="A118" s="40"/>
      <c r="B118" s="41"/>
      <c r="C118" s="206" t="s">
        <v>187</v>
      </c>
      <c r="D118" s="206" t="s">
        <v>118</v>
      </c>
      <c r="E118" s="207" t="s">
        <v>666</v>
      </c>
      <c r="F118" s="208" t="s">
        <v>667</v>
      </c>
      <c r="G118" s="209" t="s">
        <v>121</v>
      </c>
      <c r="H118" s="210">
        <v>9.357</v>
      </c>
      <c r="I118" s="211"/>
      <c r="J118" s="212">
        <f>ROUND(I118*H118,2)</f>
        <v>0</v>
      </c>
      <c r="K118" s="208" t="s">
        <v>122</v>
      </c>
      <c r="L118" s="46"/>
      <c r="M118" s="213" t="s">
        <v>19</v>
      </c>
      <c r="N118" s="214" t="s">
        <v>40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123</v>
      </c>
      <c r="AT118" s="217" t="s">
        <v>118</v>
      </c>
      <c r="AU118" s="217" t="s">
        <v>79</v>
      </c>
      <c r="AY118" s="19" t="s">
        <v>116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77</v>
      </c>
      <c r="BK118" s="218">
        <f>ROUND(I118*H118,2)</f>
        <v>0</v>
      </c>
      <c r="BL118" s="19" t="s">
        <v>123</v>
      </c>
      <c r="BM118" s="217" t="s">
        <v>173</v>
      </c>
    </row>
    <row r="119" spans="1:47" s="2" customFormat="1" ht="12">
      <c r="A119" s="40"/>
      <c r="B119" s="41"/>
      <c r="C119" s="42"/>
      <c r="D119" s="219" t="s">
        <v>124</v>
      </c>
      <c r="E119" s="42"/>
      <c r="F119" s="220" t="s">
        <v>668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124</v>
      </c>
      <c r="AU119" s="19" t="s">
        <v>79</v>
      </c>
    </row>
    <row r="120" spans="1:51" s="13" customFormat="1" ht="12">
      <c r="A120" s="13"/>
      <c r="B120" s="224"/>
      <c r="C120" s="225"/>
      <c r="D120" s="226" t="s">
        <v>126</v>
      </c>
      <c r="E120" s="227" t="s">
        <v>19</v>
      </c>
      <c r="F120" s="228" t="s">
        <v>151</v>
      </c>
      <c r="G120" s="225"/>
      <c r="H120" s="227" t="s">
        <v>19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126</v>
      </c>
      <c r="AU120" s="234" t="s">
        <v>79</v>
      </c>
      <c r="AV120" s="13" t="s">
        <v>77</v>
      </c>
      <c r="AW120" s="13" t="s">
        <v>31</v>
      </c>
      <c r="AX120" s="13" t="s">
        <v>69</v>
      </c>
      <c r="AY120" s="234" t="s">
        <v>116</v>
      </c>
    </row>
    <row r="121" spans="1:51" s="14" customFormat="1" ht="12">
      <c r="A121" s="14"/>
      <c r="B121" s="235"/>
      <c r="C121" s="236"/>
      <c r="D121" s="226" t="s">
        <v>126</v>
      </c>
      <c r="E121" s="237" t="s">
        <v>19</v>
      </c>
      <c r="F121" s="238" t="s">
        <v>669</v>
      </c>
      <c r="G121" s="236"/>
      <c r="H121" s="239">
        <v>9.357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126</v>
      </c>
      <c r="AU121" s="245" t="s">
        <v>79</v>
      </c>
      <c r="AV121" s="14" t="s">
        <v>79</v>
      </c>
      <c r="AW121" s="14" t="s">
        <v>31</v>
      </c>
      <c r="AX121" s="14" t="s">
        <v>69</v>
      </c>
      <c r="AY121" s="245" t="s">
        <v>116</v>
      </c>
    </row>
    <row r="122" spans="1:51" s="15" customFormat="1" ht="12">
      <c r="A122" s="15"/>
      <c r="B122" s="246"/>
      <c r="C122" s="247"/>
      <c r="D122" s="226" t="s">
        <v>126</v>
      </c>
      <c r="E122" s="248" t="s">
        <v>19</v>
      </c>
      <c r="F122" s="249" t="s">
        <v>164</v>
      </c>
      <c r="G122" s="247"/>
      <c r="H122" s="250">
        <v>9.357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6" t="s">
        <v>126</v>
      </c>
      <c r="AU122" s="256" t="s">
        <v>79</v>
      </c>
      <c r="AV122" s="15" t="s">
        <v>123</v>
      </c>
      <c r="AW122" s="15" t="s">
        <v>31</v>
      </c>
      <c r="AX122" s="15" t="s">
        <v>77</v>
      </c>
      <c r="AY122" s="256" t="s">
        <v>116</v>
      </c>
    </row>
    <row r="123" spans="1:65" s="2" customFormat="1" ht="24.15" customHeight="1">
      <c r="A123" s="40"/>
      <c r="B123" s="41"/>
      <c r="C123" s="206" t="s">
        <v>200</v>
      </c>
      <c r="D123" s="206" t="s">
        <v>118</v>
      </c>
      <c r="E123" s="207" t="s">
        <v>670</v>
      </c>
      <c r="F123" s="208" t="s">
        <v>671</v>
      </c>
      <c r="G123" s="209" t="s">
        <v>182</v>
      </c>
      <c r="H123" s="210">
        <v>212.66</v>
      </c>
      <c r="I123" s="211"/>
      <c r="J123" s="212">
        <f>ROUND(I123*H123,2)</f>
        <v>0</v>
      </c>
      <c r="K123" s="208" t="s">
        <v>122</v>
      </c>
      <c r="L123" s="46"/>
      <c r="M123" s="213" t="s">
        <v>19</v>
      </c>
      <c r="N123" s="214" t="s">
        <v>40</v>
      </c>
      <c r="O123" s="86"/>
      <c r="P123" s="215">
        <f>O123*H123</f>
        <v>0</v>
      </c>
      <c r="Q123" s="215">
        <v>0.00085132</v>
      </c>
      <c r="R123" s="215">
        <f>Q123*H123</f>
        <v>0.1810417112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123</v>
      </c>
      <c r="AT123" s="217" t="s">
        <v>118</v>
      </c>
      <c r="AU123" s="217" t="s">
        <v>79</v>
      </c>
      <c r="AY123" s="19" t="s">
        <v>116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77</v>
      </c>
      <c r="BK123" s="218">
        <f>ROUND(I123*H123,2)</f>
        <v>0</v>
      </c>
      <c r="BL123" s="19" t="s">
        <v>123</v>
      </c>
      <c r="BM123" s="217" t="s">
        <v>183</v>
      </c>
    </row>
    <row r="124" spans="1:47" s="2" customFormat="1" ht="12">
      <c r="A124" s="40"/>
      <c r="B124" s="41"/>
      <c r="C124" s="42"/>
      <c r="D124" s="219" t="s">
        <v>124</v>
      </c>
      <c r="E124" s="42"/>
      <c r="F124" s="220" t="s">
        <v>672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124</v>
      </c>
      <c r="AU124" s="19" t="s">
        <v>79</v>
      </c>
    </row>
    <row r="125" spans="1:51" s="13" customFormat="1" ht="12">
      <c r="A125" s="13"/>
      <c r="B125" s="224"/>
      <c r="C125" s="225"/>
      <c r="D125" s="226" t="s">
        <v>126</v>
      </c>
      <c r="E125" s="227" t="s">
        <v>19</v>
      </c>
      <c r="F125" s="228" t="s">
        <v>673</v>
      </c>
      <c r="G125" s="225"/>
      <c r="H125" s="227" t="s">
        <v>19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126</v>
      </c>
      <c r="AU125" s="234" t="s">
        <v>79</v>
      </c>
      <c r="AV125" s="13" t="s">
        <v>77</v>
      </c>
      <c r="AW125" s="13" t="s">
        <v>31</v>
      </c>
      <c r="AX125" s="13" t="s">
        <v>69</v>
      </c>
      <c r="AY125" s="234" t="s">
        <v>116</v>
      </c>
    </row>
    <row r="126" spans="1:51" s="14" customFormat="1" ht="12">
      <c r="A126" s="14"/>
      <c r="B126" s="235"/>
      <c r="C126" s="236"/>
      <c r="D126" s="226" t="s">
        <v>126</v>
      </c>
      <c r="E126" s="237" t="s">
        <v>19</v>
      </c>
      <c r="F126" s="238" t="s">
        <v>674</v>
      </c>
      <c r="G126" s="236"/>
      <c r="H126" s="239">
        <v>212.66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126</v>
      </c>
      <c r="AU126" s="245" t="s">
        <v>79</v>
      </c>
      <c r="AV126" s="14" t="s">
        <v>79</v>
      </c>
      <c r="AW126" s="14" t="s">
        <v>31</v>
      </c>
      <c r="AX126" s="14" t="s">
        <v>69</v>
      </c>
      <c r="AY126" s="245" t="s">
        <v>116</v>
      </c>
    </row>
    <row r="127" spans="1:51" s="15" customFormat="1" ht="12">
      <c r="A127" s="15"/>
      <c r="B127" s="246"/>
      <c r="C127" s="247"/>
      <c r="D127" s="226" t="s">
        <v>126</v>
      </c>
      <c r="E127" s="248" t="s">
        <v>19</v>
      </c>
      <c r="F127" s="249" t="s">
        <v>164</v>
      </c>
      <c r="G127" s="247"/>
      <c r="H127" s="250">
        <v>212.66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6" t="s">
        <v>126</v>
      </c>
      <c r="AU127" s="256" t="s">
        <v>79</v>
      </c>
      <c r="AV127" s="15" t="s">
        <v>123</v>
      </c>
      <c r="AW127" s="15" t="s">
        <v>31</v>
      </c>
      <c r="AX127" s="15" t="s">
        <v>77</v>
      </c>
      <c r="AY127" s="256" t="s">
        <v>116</v>
      </c>
    </row>
    <row r="128" spans="1:65" s="2" customFormat="1" ht="24.15" customHeight="1">
      <c r="A128" s="40"/>
      <c r="B128" s="41"/>
      <c r="C128" s="206" t="s">
        <v>160</v>
      </c>
      <c r="D128" s="206" t="s">
        <v>118</v>
      </c>
      <c r="E128" s="207" t="s">
        <v>675</v>
      </c>
      <c r="F128" s="208" t="s">
        <v>676</v>
      </c>
      <c r="G128" s="209" t="s">
        <v>182</v>
      </c>
      <c r="H128" s="210">
        <v>212.66</v>
      </c>
      <c r="I128" s="211"/>
      <c r="J128" s="212">
        <f>ROUND(I128*H128,2)</f>
        <v>0</v>
      </c>
      <c r="K128" s="208" t="s">
        <v>122</v>
      </c>
      <c r="L128" s="46"/>
      <c r="M128" s="213" t="s">
        <v>19</v>
      </c>
      <c r="N128" s="214" t="s">
        <v>40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123</v>
      </c>
      <c r="AT128" s="217" t="s">
        <v>118</v>
      </c>
      <c r="AU128" s="217" t="s">
        <v>79</v>
      </c>
      <c r="AY128" s="19" t="s">
        <v>116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77</v>
      </c>
      <c r="BK128" s="218">
        <f>ROUND(I128*H128,2)</f>
        <v>0</v>
      </c>
      <c r="BL128" s="19" t="s">
        <v>123</v>
      </c>
      <c r="BM128" s="217" t="s">
        <v>190</v>
      </c>
    </row>
    <row r="129" spans="1:47" s="2" customFormat="1" ht="12">
      <c r="A129" s="40"/>
      <c r="B129" s="41"/>
      <c r="C129" s="42"/>
      <c r="D129" s="219" t="s">
        <v>124</v>
      </c>
      <c r="E129" s="42"/>
      <c r="F129" s="220" t="s">
        <v>677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124</v>
      </c>
      <c r="AU129" s="19" t="s">
        <v>79</v>
      </c>
    </row>
    <row r="130" spans="1:51" s="13" customFormat="1" ht="12">
      <c r="A130" s="13"/>
      <c r="B130" s="224"/>
      <c r="C130" s="225"/>
      <c r="D130" s="226" t="s">
        <v>126</v>
      </c>
      <c r="E130" s="227" t="s">
        <v>19</v>
      </c>
      <c r="F130" s="228" t="s">
        <v>673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126</v>
      </c>
      <c r="AU130" s="234" t="s">
        <v>79</v>
      </c>
      <c r="AV130" s="13" t="s">
        <v>77</v>
      </c>
      <c r="AW130" s="13" t="s">
        <v>31</v>
      </c>
      <c r="AX130" s="13" t="s">
        <v>69</v>
      </c>
      <c r="AY130" s="234" t="s">
        <v>116</v>
      </c>
    </row>
    <row r="131" spans="1:51" s="14" customFormat="1" ht="12">
      <c r="A131" s="14"/>
      <c r="B131" s="235"/>
      <c r="C131" s="236"/>
      <c r="D131" s="226" t="s">
        <v>126</v>
      </c>
      <c r="E131" s="237" t="s">
        <v>19</v>
      </c>
      <c r="F131" s="238" t="s">
        <v>678</v>
      </c>
      <c r="G131" s="236"/>
      <c r="H131" s="239">
        <v>212.66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126</v>
      </c>
      <c r="AU131" s="245" t="s">
        <v>79</v>
      </c>
      <c r="AV131" s="14" t="s">
        <v>79</v>
      </c>
      <c r="AW131" s="14" t="s">
        <v>31</v>
      </c>
      <c r="AX131" s="14" t="s">
        <v>69</v>
      </c>
      <c r="AY131" s="245" t="s">
        <v>116</v>
      </c>
    </row>
    <row r="132" spans="1:51" s="15" customFormat="1" ht="12">
      <c r="A132" s="15"/>
      <c r="B132" s="246"/>
      <c r="C132" s="247"/>
      <c r="D132" s="226" t="s">
        <v>126</v>
      </c>
      <c r="E132" s="248" t="s">
        <v>19</v>
      </c>
      <c r="F132" s="249" t="s">
        <v>164</v>
      </c>
      <c r="G132" s="247"/>
      <c r="H132" s="250">
        <v>212.66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6" t="s">
        <v>126</v>
      </c>
      <c r="AU132" s="256" t="s">
        <v>79</v>
      </c>
      <c r="AV132" s="15" t="s">
        <v>123</v>
      </c>
      <c r="AW132" s="15" t="s">
        <v>31</v>
      </c>
      <c r="AX132" s="15" t="s">
        <v>77</v>
      </c>
      <c r="AY132" s="256" t="s">
        <v>116</v>
      </c>
    </row>
    <row r="133" spans="1:65" s="2" customFormat="1" ht="16.5" customHeight="1">
      <c r="A133" s="40"/>
      <c r="B133" s="41"/>
      <c r="C133" s="206" t="s">
        <v>216</v>
      </c>
      <c r="D133" s="206" t="s">
        <v>118</v>
      </c>
      <c r="E133" s="207" t="s">
        <v>679</v>
      </c>
      <c r="F133" s="208" t="s">
        <v>680</v>
      </c>
      <c r="G133" s="209" t="s">
        <v>182</v>
      </c>
      <c r="H133" s="210">
        <v>86.64</v>
      </c>
      <c r="I133" s="211"/>
      <c r="J133" s="212">
        <f>ROUND(I133*H133,2)</f>
        <v>0</v>
      </c>
      <c r="K133" s="208" t="s">
        <v>122</v>
      </c>
      <c r="L133" s="46"/>
      <c r="M133" s="213" t="s">
        <v>19</v>
      </c>
      <c r="N133" s="214" t="s">
        <v>40</v>
      </c>
      <c r="O133" s="86"/>
      <c r="P133" s="215">
        <f>O133*H133</f>
        <v>0</v>
      </c>
      <c r="Q133" s="215">
        <v>0.000701</v>
      </c>
      <c r="R133" s="215">
        <f>Q133*H133</f>
        <v>0.06073464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123</v>
      </c>
      <c r="AT133" s="217" t="s">
        <v>118</v>
      </c>
      <c r="AU133" s="217" t="s">
        <v>79</v>
      </c>
      <c r="AY133" s="19" t="s">
        <v>116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77</v>
      </c>
      <c r="BK133" s="218">
        <f>ROUND(I133*H133,2)</f>
        <v>0</v>
      </c>
      <c r="BL133" s="19" t="s">
        <v>123</v>
      </c>
      <c r="BM133" s="217" t="s">
        <v>198</v>
      </c>
    </row>
    <row r="134" spans="1:47" s="2" customFormat="1" ht="12">
      <c r="A134" s="40"/>
      <c r="B134" s="41"/>
      <c r="C134" s="42"/>
      <c r="D134" s="219" t="s">
        <v>124</v>
      </c>
      <c r="E134" s="42"/>
      <c r="F134" s="220" t="s">
        <v>681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124</v>
      </c>
      <c r="AU134" s="19" t="s">
        <v>79</v>
      </c>
    </row>
    <row r="135" spans="1:51" s="13" customFormat="1" ht="12">
      <c r="A135" s="13"/>
      <c r="B135" s="224"/>
      <c r="C135" s="225"/>
      <c r="D135" s="226" t="s">
        <v>126</v>
      </c>
      <c r="E135" s="227" t="s">
        <v>19</v>
      </c>
      <c r="F135" s="228" t="s">
        <v>682</v>
      </c>
      <c r="G135" s="225"/>
      <c r="H135" s="227" t="s">
        <v>19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126</v>
      </c>
      <c r="AU135" s="234" t="s">
        <v>79</v>
      </c>
      <c r="AV135" s="13" t="s">
        <v>77</v>
      </c>
      <c r="AW135" s="13" t="s">
        <v>31</v>
      </c>
      <c r="AX135" s="13" t="s">
        <v>69</v>
      </c>
      <c r="AY135" s="234" t="s">
        <v>116</v>
      </c>
    </row>
    <row r="136" spans="1:51" s="14" customFormat="1" ht="12">
      <c r="A136" s="14"/>
      <c r="B136" s="235"/>
      <c r="C136" s="236"/>
      <c r="D136" s="226" t="s">
        <v>126</v>
      </c>
      <c r="E136" s="237" t="s">
        <v>19</v>
      </c>
      <c r="F136" s="238" t="s">
        <v>683</v>
      </c>
      <c r="G136" s="236"/>
      <c r="H136" s="239">
        <v>86.64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126</v>
      </c>
      <c r="AU136" s="245" t="s">
        <v>79</v>
      </c>
      <c r="AV136" s="14" t="s">
        <v>79</v>
      </c>
      <c r="AW136" s="14" t="s">
        <v>31</v>
      </c>
      <c r="AX136" s="14" t="s">
        <v>69</v>
      </c>
      <c r="AY136" s="245" t="s">
        <v>116</v>
      </c>
    </row>
    <row r="137" spans="1:51" s="15" customFormat="1" ht="12">
      <c r="A137" s="15"/>
      <c r="B137" s="246"/>
      <c r="C137" s="247"/>
      <c r="D137" s="226" t="s">
        <v>126</v>
      </c>
      <c r="E137" s="248" t="s">
        <v>19</v>
      </c>
      <c r="F137" s="249" t="s">
        <v>164</v>
      </c>
      <c r="G137" s="247"/>
      <c r="H137" s="250">
        <v>86.64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6" t="s">
        <v>126</v>
      </c>
      <c r="AU137" s="256" t="s">
        <v>79</v>
      </c>
      <c r="AV137" s="15" t="s">
        <v>123</v>
      </c>
      <c r="AW137" s="15" t="s">
        <v>31</v>
      </c>
      <c r="AX137" s="15" t="s">
        <v>77</v>
      </c>
      <c r="AY137" s="256" t="s">
        <v>116</v>
      </c>
    </row>
    <row r="138" spans="1:65" s="2" customFormat="1" ht="24.15" customHeight="1">
      <c r="A138" s="40"/>
      <c r="B138" s="41"/>
      <c r="C138" s="206" t="s">
        <v>223</v>
      </c>
      <c r="D138" s="206" t="s">
        <v>118</v>
      </c>
      <c r="E138" s="207" t="s">
        <v>684</v>
      </c>
      <c r="F138" s="208" t="s">
        <v>685</v>
      </c>
      <c r="G138" s="209" t="s">
        <v>182</v>
      </c>
      <c r="H138" s="210">
        <v>86.64</v>
      </c>
      <c r="I138" s="211"/>
      <c r="J138" s="212">
        <f>ROUND(I138*H138,2)</f>
        <v>0</v>
      </c>
      <c r="K138" s="208" t="s">
        <v>122</v>
      </c>
      <c r="L138" s="46"/>
      <c r="M138" s="213" t="s">
        <v>19</v>
      </c>
      <c r="N138" s="214" t="s">
        <v>40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123</v>
      </c>
      <c r="AT138" s="217" t="s">
        <v>118</v>
      </c>
      <c r="AU138" s="217" t="s">
        <v>79</v>
      </c>
      <c r="AY138" s="19" t="s">
        <v>116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77</v>
      </c>
      <c r="BK138" s="218">
        <f>ROUND(I138*H138,2)</f>
        <v>0</v>
      </c>
      <c r="BL138" s="19" t="s">
        <v>123</v>
      </c>
      <c r="BM138" s="217" t="s">
        <v>203</v>
      </c>
    </row>
    <row r="139" spans="1:47" s="2" customFormat="1" ht="12">
      <c r="A139" s="40"/>
      <c r="B139" s="41"/>
      <c r="C139" s="42"/>
      <c r="D139" s="219" t="s">
        <v>124</v>
      </c>
      <c r="E139" s="42"/>
      <c r="F139" s="220" t="s">
        <v>686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124</v>
      </c>
      <c r="AU139" s="19" t="s">
        <v>79</v>
      </c>
    </row>
    <row r="140" spans="1:51" s="14" customFormat="1" ht="12">
      <c r="A140" s="14"/>
      <c r="B140" s="235"/>
      <c r="C140" s="236"/>
      <c r="D140" s="226" t="s">
        <v>126</v>
      </c>
      <c r="E140" s="237" t="s">
        <v>19</v>
      </c>
      <c r="F140" s="238" t="s">
        <v>687</v>
      </c>
      <c r="G140" s="236"/>
      <c r="H140" s="239">
        <v>86.64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126</v>
      </c>
      <c r="AU140" s="245" t="s">
        <v>79</v>
      </c>
      <c r="AV140" s="14" t="s">
        <v>79</v>
      </c>
      <c r="AW140" s="14" t="s">
        <v>31</v>
      </c>
      <c r="AX140" s="14" t="s">
        <v>69</v>
      </c>
      <c r="AY140" s="245" t="s">
        <v>116</v>
      </c>
    </row>
    <row r="141" spans="1:51" s="15" customFormat="1" ht="12">
      <c r="A141" s="15"/>
      <c r="B141" s="246"/>
      <c r="C141" s="247"/>
      <c r="D141" s="226" t="s">
        <v>126</v>
      </c>
      <c r="E141" s="248" t="s">
        <v>19</v>
      </c>
      <c r="F141" s="249" t="s">
        <v>164</v>
      </c>
      <c r="G141" s="247"/>
      <c r="H141" s="250">
        <v>86.64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6" t="s">
        <v>126</v>
      </c>
      <c r="AU141" s="256" t="s">
        <v>79</v>
      </c>
      <c r="AV141" s="15" t="s">
        <v>123</v>
      </c>
      <c r="AW141" s="15" t="s">
        <v>31</v>
      </c>
      <c r="AX141" s="15" t="s">
        <v>77</v>
      </c>
      <c r="AY141" s="256" t="s">
        <v>116</v>
      </c>
    </row>
    <row r="142" spans="1:65" s="2" customFormat="1" ht="21.75" customHeight="1">
      <c r="A142" s="40"/>
      <c r="B142" s="41"/>
      <c r="C142" s="206" t="s">
        <v>8</v>
      </c>
      <c r="D142" s="206" t="s">
        <v>118</v>
      </c>
      <c r="E142" s="207" t="s">
        <v>688</v>
      </c>
      <c r="F142" s="208" t="s">
        <v>689</v>
      </c>
      <c r="G142" s="209" t="s">
        <v>121</v>
      </c>
      <c r="H142" s="210">
        <v>32.49</v>
      </c>
      <c r="I142" s="211"/>
      <c r="J142" s="212">
        <f>ROUND(I142*H142,2)</f>
        <v>0</v>
      </c>
      <c r="K142" s="208" t="s">
        <v>122</v>
      </c>
      <c r="L142" s="46"/>
      <c r="M142" s="213" t="s">
        <v>19</v>
      </c>
      <c r="N142" s="214" t="s">
        <v>40</v>
      </c>
      <c r="O142" s="86"/>
      <c r="P142" s="215">
        <f>O142*H142</f>
        <v>0</v>
      </c>
      <c r="Q142" s="215">
        <v>0.00045732</v>
      </c>
      <c r="R142" s="215">
        <f>Q142*H142</f>
        <v>0.0148583268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123</v>
      </c>
      <c r="AT142" s="217" t="s">
        <v>118</v>
      </c>
      <c r="AU142" s="217" t="s">
        <v>79</v>
      </c>
      <c r="AY142" s="19" t="s">
        <v>116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77</v>
      </c>
      <c r="BK142" s="218">
        <f>ROUND(I142*H142,2)</f>
        <v>0</v>
      </c>
      <c r="BL142" s="19" t="s">
        <v>123</v>
      </c>
      <c r="BM142" s="217" t="s">
        <v>208</v>
      </c>
    </row>
    <row r="143" spans="1:47" s="2" customFormat="1" ht="12">
      <c r="A143" s="40"/>
      <c r="B143" s="41"/>
      <c r="C143" s="42"/>
      <c r="D143" s="219" t="s">
        <v>124</v>
      </c>
      <c r="E143" s="42"/>
      <c r="F143" s="220" t="s">
        <v>690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124</v>
      </c>
      <c r="AU143" s="19" t="s">
        <v>79</v>
      </c>
    </row>
    <row r="144" spans="1:51" s="13" customFormat="1" ht="12">
      <c r="A144" s="13"/>
      <c r="B144" s="224"/>
      <c r="C144" s="225"/>
      <c r="D144" s="226" t="s">
        <v>126</v>
      </c>
      <c r="E144" s="227" t="s">
        <v>19</v>
      </c>
      <c r="F144" s="228" t="s">
        <v>682</v>
      </c>
      <c r="G144" s="225"/>
      <c r="H144" s="227" t="s">
        <v>19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126</v>
      </c>
      <c r="AU144" s="234" t="s">
        <v>79</v>
      </c>
      <c r="AV144" s="13" t="s">
        <v>77</v>
      </c>
      <c r="AW144" s="13" t="s">
        <v>31</v>
      </c>
      <c r="AX144" s="13" t="s">
        <v>69</v>
      </c>
      <c r="AY144" s="234" t="s">
        <v>116</v>
      </c>
    </row>
    <row r="145" spans="1:51" s="14" customFormat="1" ht="12">
      <c r="A145" s="14"/>
      <c r="B145" s="235"/>
      <c r="C145" s="236"/>
      <c r="D145" s="226" t="s">
        <v>126</v>
      </c>
      <c r="E145" s="237" t="s">
        <v>19</v>
      </c>
      <c r="F145" s="238" t="s">
        <v>691</v>
      </c>
      <c r="G145" s="236"/>
      <c r="H145" s="239">
        <v>32.49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126</v>
      </c>
      <c r="AU145" s="245" t="s">
        <v>79</v>
      </c>
      <c r="AV145" s="14" t="s">
        <v>79</v>
      </c>
      <c r="AW145" s="14" t="s">
        <v>31</v>
      </c>
      <c r="AX145" s="14" t="s">
        <v>69</v>
      </c>
      <c r="AY145" s="245" t="s">
        <v>116</v>
      </c>
    </row>
    <row r="146" spans="1:51" s="15" customFormat="1" ht="12">
      <c r="A146" s="15"/>
      <c r="B146" s="246"/>
      <c r="C146" s="247"/>
      <c r="D146" s="226" t="s">
        <v>126</v>
      </c>
      <c r="E146" s="248" t="s">
        <v>19</v>
      </c>
      <c r="F146" s="249" t="s">
        <v>164</v>
      </c>
      <c r="G146" s="247"/>
      <c r="H146" s="250">
        <v>32.49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6" t="s">
        <v>126</v>
      </c>
      <c r="AU146" s="256" t="s">
        <v>79</v>
      </c>
      <c r="AV146" s="15" t="s">
        <v>123</v>
      </c>
      <c r="AW146" s="15" t="s">
        <v>31</v>
      </c>
      <c r="AX146" s="15" t="s">
        <v>77</v>
      </c>
      <c r="AY146" s="256" t="s">
        <v>116</v>
      </c>
    </row>
    <row r="147" spans="1:65" s="2" customFormat="1" ht="24.15" customHeight="1">
      <c r="A147" s="40"/>
      <c r="B147" s="41"/>
      <c r="C147" s="206" t="s">
        <v>168</v>
      </c>
      <c r="D147" s="206" t="s">
        <v>118</v>
      </c>
      <c r="E147" s="207" t="s">
        <v>692</v>
      </c>
      <c r="F147" s="208" t="s">
        <v>693</v>
      </c>
      <c r="G147" s="209" t="s">
        <v>121</v>
      </c>
      <c r="H147" s="210">
        <v>32.49</v>
      </c>
      <c r="I147" s="211"/>
      <c r="J147" s="212">
        <f>ROUND(I147*H147,2)</f>
        <v>0</v>
      </c>
      <c r="K147" s="208" t="s">
        <v>122</v>
      </c>
      <c r="L147" s="46"/>
      <c r="M147" s="213" t="s">
        <v>19</v>
      </c>
      <c r="N147" s="214" t="s">
        <v>40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123</v>
      </c>
      <c r="AT147" s="217" t="s">
        <v>118</v>
      </c>
      <c r="AU147" s="217" t="s">
        <v>79</v>
      </c>
      <c r="AY147" s="19" t="s">
        <v>116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77</v>
      </c>
      <c r="BK147" s="218">
        <f>ROUND(I147*H147,2)</f>
        <v>0</v>
      </c>
      <c r="BL147" s="19" t="s">
        <v>123</v>
      </c>
      <c r="BM147" s="217" t="s">
        <v>353</v>
      </c>
    </row>
    <row r="148" spans="1:47" s="2" customFormat="1" ht="12">
      <c r="A148" s="40"/>
      <c r="B148" s="41"/>
      <c r="C148" s="42"/>
      <c r="D148" s="219" t="s">
        <v>124</v>
      </c>
      <c r="E148" s="42"/>
      <c r="F148" s="220" t="s">
        <v>694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124</v>
      </c>
      <c r="AU148" s="19" t="s">
        <v>79</v>
      </c>
    </row>
    <row r="149" spans="1:51" s="14" customFormat="1" ht="12">
      <c r="A149" s="14"/>
      <c r="B149" s="235"/>
      <c r="C149" s="236"/>
      <c r="D149" s="226" t="s">
        <v>126</v>
      </c>
      <c r="E149" s="237" t="s">
        <v>19</v>
      </c>
      <c r="F149" s="238" t="s">
        <v>695</v>
      </c>
      <c r="G149" s="236"/>
      <c r="H149" s="239">
        <v>32.49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126</v>
      </c>
      <c r="AU149" s="245" t="s">
        <v>79</v>
      </c>
      <c r="AV149" s="14" t="s">
        <v>79</v>
      </c>
      <c r="AW149" s="14" t="s">
        <v>31</v>
      </c>
      <c r="AX149" s="14" t="s">
        <v>69</v>
      </c>
      <c r="AY149" s="245" t="s">
        <v>116</v>
      </c>
    </row>
    <row r="150" spans="1:51" s="15" customFormat="1" ht="12">
      <c r="A150" s="15"/>
      <c r="B150" s="246"/>
      <c r="C150" s="247"/>
      <c r="D150" s="226" t="s">
        <v>126</v>
      </c>
      <c r="E150" s="248" t="s">
        <v>19</v>
      </c>
      <c r="F150" s="249" t="s">
        <v>164</v>
      </c>
      <c r="G150" s="247"/>
      <c r="H150" s="250">
        <v>32.49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6" t="s">
        <v>126</v>
      </c>
      <c r="AU150" s="256" t="s">
        <v>79</v>
      </c>
      <c r="AV150" s="15" t="s">
        <v>123</v>
      </c>
      <c r="AW150" s="15" t="s">
        <v>31</v>
      </c>
      <c r="AX150" s="15" t="s">
        <v>77</v>
      </c>
      <c r="AY150" s="256" t="s">
        <v>116</v>
      </c>
    </row>
    <row r="151" spans="1:65" s="2" customFormat="1" ht="37.8" customHeight="1">
      <c r="A151" s="40"/>
      <c r="B151" s="41"/>
      <c r="C151" s="206" t="s">
        <v>242</v>
      </c>
      <c r="D151" s="206" t="s">
        <v>118</v>
      </c>
      <c r="E151" s="207" t="s">
        <v>696</v>
      </c>
      <c r="F151" s="208" t="s">
        <v>697</v>
      </c>
      <c r="G151" s="209" t="s">
        <v>121</v>
      </c>
      <c r="H151" s="210">
        <v>146.919</v>
      </c>
      <c r="I151" s="211"/>
      <c r="J151" s="212">
        <f>ROUND(I151*H151,2)</f>
        <v>0</v>
      </c>
      <c r="K151" s="208" t="s">
        <v>122</v>
      </c>
      <c r="L151" s="46"/>
      <c r="M151" s="213" t="s">
        <v>19</v>
      </c>
      <c r="N151" s="214" t="s">
        <v>40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123</v>
      </c>
      <c r="AT151" s="217" t="s">
        <v>118</v>
      </c>
      <c r="AU151" s="217" t="s">
        <v>79</v>
      </c>
      <c r="AY151" s="19" t="s">
        <v>116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77</v>
      </c>
      <c r="BK151" s="218">
        <f>ROUND(I151*H151,2)</f>
        <v>0</v>
      </c>
      <c r="BL151" s="19" t="s">
        <v>123</v>
      </c>
      <c r="BM151" s="217" t="s">
        <v>365</v>
      </c>
    </row>
    <row r="152" spans="1:47" s="2" customFormat="1" ht="12">
      <c r="A152" s="40"/>
      <c r="B152" s="41"/>
      <c r="C152" s="42"/>
      <c r="D152" s="219" t="s">
        <v>124</v>
      </c>
      <c r="E152" s="42"/>
      <c r="F152" s="220" t="s">
        <v>698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124</v>
      </c>
      <c r="AU152" s="19" t="s">
        <v>79</v>
      </c>
    </row>
    <row r="153" spans="1:51" s="14" customFormat="1" ht="12">
      <c r="A153" s="14"/>
      <c r="B153" s="235"/>
      <c r="C153" s="236"/>
      <c r="D153" s="226" t="s">
        <v>126</v>
      </c>
      <c r="E153" s="237" t="s">
        <v>19</v>
      </c>
      <c r="F153" s="238" t="s">
        <v>699</v>
      </c>
      <c r="G153" s="236"/>
      <c r="H153" s="239">
        <v>146.919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126</v>
      </c>
      <c r="AU153" s="245" t="s">
        <v>79</v>
      </c>
      <c r="AV153" s="14" t="s">
        <v>79</v>
      </c>
      <c r="AW153" s="14" t="s">
        <v>31</v>
      </c>
      <c r="AX153" s="14" t="s">
        <v>69</v>
      </c>
      <c r="AY153" s="245" t="s">
        <v>116</v>
      </c>
    </row>
    <row r="154" spans="1:51" s="15" customFormat="1" ht="12">
      <c r="A154" s="15"/>
      <c r="B154" s="246"/>
      <c r="C154" s="247"/>
      <c r="D154" s="226" t="s">
        <v>126</v>
      </c>
      <c r="E154" s="248" t="s">
        <v>19</v>
      </c>
      <c r="F154" s="249" t="s">
        <v>164</v>
      </c>
      <c r="G154" s="247"/>
      <c r="H154" s="250">
        <v>146.919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6" t="s">
        <v>126</v>
      </c>
      <c r="AU154" s="256" t="s">
        <v>79</v>
      </c>
      <c r="AV154" s="15" t="s">
        <v>123</v>
      </c>
      <c r="AW154" s="15" t="s">
        <v>31</v>
      </c>
      <c r="AX154" s="15" t="s">
        <v>77</v>
      </c>
      <c r="AY154" s="256" t="s">
        <v>116</v>
      </c>
    </row>
    <row r="155" spans="1:65" s="2" customFormat="1" ht="37.8" customHeight="1">
      <c r="A155" s="40"/>
      <c r="B155" s="41"/>
      <c r="C155" s="206" t="s">
        <v>173</v>
      </c>
      <c r="D155" s="206" t="s">
        <v>118</v>
      </c>
      <c r="E155" s="207" t="s">
        <v>700</v>
      </c>
      <c r="F155" s="208" t="s">
        <v>701</v>
      </c>
      <c r="G155" s="209" t="s">
        <v>121</v>
      </c>
      <c r="H155" s="210">
        <v>132.892</v>
      </c>
      <c r="I155" s="211"/>
      <c r="J155" s="212">
        <f>ROUND(I155*H155,2)</f>
        <v>0</v>
      </c>
      <c r="K155" s="208" t="s">
        <v>122</v>
      </c>
      <c r="L155" s="46"/>
      <c r="M155" s="213" t="s">
        <v>19</v>
      </c>
      <c r="N155" s="214" t="s">
        <v>40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123</v>
      </c>
      <c r="AT155" s="217" t="s">
        <v>118</v>
      </c>
      <c r="AU155" s="217" t="s">
        <v>79</v>
      </c>
      <c r="AY155" s="19" t="s">
        <v>116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77</v>
      </c>
      <c r="BK155" s="218">
        <f>ROUND(I155*H155,2)</f>
        <v>0</v>
      </c>
      <c r="BL155" s="19" t="s">
        <v>123</v>
      </c>
      <c r="BM155" s="217" t="s">
        <v>226</v>
      </c>
    </row>
    <row r="156" spans="1:47" s="2" customFormat="1" ht="12">
      <c r="A156" s="40"/>
      <c r="B156" s="41"/>
      <c r="C156" s="42"/>
      <c r="D156" s="219" t="s">
        <v>124</v>
      </c>
      <c r="E156" s="42"/>
      <c r="F156" s="220" t="s">
        <v>702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124</v>
      </c>
      <c r="AU156" s="19" t="s">
        <v>79</v>
      </c>
    </row>
    <row r="157" spans="1:51" s="13" customFormat="1" ht="12">
      <c r="A157" s="13"/>
      <c r="B157" s="224"/>
      <c r="C157" s="225"/>
      <c r="D157" s="226" t="s">
        <v>126</v>
      </c>
      <c r="E157" s="227" t="s">
        <v>19</v>
      </c>
      <c r="F157" s="228" t="s">
        <v>703</v>
      </c>
      <c r="G157" s="225"/>
      <c r="H157" s="227" t="s">
        <v>19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126</v>
      </c>
      <c r="AU157" s="234" t="s">
        <v>79</v>
      </c>
      <c r="AV157" s="13" t="s">
        <v>77</v>
      </c>
      <c r="AW157" s="13" t="s">
        <v>31</v>
      </c>
      <c r="AX157" s="13" t="s">
        <v>69</v>
      </c>
      <c r="AY157" s="234" t="s">
        <v>116</v>
      </c>
    </row>
    <row r="158" spans="1:51" s="14" customFormat="1" ht="12">
      <c r="A158" s="14"/>
      <c r="B158" s="235"/>
      <c r="C158" s="236"/>
      <c r="D158" s="226" t="s">
        <v>126</v>
      </c>
      <c r="E158" s="237" t="s">
        <v>19</v>
      </c>
      <c r="F158" s="238" t="s">
        <v>704</v>
      </c>
      <c r="G158" s="236"/>
      <c r="H158" s="239">
        <v>132.892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126</v>
      </c>
      <c r="AU158" s="245" t="s">
        <v>79</v>
      </c>
      <c r="AV158" s="14" t="s">
        <v>79</v>
      </c>
      <c r="AW158" s="14" t="s">
        <v>31</v>
      </c>
      <c r="AX158" s="14" t="s">
        <v>69</v>
      </c>
      <c r="AY158" s="245" t="s">
        <v>116</v>
      </c>
    </row>
    <row r="159" spans="1:51" s="15" customFormat="1" ht="12">
      <c r="A159" s="15"/>
      <c r="B159" s="246"/>
      <c r="C159" s="247"/>
      <c r="D159" s="226" t="s">
        <v>126</v>
      </c>
      <c r="E159" s="248" t="s">
        <v>19</v>
      </c>
      <c r="F159" s="249" t="s">
        <v>164</v>
      </c>
      <c r="G159" s="247"/>
      <c r="H159" s="250">
        <v>132.892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6" t="s">
        <v>126</v>
      </c>
      <c r="AU159" s="256" t="s">
        <v>79</v>
      </c>
      <c r="AV159" s="15" t="s">
        <v>123</v>
      </c>
      <c r="AW159" s="15" t="s">
        <v>31</v>
      </c>
      <c r="AX159" s="15" t="s">
        <v>77</v>
      </c>
      <c r="AY159" s="256" t="s">
        <v>116</v>
      </c>
    </row>
    <row r="160" spans="1:65" s="2" customFormat="1" ht="37.8" customHeight="1">
      <c r="A160" s="40"/>
      <c r="B160" s="41"/>
      <c r="C160" s="206" t="s">
        <v>255</v>
      </c>
      <c r="D160" s="206" t="s">
        <v>118</v>
      </c>
      <c r="E160" s="207" t="s">
        <v>158</v>
      </c>
      <c r="F160" s="208" t="s">
        <v>159</v>
      </c>
      <c r="G160" s="209" t="s">
        <v>121</v>
      </c>
      <c r="H160" s="210">
        <v>146.919</v>
      </c>
      <c r="I160" s="211"/>
      <c r="J160" s="212">
        <f>ROUND(I160*H160,2)</f>
        <v>0</v>
      </c>
      <c r="K160" s="208" t="s">
        <v>122</v>
      </c>
      <c r="L160" s="46"/>
      <c r="M160" s="213" t="s">
        <v>19</v>
      </c>
      <c r="N160" s="214" t="s">
        <v>40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123</v>
      </c>
      <c r="AT160" s="217" t="s">
        <v>118</v>
      </c>
      <c r="AU160" s="217" t="s">
        <v>79</v>
      </c>
      <c r="AY160" s="19" t="s">
        <v>116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77</v>
      </c>
      <c r="BK160" s="218">
        <f>ROUND(I160*H160,2)</f>
        <v>0</v>
      </c>
      <c r="BL160" s="19" t="s">
        <v>123</v>
      </c>
      <c r="BM160" s="217" t="s">
        <v>232</v>
      </c>
    </row>
    <row r="161" spans="1:47" s="2" customFormat="1" ht="12">
      <c r="A161" s="40"/>
      <c r="B161" s="41"/>
      <c r="C161" s="42"/>
      <c r="D161" s="219" t="s">
        <v>124</v>
      </c>
      <c r="E161" s="42"/>
      <c r="F161" s="220" t="s">
        <v>161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124</v>
      </c>
      <c r="AU161" s="19" t="s">
        <v>79</v>
      </c>
    </row>
    <row r="162" spans="1:51" s="13" customFormat="1" ht="12">
      <c r="A162" s="13"/>
      <c r="B162" s="224"/>
      <c r="C162" s="225"/>
      <c r="D162" s="226" t="s">
        <v>126</v>
      </c>
      <c r="E162" s="227" t="s">
        <v>19</v>
      </c>
      <c r="F162" s="228" t="s">
        <v>705</v>
      </c>
      <c r="G162" s="225"/>
      <c r="H162" s="227" t="s">
        <v>19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126</v>
      </c>
      <c r="AU162" s="234" t="s">
        <v>79</v>
      </c>
      <c r="AV162" s="13" t="s">
        <v>77</v>
      </c>
      <c r="AW162" s="13" t="s">
        <v>31</v>
      </c>
      <c r="AX162" s="13" t="s">
        <v>69</v>
      </c>
      <c r="AY162" s="234" t="s">
        <v>116</v>
      </c>
    </row>
    <row r="163" spans="1:51" s="14" customFormat="1" ht="12">
      <c r="A163" s="14"/>
      <c r="B163" s="235"/>
      <c r="C163" s="236"/>
      <c r="D163" s="226" t="s">
        <v>126</v>
      </c>
      <c r="E163" s="237" t="s">
        <v>19</v>
      </c>
      <c r="F163" s="238" t="s">
        <v>706</v>
      </c>
      <c r="G163" s="236"/>
      <c r="H163" s="239">
        <v>116.963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126</v>
      </c>
      <c r="AU163" s="245" t="s">
        <v>79</v>
      </c>
      <c r="AV163" s="14" t="s">
        <v>79</v>
      </c>
      <c r="AW163" s="14" t="s">
        <v>31</v>
      </c>
      <c r="AX163" s="14" t="s">
        <v>69</v>
      </c>
      <c r="AY163" s="245" t="s">
        <v>116</v>
      </c>
    </row>
    <row r="164" spans="1:51" s="13" customFormat="1" ht="12">
      <c r="A164" s="13"/>
      <c r="B164" s="224"/>
      <c r="C164" s="225"/>
      <c r="D164" s="226" t="s">
        <v>126</v>
      </c>
      <c r="E164" s="227" t="s">
        <v>19</v>
      </c>
      <c r="F164" s="228" t="s">
        <v>707</v>
      </c>
      <c r="G164" s="225"/>
      <c r="H164" s="227" t="s">
        <v>19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126</v>
      </c>
      <c r="AU164" s="234" t="s">
        <v>79</v>
      </c>
      <c r="AV164" s="13" t="s">
        <v>77</v>
      </c>
      <c r="AW164" s="13" t="s">
        <v>31</v>
      </c>
      <c r="AX164" s="13" t="s">
        <v>69</v>
      </c>
      <c r="AY164" s="234" t="s">
        <v>116</v>
      </c>
    </row>
    <row r="165" spans="1:51" s="14" customFormat="1" ht="12">
      <c r="A165" s="14"/>
      <c r="B165" s="235"/>
      <c r="C165" s="236"/>
      <c r="D165" s="226" t="s">
        <v>126</v>
      </c>
      <c r="E165" s="237" t="s">
        <v>19</v>
      </c>
      <c r="F165" s="238" t="s">
        <v>708</v>
      </c>
      <c r="G165" s="236"/>
      <c r="H165" s="239">
        <v>29.956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126</v>
      </c>
      <c r="AU165" s="245" t="s">
        <v>79</v>
      </c>
      <c r="AV165" s="14" t="s">
        <v>79</v>
      </c>
      <c r="AW165" s="14" t="s">
        <v>31</v>
      </c>
      <c r="AX165" s="14" t="s">
        <v>69</v>
      </c>
      <c r="AY165" s="245" t="s">
        <v>116</v>
      </c>
    </row>
    <row r="166" spans="1:51" s="15" customFormat="1" ht="12">
      <c r="A166" s="15"/>
      <c r="B166" s="246"/>
      <c r="C166" s="247"/>
      <c r="D166" s="226" t="s">
        <v>126</v>
      </c>
      <c r="E166" s="248" t="s">
        <v>19</v>
      </c>
      <c r="F166" s="249" t="s">
        <v>135</v>
      </c>
      <c r="G166" s="247"/>
      <c r="H166" s="250">
        <v>146.91899999999998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6" t="s">
        <v>126</v>
      </c>
      <c r="AU166" s="256" t="s">
        <v>79</v>
      </c>
      <c r="AV166" s="15" t="s">
        <v>123</v>
      </c>
      <c r="AW166" s="15" t="s">
        <v>31</v>
      </c>
      <c r="AX166" s="15" t="s">
        <v>77</v>
      </c>
      <c r="AY166" s="256" t="s">
        <v>116</v>
      </c>
    </row>
    <row r="167" spans="1:65" s="2" customFormat="1" ht="24.15" customHeight="1">
      <c r="A167" s="40"/>
      <c r="B167" s="41"/>
      <c r="C167" s="206" t="s">
        <v>178</v>
      </c>
      <c r="D167" s="206" t="s">
        <v>118</v>
      </c>
      <c r="E167" s="207" t="s">
        <v>709</v>
      </c>
      <c r="F167" s="208" t="s">
        <v>710</v>
      </c>
      <c r="G167" s="209" t="s">
        <v>121</v>
      </c>
      <c r="H167" s="210">
        <v>132.892</v>
      </c>
      <c r="I167" s="211"/>
      <c r="J167" s="212">
        <f>ROUND(I167*H167,2)</f>
        <v>0</v>
      </c>
      <c r="K167" s="208" t="s">
        <v>122</v>
      </c>
      <c r="L167" s="46"/>
      <c r="M167" s="213" t="s">
        <v>19</v>
      </c>
      <c r="N167" s="214" t="s">
        <v>40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123</v>
      </c>
      <c r="AT167" s="217" t="s">
        <v>118</v>
      </c>
      <c r="AU167" s="217" t="s">
        <v>79</v>
      </c>
      <c r="AY167" s="19" t="s">
        <v>116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77</v>
      </c>
      <c r="BK167" s="218">
        <f>ROUND(I167*H167,2)</f>
        <v>0</v>
      </c>
      <c r="BL167" s="19" t="s">
        <v>123</v>
      </c>
      <c r="BM167" s="217" t="s">
        <v>238</v>
      </c>
    </row>
    <row r="168" spans="1:47" s="2" customFormat="1" ht="12">
      <c r="A168" s="40"/>
      <c r="B168" s="41"/>
      <c r="C168" s="42"/>
      <c r="D168" s="219" t="s">
        <v>124</v>
      </c>
      <c r="E168" s="42"/>
      <c r="F168" s="220" t="s">
        <v>711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124</v>
      </c>
      <c r="AU168" s="19" t="s">
        <v>79</v>
      </c>
    </row>
    <row r="169" spans="1:51" s="14" customFormat="1" ht="12">
      <c r="A169" s="14"/>
      <c r="B169" s="235"/>
      <c r="C169" s="236"/>
      <c r="D169" s="226" t="s">
        <v>126</v>
      </c>
      <c r="E169" s="237" t="s">
        <v>19</v>
      </c>
      <c r="F169" s="238" t="s">
        <v>704</v>
      </c>
      <c r="G169" s="236"/>
      <c r="H169" s="239">
        <v>132.892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126</v>
      </c>
      <c r="AU169" s="245" t="s">
        <v>79</v>
      </c>
      <c r="AV169" s="14" t="s">
        <v>79</v>
      </c>
      <c r="AW169" s="14" t="s">
        <v>31</v>
      </c>
      <c r="AX169" s="14" t="s">
        <v>69</v>
      </c>
      <c r="AY169" s="245" t="s">
        <v>116</v>
      </c>
    </row>
    <row r="170" spans="1:51" s="13" customFormat="1" ht="12">
      <c r="A170" s="13"/>
      <c r="B170" s="224"/>
      <c r="C170" s="225"/>
      <c r="D170" s="226" t="s">
        <v>126</v>
      </c>
      <c r="E170" s="227" t="s">
        <v>19</v>
      </c>
      <c r="F170" s="228" t="s">
        <v>712</v>
      </c>
      <c r="G170" s="225"/>
      <c r="H170" s="227" t="s">
        <v>19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126</v>
      </c>
      <c r="AU170" s="234" t="s">
        <v>79</v>
      </c>
      <c r="AV170" s="13" t="s">
        <v>77</v>
      </c>
      <c r="AW170" s="13" t="s">
        <v>31</v>
      </c>
      <c r="AX170" s="13" t="s">
        <v>69</v>
      </c>
      <c r="AY170" s="234" t="s">
        <v>116</v>
      </c>
    </row>
    <row r="171" spans="1:51" s="15" customFormat="1" ht="12">
      <c r="A171" s="15"/>
      <c r="B171" s="246"/>
      <c r="C171" s="247"/>
      <c r="D171" s="226" t="s">
        <v>126</v>
      </c>
      <c r="E171" s="248" t="s">
        <v>19</v>
      </c>
      <c r="F171" s="249" t="s">
        <v>164</v>
      </c>
      <c r="G171" s="247"/>
      <c r="H171" s="250">
        <v>132.892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6" t="s">
        <v>126</v>
      </c>
      <c r="AU171" s="256" t="s">
        <v>79</v>
      </c>
      <c r="AV171" s="15" t="s">
        <v>123</v>
      </c>
      <c r="AW171" s="15" t="s">
        <v>31</v>
      </c>
      <c r="AX171" s="15" t="s">
        <v>77</v>
      </c>
      <c r="AY171" s="256" t="s">
        <v>116</v>
      </c>
    </row>
    <row r="172" spans="1:65" s="2" customFormat="1" ht="16.5" customHeight="1">
      <c r="A172" s="40"/>
      <c r="B172" s="41"/>
      <c r="C172" s="206" t="s">
        <v>183</v>
      </c>
      <c r="D172" s="206" t="s">
        <v>118</v>
      </c>
      <c r="E172" s="207" t="s">
        <v>166</v>
      </c>
      <c r="F172" s="208" t="s">
        <v>167</v>
      </c>
      <c r="G172" s="209" t="s">
        <v>121</v>
      </c>
      <c r="H172" s="210">
        <v>132.227</v>
      </c>
      <c r="I172" s="211"/>
      <c r="J172" s="212">
        <f>ROUND(I172*H172,2)</f>
        <v>0</v>
      </c>
      <c r="K172" s="208" t="s">
        <v>19</v>
      </c>
      <c r="L172" s="46"/>
      <c r="M172" s="213" t="s">
        <v>19</v>
      </c>
      <c r="N172" s="214" t="s">
        <v>40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123</v>
      </c>
      <c r="AT172" s="217" t="s">
        <v>118</v>
      </c>
      <c r="AU172" s="217" t="s">
        <v>79</v>
      </c>
      <c r="AY172" s="19" t="s">
        <v>116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77</v>
      </c>
      <c r="BK172" s="218">
        <f>ROUND(I172*H172,2)</f>
        <v>0</v>
      </c>
      <c r="BL172" s="19" t="s">
        <v>123</v>
      </c>
      <c r="BM172" s="217" t="s">
        <v>250</v>
      </c>
    </row>
    <row r="173" spans="1:51" s="13" customFormat="1" ht="12">
      <c r="A173" s="13"/>
      <c r="B173" s="224"/>
      <c r="C173" s="225"/>
      <c r="D173" s="226" t="s">
        <v>126</v>
      </c>
      <c r="E173" s="227" t="s">
        <v>19</v>
      </c>
      <c r="F173" s="228" t="s">
        <v>713</v>
      </c>
      <c r="G173" s="225"/>
      <c r="H173" s="227" t="s">
        <v>19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126</v>
      </c>
      <c r="AU173" s="234" t="s">
        <v>79</v>
      </c>
      <c r="AV173" s="13" t="s">
        <v>77</v>
      </c>
      <c r="AW173" s="13" t="s">
        <v>31</v>
      </c>
      <c r="AX173" s="13" t="s">
        <v>69</v>
      </c>
      <c r="AY173" s="234" t="s">
        <v>116</v>
      </c>
    </row>
    <row r="174" spans="1:51" s="14" customFormat="1" ht="12">
      <c r="A174" s="14"/>
      <c r="B174" s="235"/>
      <c r="C174" s="236"/>
      <c r="D174" s="226" t="s">
        <v>126</v>
      </c>
      <c r="E174" s="237" t="s">
        <v>19</v>
      </c>
      <c r="F174" s="238" t="s">
        <v>714</v>
      </c>
      <c r="G174" s="236"/>
      <c r="H174" s="239">
        <v>132.227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126</v>
      </c>
      <c r="AU174" s="245" t="s">
        <v>79</v>
      </c>
      <c r="AV174" s="14" t="s">
        <v>79</v>
      </c>
      <c r="AW174" s="14" t="s">
        <v>31</v>
      </c>
      <c r="AX174" s="14" t="s">
        <v>69</v>
      </c>
      <c r="AY174" s="245" t="s">
        <v>116</v>
      </c>
    </row>
    <row r="175" spans="1:51" s="15" customFormat="1" ht="12">
      <c r="A175" s="15"/>
      <c r="B175" s="246"/>
      <c r="C175" s="247"/>
      <c r="D175" s="226" t="s">
        <v>126</v>
      </c>
      <c r="E175" s="248" t="s">
        <v>19</v>
      </c>
      <c r="F175" s="249" t="s">
        <v>164</v>
      </c>
      <c r="G175" s="247"/>
      <c r="H175" s="250">
        <v>132.227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6" t="s">
        <v>126</v>
      </c>
      <c r="AU175" s="256" t="s">
        <v>79</v>
      </c>
      <c r="AV175" s="15" t="s">
        <v>123</v>
      </c>
      <c r="AW175" s="15" t="s">
        <v>31</v>
      </c>
      <c r="AX175" s="15" t="s">
        <v>77</v>
      </c>
      <c r="AY175" s="256" t="s">
        <v>116</v>
      </c>
    </row>
    <row r="176" spans="1:65" s="2" customFormat="1" ht="16.5" customHeight="1">
      <c r="A176" s="40"/>
      <c r="B176" s="41"/>
      <c r="C176" s="206" t="s">
        <v>277</v>
      </c>
      <c r="D176" s="206" t="s">
        <v>118</v>
      </c>
      <c r="E176" s="207" t="s">
        <v>171</v>
      </c>
      <c r="F176" s="208" t="s">
        <v>172</v>
      </c>
      <c r="G176" s="209" t="s">
        <v>121</v>
      </c>
      <c r="H176" s="210">
        <v>14.692</v>
      </c>
      <c r="I176" s="211"/>
      <c r="J176" s="212">
        <f>ROUND(I176*H176,2)</f>
        <v>0</v>
      </c>
      <c r="K176" s="208" t="s">
        <v>19</v>
      </c>
      <c r="L176" s="46"/>
      <c r="M176" s="213" t="s">
        <v>19</v>
      </c>
      <c r="N176" s="214" t="s">
        <v>40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123</v>
      </c>
      <c r="AT176" s="217" t="s">
        <v>118</v>
      </c>
      <c r="AU176" s="217" t="s">
        <v>79</v>
      </c>
      <c r="AY176" s="19" t="s">
        <v>116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77</v>
      </c>
      <c r="BK176" s="218">
        <f>ROUND(I176*H176,2)</f>
        <v>0</v>
      </c>
      <c r="BL176" s="19" t="s">
        <v>123</v>
      </c>
      <c r="BM176" s="217" t="s">
        <v>258</v>
      </c>
    </row>
    <row r="177" spans="1:51" s="13" customFormat="1" ht="12">
      <c r="A177" s="13"/>
      <c r="B177" s="224"/>
      <c r="C177" s="225"/>
      <c r="D177" s="226" t="s">
        <v>126</v>
      </c>
      <c r="E177" s="227" t="s">
        <v>19</v>
      </c>
      <c r="F177" s="228" t="s">
        <v>715</v>
      </c>
      <c r="G177" s="225"/>
      <c r="H177" s="227" t="s">
        <v>19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126</v>
      </c>
      <c r="AU177" s="234" t="s">
        <v>79</v>
      </c>
      <c r="AV177" s="13" t="s">
        <v>77</v>
      </c>
      <c r="AW177" s="13" t="s">
        <v>31</v>
      </c>
      <c r="AX177" s="13" t="s">
        <v>69</v>
      </c>
      <c r="AY177" s="234" t="s">
        <v>116</v>
      </c>
    </row>
    <row r="178" spans="1:51" s="14" customFormat="1" ht="12">
      <c r="A178" s="14"/>
      <c r="B178" s="235"/>
      <c r="C178" s="236"/>
      <c r="D178" s="226" t="s">
        <v>126</v>
      </c>
      <c r="E178" s="237" t="s">
        <v>19</v>
      </c>
      <c r="F178" s="238" t="s">
        <v>716</v>
      </c>
      <c r="G178" s="236"/>
      <c r="H178" s="239">
        <v>14.692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126</v>
      </c>
      <c r="AU178" s="245" t="s">
        <v>79</v>
      </c>
      <c r="AV178" s="14" t="s">
        <v>79</v>
      </c>
      <c r="AW178" s="14" t="s">
        <v>31</v>
      </c>
      <c r="AX178" s="14" t="s">
        <v>69</v>
      </c>
      <c r="AY178" s="245" t="s">
        <v>116</v>
      </c>
    </row>
    <row r="179" spans="1:51" s="15" customFormat="1" ht="12">
      <c r="A179" s="15"/>
      <c r="B179" s="246"/>
      <c r="C179" s="247"/>
      <c r="D179" s="226" t="s">
        <v>126</v>
      </c>
      <c r="E179" s="248" t="s">
        <v>19</v>
      </c>
      <c r="F179" s="249" t="s">
        <v>164</v>
      </c>
      <c r="G179" s="247"/>
      <c r="H179" s="250">
        <v>14.692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6" t="s">
        <v>126</v>
      </c>
      <c r="AU179" s="256" t="s">
        <v>79</v>
      </c>
      <c r="AV179" s="15" t="s">
        <v>123</v>
      </c>
      <c r="AW179" s="15" t="s">
        <v>31</v>
      </c>
      <c r="AX179" s="15" t="s">
        <v>77</v>
      </c>
      <c r="AY179" s="256" t="s">
        <v>116</v>
      </c>
    </row>
    <row r="180" spans="1:65" s="2" customFormat="1" ht="24.15" customHeight="1">
      <c r="A180" s="40"/>
      <c r="B180" s="41"/>
      <c r="C180" s="206" t="s">
        <v>190</v>
      </c>
      <c r="D180" s="206" t="s">
        <v>118</v>
      </c>
      <c r="E180" s="207" t="s">
        <v>717</v>
      </c>
      <c r="F180" s="208" t="s">
        <v>718</v>
      </c>
      <c r="G180" s="209" t="s">
        <v>121</v>
      </c>
      <c r="H180" s="210">
        <v>120.811</v>
      </c>
      <c r="I180" s="211"/>
      <c r="J180" s="212">
        <f>ROUND(I180*H180,2)</f>
        <v>0</v>
      </c>
      <c r="K180" s="208" t="s">
        <v>122</v>
      </c>
      <c r="L180" s="46"/>
      <c r="M180" s="213" t="s">
        <v>19</v>
      </c>
      <c r="N180" s="214" t="s">
        <v>40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123</v>
      </c>
      <c r="AT180" s="217" t="s">
        <v>118</v>
      </c>
      <c r="AU180" s="217" t="s">
        <v>79</v>
      </c>
      <c r="AY180" s="19" t="s">
        <v>116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77</v>
      </c>
      <c r="BK180" s="218">
        <f>ROUND(I180*H180,2)</f>
        <v>0</v>
      </c>
      <c r="BL180" s="19" t="s">
        <v>123</v>
      </c>
      <c r="BM180" s="217" t="s">
        <v>263</v>
      </c>
    </row>
    <row r="181" spans="1:47" s="2" customFormat="1" ht="12">
      <c r="A181" s="40"/>
      <c r="B181" s="41"/>
      <c r="C181" s="42"/>
      <c r="D181" s="219" t="s">
        <v>124</v>
      </c>
      <c r="E181" s="42"/>
      <c r="F181" s="220" t="s">
        <v>719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124</v>
      </c>
      <c r="AU181" s="19" t="s">
        <v>79</v>
      </c>
    </row>
    <row r="182" spans="1:51" s="13" customFormat="1" ht="12">
      <c r="A182" s="13"/>
      <c r="B182" s="224"/>
      <c r="C182" s="225"/>
      <c r="D182" s="226" t="s">
        <v>126</v>
      </c>
      <c r="E182" s="227" t="s">
        <v>19</v>
      </c>
      <c r="F182" s="228" t="s">
        <v>720</v>
      </c>
      <c r="G182" s="225"/>
      <c r="H182" s="227" t="s">
        <v>19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126</v>
      </c>
      <c r="AU182" s="234" t="s">
        <v>79</v>
      </c>
      <c r="AV182" s="13" t="s">
        <v>77</v>
      </c>
      <c r="AW182" s="13" t="s">
        <v>31</v>
      </c>
      <c r="AX182" s="13" t="s">
        <v>69</v>
      </c>
      <c r="AY182" s="234" t="s">
        <v>116</v>
      </c>
    </row>
    <row r="183" spans="1:51" s="14" customFormat="1" ht="12">
      <c r="A183" s="14"/>
      <c r="B183" s="235"/>
      <c r="C183" s="236"/>
      <c r="D183" s="226" t="s">
        <v>126</v>
      </c>
      <c r="E183" s="237" t="s">
        <v>19</v>
      </c>
      <c r="F183" s="238" t="s">
        <v>721</v>
      </c>
      <c r="G183" s="236"/>
      <c r="H183" s="239">
        <v>95.354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126</v>
      </c>
      <c r="AU183" s="245" t="s">
        <v>79</v>
      </c>
      <c r="AV183" s="14" t="s">
        <v>79</v>
      </c>
      <c r="AW183" s="14" t="s">
        <v>31</v>
      </c>
      <c r="AX183" s="14" t="s">
        <v>69</v>
      </c>
      <c r="AY183" s="245" t="s">
        <v>116</v>
      </c>
    </row>
    <row r="184" spans="1:51" s="13" customFormat="1" ht="12">
      <c r="A184" s="13"/>
      <c r="B184" s="224"/>
      <c r="C184" s="225"/>
      <c r="D184" s="226" t="s">
        <v>126</v>
      </c>
      <c r="E184" s="227" t="s">
        <v>19</v>
      </c>
      <c r="F184" s="228" t="s">
        <v>722</v>
      </c>
      <c r="G184" s="225"/>
      <c r="H184" s="227" t="s">
        <v>19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126</v>
      </c>
      <c r="AU184" s="234" t="s">
        <v>79</v>
      </c>
      <c r="AV184" s="13" t="s">
        <v>77</v>
      </c>
      <c r="AW184" s="13" t="s">
        <v>31</v>
      </c>
      <c r="AX184" s="13" t="s">
        <v>69</v>
      </c>
      <c r="AY184" s="234" t="s">
        <v>116</v>
      </c>
    </row>
    <row r="185" spans="1:51" s="14" customFormat="1" ht="12">
      <c r="A185" s="14"/>
      <c r="B185" s="235"/>
      <c r="C185" s="236"/>
      <c r="D185" s="226" t="s">
        <v>126</v>
      </c>
      <c r="E185" s="237" t="s">
        <v>19</v>
      </c>
      <c r="F185" s="238" t="s">
        <v>723</v>
      </c>
      <c r="G185" s="236"/>
      <c r="H185" s="239">
        <v>25.457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126</v>
      </c>
      <c r="AU185" s="245" t="s">
        <v>79</v>
      </c>
      <c r="AV185" s="14" t="s">
        <v>79</v>
      </c>
      <c r="AW185" s="14" t="s">
        <v>31</v>
      </c>
      <c r="AX185" s="14" t="s">
        <v>69</v>
      </c>
      <c r="AY185" s="245" t="s">
        <v>116</v>
      </c>
    </row>
    <row r="186" spans="1:51" s="15" customFormat="1" ht="12">
      <c r="A186" s="15"/>
      <c r="B186" s="246"/>
      <c r="C186" s="247"/>
      <c r="D186" s="226" t="s">
        <v>126</v>
      </c>
      <c r="E186" s="248" t="s">
        <v>19</v>
      </c>
      <c r="F186" s="249" t="s">
        <v>135</v>
      </c>
      <c r="G186" s="247"/>
      <c r="H186" s="250">
        <v>120.811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6" t="s">
        <v>126</v>
      </c>
      <c r="AU186" s="256" t="s">
        <v>79</v>
      </c>
      <c r="AV186" s="15" t="s">
        <v>123</v>
      </c>
      <c r="AW186" s="15" t="s">
        <v>31</v>
      </c>
      <c r="AX186" s="15" t="s">
        <v>77</v>
      </c>
      <c r="AY186" s="256" t="s">
        <v>116</v>
      </c>
    </row>
    <row r="187" spans="1:65" s="2" customFormat="1" ht="16.5" customHeight="1">
      <c r="A187" s="40"/>
      <c r="B187" s="41"/>
      <c r="C187" s="206" t="s">
        <v>290</v>
      </c>
      <c r="D187" s="206" t="s">
        <v>118</v>
      </c>
      <c r="E187" s="207" t="s">
        <v>724</v>
      </c>
      <c r="F187" s="208" t="s">
        <v>725</v>
      </c>
      <c r="G187" s="209" t="s">
        <v>121</v>
      </c>
      <c r="H187" s="210">
        <v>132.892</v>
      </c>
      <c r="I187" s="211"/>
      <c r="J187" s="212">
        <f>ROUND(I187*H187,2)</f>
        <v>0</v>
      </c>
      <c r="K187" s="208" t="s">
        <v>19</v>
      </c>
      <c r="L187" s="46"/>
      <c r="M187" s="213" t="s">
        <v>19</v>
      </c>
      <c r="N187" s="214" t="s">
        <v>40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123</v>
      </c>
      <c r="AT187" s="217" t="s">
        <v>118</v>
      </c>
      <c r="AU187" s="217" t="s">
        <v>79</v>
      </c>
      <c r="AY187" s="19" t="s">
        <v>116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77</v>
      </c>
      <c r="BK187" s="218">
        <f>ROUND(I187*H187,2)</f>
        <v>0</v>
      </c>
      <c r="BL187" s="19" t="s">
        <v>123</v>
      </c>
      <c r="BM187" s="217" t="s">
        <v>268</v>
      </c>
    </row>
    <row r="188" spans="1:51" s="13" customFormat="1" ht="12">
      <c r="A188" s="13"/>
      <c r="B188" s="224"/>
      <c r="C188" s="225"/>
      <c r="D188" s="226" t="s">
        <v>126</v>
      </c>
      <c r="E188" s="227" t="s">
        <v>19</v>
      </c>
      <c r="F188" s="228" t="s">
        <v>726</v>
      </c>
      <c r="G188" s="225"/>
      <c r="H188" s="227" t="s">
        <v>19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126</v>
      </c>
      <c r="AU188" s="234" t="s">
        <v>79</v>
      </c>
      <c r="AV188" s="13" t="s">
        <v>77</v>
      </c>
      <c r="AW188" s="13" t="s">
        <v>31</v>
      </c>
      <c r="AX188" s="13" t="s">
        <v>69</v>
      </c>
      <c r="AY188" s="234" t="s">
        <v>116</v>
      </c>
    </row>
    <row r="189" spans="1:51" s="14" customFormat="1" ht="12">
      <c r="A189" s="14"/>
      <c r="B189" s="235"/>
      <c r="C189" s="236"/>
      <c r="D189" s="226" t="s">
        <v>126</v>
      </c>
      <c r="E189" s="237" t="s">
        <v>19</v>
      </c>
      <c r="F189" s="238" t="s">
        <v>704</v>
      </c>
      <c r="G189" s="236"/>
      <c r="H189" s="239">
        <v>132.892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126</v>
      </c>
      <c r="AU189" s="245" t="s">
        <v>79</v>
      </c>
      <c r="AV189" s="14" t="s">
        <v>79</v>
      </c>
      <c r="AW189" s="14" t="s">
        <v>31</v>
      </c>
      <c r="AX189" s="14" t="s">
        <v>69</v>
      </c>
      <c r="AY189" s="245" t="s">
        <v>116</v>
      </c>
    </row>
    <row r="190" spans="1:51" s="15" customFormat="1" ht="12">
      <c r="A190" s="15"/>
      <c r="B190" s="246"/>
      <c r="C190" s="247"/>
      <c r="D190" s="226" t="s">
        <v>126</v>
      </c>
      <c r="E190" s="248" t="s">
        <v>19</v>
      </c>
      <c r="F190" s="249" t="s">
        <v>164</v>
      </c>
      <c r="G190" s="247"/>
      <c r="H190" s="250">
        <v>132.892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6" t="s">
        <v>126</v>
      </c>
      <c r="AU190" s="256" t="s">
        <v>79</v>
      </c>
      <c r="AV190" s="15" t="s">
        <v>123</v>
      </c>
      <c r="AW190" s="15" t="s">
        <v>31</v>
      </c>
      <c r="AX190" s="15" t="s">
        <v>77</v>
      </c>
      <c r="AY190" s="256" t="s">
        <v>116</v>
      </c>
    </row>
    <row r="191" spans="1:65" s="2" customFormat="1" ht="21.75" customHeight="1">
      <c r="A191" s="40"/>
      <c r="B191" s="41"/>
      <c r="C191" s="206" t="s">
        <v>198</v>
      </c>
      <c r="D191" s="206" t="s">
        <v>118</v>
      </c>
      <c r="E191" s="207" t="s">
        <v>727</v>
      </c>
      <c r="F191" s="208" t="s">
        <v>728</v>
      </c>
      <c r="G191" s="209" t="s">
        <v>121</v>
      </c>
      <c r="H191" s="210">
        <v>0.318</v>
      </c>
      <c r="I191" s="211"/>
      <c r="J191" s="212">
        <f>ROUND(I191*H191,2)</f>
        <v>0</v>
      </c>
      <c r="K191" s="208" t="s">
        <v>19</v>
      </c>
      <c r="L191" s="46"/>
      <c r="M191" s="213" t="s">
        <v>19</v>
      </c>
      <c r="N191" s="214" t="s">
        <v>40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123</v>
      </c>
      <c r="AT191" s="217" t="s">
        <v>118</v>
      </c>
      <c r="AU191" s="217" t="s">
        <v>79</v>
      </c>
      <c r="AY191" s="19" t="s">
        <v>116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77</v>
      </c>
      <c r="BK191" s="218">
        <f>ROUND(I191*H191,2)</f>
        <v>0</v>
      </c>
      <c r="BL191" s="19" t="s">
        <v>123</v>
      </c>
      <c r="BM191" s="217" t="s">
        <v>273</v>
      </c>
    </row>
    <row r="192" spans="1:51" s="13" customFormat="1" ht="12">
      <c r="A192" s="13"/>
      <c r="B192" s="224"/>
      <c r="C192" s="225"/>
      <c r="D192" s="226" t="s">
        <v>126</v>
      </c>
      <c r="E192" s="227" t="s">
        <v>19</v>
      </c>
      <c r="F192" s="228" t="s">
        <v>729</v>
      </c>
      <c r="G192" s="225"/>
      <c r="H192" s="227" t="s">
        <v>19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126</v>
      </c>
      <c r="AU192" s="234" t="s">
        <v>79</v>
      </c>
      <c r="AV192" s="13" t="s">
        <v>77</v>
      </c>
      <c r="AW192" s="13" t="s">
        <v>31</v>
      </c>
      <c r="AX192" s="13" t="s">
        <v>69</v>
      </c>
      <c r="AY192" s="234" t="s">
        <v>116</v>
      </c>
    </row>
    <row r="193" spans="1:51" s="14" customFormat="1" ht="12">
      <c r="A193" s="14"/>
      <c r="B193" s="235"/>
      <c r="C193" s="236"/>
      <c r="D193" s="226" t="s">
        <v>126</v>
      </c>
      <c r="E193" s="237" t="s">
        <v>19</v>
      </c>
      <c r="F193" s="238" t="s">
        <v>730</v>
      </c>
      <c r="G193" s="236"/>
      <c r="H193" s="239">
        <v>0.318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126</v>
      </c>
      <c r="AU193" s="245" t="s">
        <v>79</v>
      </c>
      <c r="AV193" s="14" t="s">
        <v>79</v>
      </c>
      <c r="AW193" s="14" t="s">
        <v>31</v>
      </c>
      <c r="AX193" s="14" t="s">
        <v>69</v>
      </c>
      <c r="AY193" s="245" t="s">
        <v>116</v>
      </c>
    </row>
    <row r="194" spans="1:51" s="15" customFormat="1" ht="12">
      <c r="A194" s="15"/>
      <c r="B194" s="246"/>
      <c r="C194" s="247"/>
      <c r="D194" s="226" t="s">
        <v>126</v>
      </c>
      <c r="E194" s="248" t="s">
        <v>19</v>
      </c>
      <c r="F194" s="249" t="s">
        <v>164</v>
      </c>
      <c r="G194" s="247"/>
      <c r="H194" s="250">
        <v>0.318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6" t="s">
        <v>126</v>
      </c>
      <c r="AU194" s="256" t="s">
        <v>79</v>
      </c>
      <c r="AV194" s="15" t="s">
        <v>123</v>
      </c>
      <c r="AW194" s="15" t="s">
        <v>31</v>
      </c>
      <c r="AX194" s="15" t="s">
        <v>77</v>
      </c>
      <c r="AY194" s="256" t="s">
        <v>116</v>
      </c>
    </row>
    <row r="195" spans="1:65" s="2" customFormat="1" ht="21.75" customHeight="1">
      <c r="A195" s="40"/>
      <c r="B195" s="41"/>
      <c r="C195" s="206" t="s">
        <v>304</v>
      </c>
      <c r="D195" s="206" t="s">
        <v>118</v>
      </c>
      <c r="E195" s="207" t="s">
        <v>731</v>
      </c>
      <c r="F195" s="208" t="s">
        <v>732</v>
      </c>
      <c r="G195" s="209" t="s">
        <v>121</v>
      </c>
      <c r="H195" s="210">
        <v>4.809</v>
      </c>
      <c r="I195" s="211"/>
      <c r="J195" s="212">
        <f>ROUND(I195*H195,2)</f>
        <v>0</v>
      </c>
      <c r="K195" s="208" t="s">
        <v>122</v>
      </c>
      <c r="L195" s="46"/>
      <c r="M195" s="213" t="s">
        <v>19</v>
      </c>
      <c r="N195" s="214" t="s">
        <v>40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2.2</v>
      </c>
      <c r="T195" s="216">
        <f>S195*H195</f>
        <v>10.5798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123</v>
      </c>
      <c r="AT195" s="217" t="s">
        <v>118</v>
      </c>
      <c r="AU195" s="217" t="s">
        <v>79</v>
      </c>
      <c r="AY195" s="19" t="s">
        <v>116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77</v>
      </c>
      <c r="BK195" s="218">
        <f>ROUND(I195*H195,2)</f>
        <v>0</v>
      </c>
      <c r="BL195" s="19" t="s">
        <v>123</v>
      </c>
      <c r="BM195" s="217" t="s">
        <v>280</v>
      </c>
    </row>
    <row r="196" spans="1:47" s="2" customFormat="1" ht="12">
      <c r="A196" s="40"/>
      <c r="B196" s="41"/>
      <c r="C196" s="42"/>
      <c r="D196" s="219" t="s">
        <v>124</v>
      </c>
      <c r="E196" s="42"/>
      <c r="F196" s="220" t="s">
        <v>733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124</v>
      </c>
      <c r="AU196" s="19" t="s">
        <v>79</v>
      </c>
    </row>
    <row r="197" spans="1:51" s="13" customFormat="1" ht="12">
      <c r="A197" s="13"/>
      <c r="B197" s="224"/>
      <c r="C197" s="225"/>
      <c r="D197" s="226" t="s">
        <v>126</v>
      </c>
      <c r="E197" s="227" t="s">
        <v>19</v>
      </c>
      <c r="F197" s="228" t="s">
        <v>734</v>
      </c>
      <c r="G197" s="225"/>
      <c r="H197" s="227" t="s">
        <v>19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126</v>
      </c>
      <c r="AU197" s="234" t="s">
        <v>79</v>
      </c>
      <c r="AV197" s="13" t="s">
        <v>77</v>
      </c>
      <c r="AW197" s="13" t="s">
        <v>31</v>
      </c>
      <c r="AX197" s="13" t="s">
        <v>69</v>
      </c>
      <c r="AY197" s="234" t="s">
        <v>116</v>
      </c>
    </row>
    <row r="198" spans="1:51" s="14" customFormat="1" ht="12">
      <c r="A198" s="14"/>
      <c r="B198" s="235"/>
      <c r="C198" s="236"/>
      <c r="D198" s="226" t="s">
        <v>126</v>
      </c>
      <c r="E198" s="237" t="s">
        <v>19</v>
      </c>
      <c r="F198" s="238" t="s">
        <v>735</v>
      </c>
      <c r="G198" s="236"/>
      <c r="H198" s="239">
        <v>1.59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126</v>
      </c>
      <c r="AU198" s="245" t="s">
        <v>79</v>
      </c>
      <c r="AV198" s="14" t="s">
        <v>79</v>
      </c>
      <c r="AW198" s="14" t="s">
        <v>31</v>
      </c>
      <c r="AX198" s="14" t="s">
        <v>69</v>
      </c>
      <c r="AY198" s="245" t="s">
        <v>116</v>
      </c>
    </row>
    <row r="199" spans="1:51" s="13" customFormat="1" ht="12">
      <c r="A199" s="13"/>
      <c r="B199" s="224"/>
      <c r="C199" s="225"/>
      <c r="D199" s="226" t="s">
        <v>126</v>
      </c>
      <c r="E199" s="227" t="s">
        <v>19</v>
      </c>
      <c r="F199" s="228" t="s">
        <v>736</v>
      </c>
      <c r="G199" s="225"/>
      <c r="H199" s="227" t="s">
        <v>19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126</v>
      </c>
      <c r="AU199" s="234" t="s">
        <v>79</v>
      </c>
      <c r="AV199" s="13" t="s">
        <v>77</v>
      </c>
      <c r="AW199" s="13" t="s">
        <v>31</v>
      </c>
      <c r="AX199" s="13" t="s">
        <v>69</v>
      </c>
      <c r="AY199" s="234" t="s">
        <v>116</v>
      </c>
    </row>
    <row r="200" spans="1:51" s="14" customFormat="1" ht="12">
      <c r="A200" s="14"/>
      <c r="B200" s="235"/>
      <c r="C200" s="236"/>
      <c r="D200" s="226" t="s">
        <v>126</v>
      </c>
      <c r="E200" s="237" t="s">
        <v>19</v>
      </c>
      <c r="F200" s="238" t="s">
        <v>737</v>
      </c>
      <c r="G200" s="236"/>
      <c r="H200" s="239">
        <v>3.219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126</v>
      </c>
      <c r="AU200" s="245" t="s">
        <v>79</v>
      </c>
      <c r="AV200" s="14" t="s">
        <v>79</v>
      </c>
      <c r="AW200" s="14" t="s">
        <v>31</v>
      </c>
      <c r="AX200" s="14" t="s">
        <v>69</v>
      </c>
      <c r="AY200" s="245" t="s">
        <v>116</v>
      </c>
    </row>
    <row r="201" spans="1:51" s="15" customFormat="1" ht="12">
      <c r="A201" s="15"/>
      <c r="B201" s="246"/>
      <c r="C201" s="247"/>
      <c r="D201" s="226" t="s">
        <v>126</v>
      </c>
      <c r="E201" s="248" t="s">
        <v>19</v>
      </c>
      <c r="F201" s="249" t="s">
        <v>135</v>
      </c>
      <c r="G201" s="247"/>
      <c r="H201" s="250">
        <v>4.809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6" t="s">
        <v>126</v>
      </c>
      <c r="AU201" s="256" t="s">
        <v>79</v>
      </c>
      <c r="AV201" s="15" t="s">
        <v>123</v>
      </c>
      <c r="AW201" s="15" t="s">
        <v>31</v>
      </c>
      <c r="AX201" s="15" t="s">
        <v>77</v>
      </c>
      <c r="AY201" s="256" t="s">
        <v>116</v>
      </c>
    </row>
    <row r="202" spans="1:65" s="2" customFormat="1" ht="16.5" customHeight="1">
      <c r="A202" s="40"/>
      <c r="B202" s="41"/>
      <c r="C202" s="206" t="s">
        <v>203</v>
      </c>
      <c r="D202" s="206" t="s">
        <v>118</v>
      </c>
      <c r="E202" s="207" t="s">
        <v>738</v>
      </c>
      <c r="F202" s="208" t="s">
        <v>739</v>
      </c>
      <c r="G202" s="209" t="s">
        <v>219</v>
      </c>
      <c r="H202" s="210">
        <v>3</v>
      </c>
      <c r="I202" s="211"/>
      <c r="J202" s="212">
        <f>ROUND(I202*H202,2)</f>
        <v>0</v>
      </c>
      <c r="K202" s="208" t="s">
        <v>122</v>
      </c>
      <c r="L202" s="46"/>
      <c r="M202" s="213" t="s">
        <v>19</v>
      </c>
      <c r="N202" s="214" t="s">
        <v>40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0.1</v>
      </c>
      <c r="T202" s="216">
        <f>S202*H202</f>
        <v>0.30000000000000004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123</v>
      </c>
      <c r="AT202" s="217" t="s">
        <v>118</v>
      </c>
      <c r="AU202" s="217" t="s">
        <v>79</v>
      </c>
      <c r="AY202" s="19" t="s">
        <v>116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77</v>
      </c>
      <c r="BK202" s="218">
        <f>ROUND(I202*H202,2)</f>
        <v>0</v>
      </c>
      <c r="BL202" s="19" t="s">
        <v>123</v>
      </c>
      <c r="BM202" s="217" t="s">
        <v>286</v>
      </c>
    </row>
    <row r="203" spans="1:47" s="2" customFormat="1" ht="12">
      <c r="A203" s="40"/>
      <c r="B203" s="41"/>
      <c r="C203" s="42"/>
      <c r="D203" s="219" t="s">
        <v>124</v>
      </c>
      <c r="E203" s="42"/>
      <c r="F203" s="220" t="s">
        <v>740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124</v>
      </c>
      <c r="AU203" s="19" t="s">
        <v>79</v>
      </c>
    </row>
    <row r="204" spans="1:51" s="14" customFormat="1" ht="12">
      <c r="A204" s="14"/>
      <c r="B204" s="235"/>
      <c r="C204" s="236"/>
      <c r="D204" s="226" t="s">
        <v>126</v>
      </c>
      <c r="E204" s="237" t="s">
        <v>19</v>
      </c>
      <c r="F204" s="238" t="s">
        <v>429</v>
      </c>
      <c r="G204" s="236"/>
      <c r="H204" s="239">
        <v>3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126</v>
      </c>
      <c r="AU204" s="245" t="s">
        <v>79</v>
      </c>
      <c r="AV204" s="14" t="s">
        <v>79</v>
      </c>
      <c r="AW204" s="14" t="s">
        <v>31</v>
      </c>
      <c r="AX204" s="14" t="s">
        <v>69</v>
      </c>
      <c r="AY204" s="245" t="s">
        <v>116</v>
      </c>
    </row>
    <row r="205" spans="1:51" s="15" customFormat="1" ht="12">
      <c r="A205" s="15"/>
      <c r="B205" s="246"/>
      <c r="C205" s="247"/>
      <c r="D205" s="226" t="s">
        <v>126</v>
      </c>
      <c r="E205" s="248" t="s">
        <v>19</v>
      </c>
      <c r="F205" s="249" t="s">
        <v>164</v>
      </c>
      <c r="G205" s="247"/>
      <c r="H205" s="250">
        <v>3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6" t="s">
        <v>126</v>
      </c>
      <c r="AU205" s="256" t="s">
        <v>79</v>
      </c>
      <c r="AV205" s="15" t="s">
        <v>123</v>
      </c>
      <c r="AW205" s="15" t="s">
        <v>31</v>
      </c>
      <c r="AX205" s="15" t="s">
        <v>77</v>
      </c>
      <c r="AY205" s="256" t="s">
        <v>116</v>
      </c>
    </row>
    <row r="206" spans="1:65" s="2" customFormat="1" ht="21.75" customHeight="1">
      <c r="A206" s="40"/>
      <c r="B206" s="41"/>
      <c r="C206" s="206" t="s">
        <v>319</v>
      </c>
      <c r="D206" s="206" t="s">
        <v>118</v>
      </c>
      <c r="E206" s="207" t="s">
        <v>741</v>
      </c>
      <c r="F206" s="208" t="s">
        <v>742</v>
      </c>
      <c r="G206" s="209" t="s">
        <v>592</v>
      </c>
      <c r="H206" s="210">
        <v>10.88</v>
      </c>
      <c r="I206" s="211"/>
      <c r="J206" s="212">
        <f>ROUND(I206*H206,2)</f>
        <v>0</v>
      </c>
      <c r="K206" s="208" t="s">
        <v>122</v>
      </c>
      <c r="L206" s="46"/>
      <c r="M206" s="213" t="s">
        <v>19</v>
      </c>
      <c r="N206" s="214" t="s">
        <v>40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123</v>
      </c>
      <c r="AT206" s="217" t="s">
        <v>118</v>
      </c>
      <c r="AU206" s="217" t="s">
        <v>79</v>
      </c>
      <c r="AY206" s="19" t="s">
        <v>116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77</v>
      </c>
      <c r="BK206" s="218">
        <f>ROUND(I206*H206,2)</f>
        <v>0</v>
      </c>
      <c r="BL206" s="19" t="s">
        <v>123</v>
      </c>
      <c r="BM206" s="217" t="s">
        <v>293</v>
      </c>
    </row>
    <row r="207" spans="1:47" s="2" customFormat="1" ht="12">
      <c r="A207" s="40"/>
      <c r="B207" s="41"/>
      <c r="C207" s="42"/>
      <c r="D207" s="219" t="s">
        <v>124</v>
      </c>
      <c r="E207" s="42"/>
      <c r="F207" s="220" t="s">
        <v>743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124</v>
      </c>
      <c r="AU207" s="19" t="s">
        <v>79</v>
      </c>
    </row>
    <row r="208" spans="1:51" s="14" customFormat="1" ht="12">
      <c r="A208" s="14"/>
      <c r="B208" s="235"/>
      <c r="C208" s="236"/>
      <c r="D208" s="226" t="s">
        <v>126</v>
      </c>
      <c r="E208" s="237" t="s">
        <v>19</v>
      </c>
      <c r="F208" s="238" t="s">
        <v>744</v>
      </c>
      <c r="G208" s="236"/>
      <c r="H208" s="239">
        <v>10.88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126</v>
      </c>
      <c r="AU208" s="245" t="s">
        <v>79</v>
      </c>
      <c r="AV208" s="14" t="s">
        <v>79</v>
      </c>
      <c r="AW208" s="14" t="s">
        <v>31</v>
      </c>
      <c r="AX208" s="14" t="s">
        <v>69</v>
      </c>
      <c r="AY208" s="245" t="s">
        <v>116</v>
      </c>
    </row>
    <row r="209" spans="1:51" s="15" customFormat="1" ht="12">
      <c r="A209" s="15"/>
      <c r="B209" s="246"/>
      <c r="C209" s="247"/>
      <c r="D209" s="226" t="s">
        <v>126</v>
      </c>
      <c r="E209" s="248" t="s">
        <v>19</v>
      </c>
      <c r="F209" s="249" t="s">
        <v>164</v>
      </c>
      <c r="G209" s="247"/>
      <c r="H209" s="250">
        <v>10.88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6" t="s">
        <v>126</v>
      </c>
      <c r="AU209" s="256" t="s">
        <v>79</v>
      </c>
      <c r="AV209" s="15" t="s">
        <v>123</v>
      </c>
      <c r="AW209" s="15" t="s">
        <v>31</v>
      </c>
      <c r="AX209" s="15" t="s">
        <v>77</v>
      </c>
      <c r="AY209" s="256" t="s">
        <v>116</v>
      </c>
    </row>
    <row r="210" spans="1:65" s="2" customFormat="1" ht="24.15" customHeight="1">
      <c r="A210" s="40"/>
      <c r="B210" s="41"/>
      <c r="C210" s="206" t="s">
        <v>208</v>
      </c>
      <c r="D210" s="206" t="s">
        <v>118</v>
      </c>
      <c r="E210" s="207" t="s">
        <v>745</v>
      </c>
      <c r="F210" s="208" t="s">
        <v>746</v>
      </c>
      <c r="G210" s="209" t="s">
        <v>592</v>
      </c>
      <c r="H210" s="210">
        <v>65.28</v>
      </c>
      <c r="I210" s="211"/>
      <c r="J210" s="212">
        <f>ROUND(I210*H210,2)</f>
        <v>0</v>
      </c>
      <c r="K210" s="208" t="s">
        <v>122</v>
      </c>
      <c r="L210" s="46"/>
      <c r="M210" s="213" t="s">
        <v>19</v>
      </c>
      <c r="N210" s="214" t="s">
        <v>40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123</v>
      </c>
      <c r="AT210" s="217" t="s">
        <v>118</v>
      </c>
      <c r="AU210" s="217" t="s">
        <v>79</v>
      </c>
      <c r="AY210" s="19" t="s">
        <v>116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77</v>
      </c>
      <c r="BK210" s="218">
        <f>ROUND(I210*H210,2)</f>
        <v>0</v>
      </c>
      <c r="BL210" s="19" t="s">
        <v>123</v>
      </c>
      <c r="BM210" s="217" t="s">
        <v>300</v>
      </c>
    </row>
    <row r="211" spans="1:47" s="2" customFormat="1" ht="12">
      <c r="A211" s="40"/>
      <c r="B211" s="41"/>
      <c r="C211" s="42"/>
      <c r="D211" s="219" t="s">
        <v>124</v>
      </c>
      <c r="E211" s="42"/>
      <c r="F211" s="220" t="s">
        <v>747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124</v>
      </c>
      <c r="AU211" s="19" t="s">
        <v>79</v>
      </c>
    </row>
    <row r="212" spans="1:51" s="13" customFormat="1" ht="12">
      <c r="A212" s="13"/>
      <c r="B212" s="224"/>
      <c r="C212" s="225"/>
      <c r="D212" s="226" t="s">
        <v>126</v>
      </c>
      <c r="E212" s="227" t="s">
        <v>19</v>
      </c>
      <c r="F212" s="228" t="s">
        <v>748</v>
      </c>
      <c r="G212" s="225"/>
      <c r="H212" s="227" t="s">
        <v>19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126</v>
      </c>
      <c r="AU212" s="234" t="s">
        <v>79</v>
      </c>
      <c r="AV212" s="13" t="s">
        <v>77</v>
      </c>
      <c r="AW212" s="13" t="s">
        <v>31</v>
      </c>
      <c r="AX212" s="13" t="s">
        <v>69</v>
      </c>
      <c r="AY212" s="234" t="s">
        <v>116</v>
      </c>
    </row>
    <row r="213" spans="1:51" s="14" customFormat="1" ht="12">
      <c r="A213" s="14"/>
      <c r="B213" s="235"/>
      <c r="C213" s="236"/>
      <c r="D213" s="226" t="s">
        <v>126</v>
      </c>
      <c r="E213" s="237" t="s">
        <v>19</v>
      </c>
      <c r="F213" s="238" t="s">
        <v>749</v>
      </c>
      <c r="G213" s="236"/>
      <c r="H213" s="239">
        <v>65.28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5" t="s">
        <v>126</v>
      </c>
      <c r="AU213" s="245" t="s">
        <v>79</v>
      </c>
      <c r="AV213" s="14" t="s">
        <v>79</v>
      </c>
      <c r="AW213" s="14" t="s">
        <v>31</v>
      </c>
      <c r="AX213" s="14" t="s">
        <v>69</v>
      </c>
      <c r="AY213" s="245" t="s">
        <v>116</v>
      </c>
    </row>
    <row r="214" spans="1:51" s="15" customFormat="1" ht="12">
      <c r="A214" s="15"/>
      <c r="B214" s="246"/>
      <c r="C214" s="247"/>
      <c r="D214" s="226" t="s">
        <v>126</v>
      </c>
      <c r="E214" s="248" t="s">
        <v>19</v>
      </c>
      <c r="F214" s="249" t="s">
        <v>164</v>
      </c>
      <c r="G214" s="247"/>
      <c r="H214" s="250">
        <v>65.28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6" t="s">
        <v>126</v>
      </c>
      <c r="AU214" s="256" t="s">
        <v>79</v>
      </c>
      <c r="AV214" s="15" t="s">
        <v>123</v>
      </c>
      <c r="AW214" s="15" t="s">
        <v>31</v>
      </c>
      <c r="AX214" s="15" t="s">
        <v>77</v>
      </c>
      <c r="AY214" s="256" t="s">
        <v>116</v>
      </c>
    </row>
    <row r="215" spans="1:65" s="2" customFormat="1" ht="16.5" customHeight="1">
      <c r="A215" s="40"/>
      <c r="B215" s="41"/>
      <c r="C215" s="206" t="s">
        <v>344</v>
      </c>
      <c r="D215" s="206" t="s">
        <v>118</v>
      </c>
      <c r="E215" s="207" t="s">
        <v>590</v>
      </c>
      <c r="F215" s="208" t="s">
        <v>591</v>
      </c>
      <c r="G215" s="209" t="s">
        <v>592</v>
      </c>
      <c r="H215" s="210">
        <v>10.88</v>
      </c>
      <c r="I215" s="211"/>
      <c r="J215" s="212">
        <f>ROUND(I215*H215,2)</f>
        <v>0</v>
      </c>
      <c r="K215" s="208" t="s">
        <v>19</v>
      </c>
      <c r="L215" s="46"/>
      <c r="M215" s="213" t="s">
        <v>19</v>
      </c>
      <c r="N215" s="214" t="s">
        <v>40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123</v>
      </c>
      <c r="AT215" s="217" t="s">
        <v>118</v>
      </c>
      <c r="AU215" s="217" t="s">
        <v>79</v>
      </c>
      <c r="AY215" s="19" t="s">
        <v>116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77</v>
      </c>
      <c r="BK215" s="218">
        <f>ROUND(I215*H215,2)</f>
        <v>0</v>
      </c>
      <c r="BL215" s="19" t="s">
        <v>123</v>
      </c>
      <c r="BM215" s="217" t="s">
        <v>307</v>
      </c>
    </row>
    <row r="216" spans="1:51" s="14" customFormat="1" ht="12">
      <c r="A216" s="14"/>
      <c r="B216" s="235"/>
      <c r="C216" s="236"/>
      <c r="D216" s="226" t="s">
        <v>126</v>
      </c>
      <c r="E216" s="237" t="s">
        <v>19</v>
      </c>
      <c r="F216" s="238" t="s">
        <v>744</v>
      </c>
      <c r="G216" s="236"/>
      <c r="H216" s="239">
        <v>10.88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126</v>
      </c>
      <c r="AU216" s="245" t="s">
        <v>79</v>
      </c>
      <c r="AV216" s="14" t="s">
        <v>79</v>
      </c>
      <c r="AW216" s="14" t="s">
        <v>31</v>
      </c>
      <c r="AX216" s="14" t="s">
        <v>69</v>
      </c>
      <c r="AY216" s="245" t="s">
        <v>116</v>
      </c>
    </row>
    <row r="217" spans="1:51" s="15" customFormat="1" ht="12">
      <c r="A217" s="15"/>
      <c r="B217" s="246"/>
      <c r="C217" s="247"/>
      <c r="D217" s="226" t="s">
        <v>126</v>
      </c>
      <c r="E217" s="248" t="s">
        <v>19</v>
      </c>
      <c r="F217" s="249" t="s">
        <v>164</v>
      </c>
      <c r="G217" s="247"/>
      <c r="H217" s="250">
        <v>10.88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6" t="s">
        <v>126</v>
      </c>
      <c r="AU217" s="256" t="s">
        <v>79</v>
      </c>
      <c r="AV217" s="15" t="s">
        <v>123</v>
      </c>
      <c r="AW217" s="15" t="s">
        <v>31</v>
      </c>
      <c r="AX217" s="15" t="s">
        <v>77</v>
      </c>
      <c r="AY217" s="256" t="s">
        <v>116</v>
      </c>
    </row>
    <row r="218" spans="1:63" s="12" customFormat="1" ht="22.8" customHeight="1">
      <c r="A218" s="12"/>
      <c r="B218" s="190"/>
      <c r="C218" s="191"/>
      <c r="D218" s="192" t="s">
        <v>68</v>
      </c>
      <c r="E218" s="204" t="s">
        <v>123</v>
      </c>
      <c r="F218" s="204" t="s">
        <v>750</v>
      </c>
      <c r="G218" s="191"/>
      <c r="H218" s="191"/>
      <c r="I218" s="194"/>
      <c r="J218" s="205">
        <f>BK218</f>
        <v>0</v>
      </c>
      <c r="K218" s="191"/>
      <c r="L218" s="196"/>
      <c r="M218" s="197"/>
      <c r="N218" s="198"/>
      <c r="O218" s="198"/>
      <c r="P218" s="199">
        <f>SUM(P219:P247)</f>
        <v>0</v>
      </c>
      <c r="Q218" s="198"/>
      <c r="R218" s="199">
        <f>SUM(R219:R247)</f>
        <v>23.98709242</v>
      </c>
      <c r="S218" s="198"/>
      <c r="T218" s="200">
        <f>SUM(T219:T247)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1" t="s">
        <v>77</v>
      </c>
      <c r="AT218" s="202" t="s">
        <v>68</v>
      </c>
      <c r="AU218" s="202" t="s">
        <v>77</v>
      </c>
      <c r="AY218" s="201" t="s">
        <v>116</v>
      </c>
      <c r="BK218" s="203">
        <f>SUM(BK219:BK247)</f>
        <v>0</v>
      </c>
    </row>
    <row r="219" spans="1:65" s="2" customFormat="1" ht="16.5" customHeight="1">
      <c r="A219" s="40"/>
      <c r="B219" s="41"/>
      <c r="C219" s="206" t="s">
        <v>353</v>
      </c>
      <c r="D219" s="206" t="s">
        <v>118</v>
      </c>
      <c r="E219" s="207" t="s">
        <v>751</v>
      </c>
      <c r="F219" s="208" t="s">
        <v>752</v>
      </c>
      <c r="G219" s="209" t="s">
        <v>121</v>
      </c>
      <c r="H219" s="210">
        <v>7.389</v>
      </c>
      <c r="I219" s="211"/>
      <c r="J219" s="212">
        <f>ROUND(I219*H219,2)</f>
        <v>0</v>
      </c>
      <c r="K219" s="208" t="s">
        <v>122</v>
      </c>
      <c r="L219" s="46"/>
      <c r="M219" s="213" t="s">
        <v>19</v>
      </c>
      <c r="N219" s="214" t="s">
        <v>40</v>
      </c>
      <c r="O219" s="86"/>
      <c r="P219" s="215">
        <f>O219*H219</f>
        <v>0</v>
      </c>
      <c r="Q219" s="215">
        <v>1.7034</v>
      </c>
      <c r="R219" s="215">
        <f>Q219*H219</f>
        <v>12.5864226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123</v>
      </c>
      <c r="AT219" s="217" t="s">
        <v>118</v>
      </c>
      <c r="AU219" s="217" t="s">
        <v>79</v>
      </c>
      <c r="AY219" s="19" t="s">
        <v>116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77</v>
      </c>
      <c r="BK219" s="218">
        <f>ROUND(I219*H219,2)</f>
        <v>0</v>
      </c>
      <c r="BL219" s="19" t="s">
        <v>123</v>
      </c>
      <c r="BM219" s="217" t="s">
        <v>313</v>
      </c>
    </row>
    <row r="220" spans="1:47" s="2" customFormat="1" ht="12">
      <c r="A220" s="40"/>
      <c r="B220" s="41"/>
      <c r="C220" s="42"/>
      <c r="D220" s="219" t="s">
        <v>124</v>
      </c>
      <c r="E220" s="42"/>
      <c r="F220" s="220" t="s">
        <v>753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124</v>
      </c>
      <c r="AU220" s="19" t="s">
        <v>79</v>
      </c>
    </row>
    <row r="221" spans="1:51" s="14" customFormat="1" ht="12">
      <c r="A221" s="14"/>
      <c r="B221" s="235"/>
      <c r="C221" s="236"/>
      <c r="D221" s="226" t="s">
        <v>126</v>
      </c>
      <c r="E221" s="237" t="s">
        <v>19</v>
      </c>
      <c r="F221" s="238" t="s">
        <v>754</v>
      </c>
      <c r="G221" s="236"/>
      <c r="H221" s="239">
        <v>7.389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126</v>
      </c>
      <c r="AU221" s="245" t="s">
        <v>79</v>
      </c>
      <c r="AV221" s="14" t="s">
        <v>79</v>
      </c>
      <c r="AW221" s="14" t="s">
        <v>31</v>
      </c>
      <c r="AX221" s="14" t="s">
        <v>69</v>
      </c>
      <c r="AY221" s="245" t="s">
        <v>116</v>
      </c>
    </row>
    <row r="222" spans="1:51" s="15" customFormat="1" ht="12">
      <c r="A222" s="15"/>
      <c r="B222" s="246"/>
      <c r="C222" s="247"/>
      <c r="D222" s="226" t="s">
        <v>126</v>
      </c>
      <c r="E222" s="248" t="s">
        <v>19</v>
      </c>
      <c r="F222" s="249" t="s">
        <v>164</v>
      </c>
      <c r="G222" s="247"/>
      <c r="H222" s="250">
        <v>7.389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6" t="s">
        <v>126</v>
      </c>
      <c r="AU222" s="256" t="s">
        <v>79</v>
      </c>
      <c r="AV222" s="15" t="s">
        <v>123</v>
      </c>
      <c r="AW222" s="15" t="s">
        <v>31</v>
      </c>
      <c r="AX222" s="15" t="s">
        <v>77</v>
      </c>
      <c r="AY222" s="256" t="s">
        <v>116</v>
      </c>
    </row>
    <row r="223" spans="1:65" s="2" customFormat="1" ht="21.75" customHeight="1">
      <c r="A223" s="40"/>
      <c r="B223" s="41"/>
      <c r="C223" s="206" t="s">
        <v>358</v>
      </c>
      <c r="D223" s="206" t="s">
        <v>118</v>
      </c>
      <c r="E223" s="207" t="s">
        <v>755</v>
      </c>
      <c r="F223" s="208" t="s">
        <v>756</v>
      </c>
      <c r="G223" s="209" t="s">
        <v>219</v>
      </c>
      <c r="H223" s="210">
        <v>19</v>
      </c>
      <c r="I223" s="211"/>
      <c r="J223" s="212">
        <f>ROUND(I223*H223,2)</f>
        <v>0</v>
      </c>
      <c r="K223" s="208" t="s">
        <v>122</v>
      </c>
      <c r="L223" s="46"/>
      <c r="M223" s="213" t="s">
        <v>19</v>
      </c>
      <c r="N223" s="214" t="s">
        <v>40</v>
      </c>
      <c r="O223" s="86"/>
      <c r="P223" s="215">
        <f>O223*H223</f>
        <v>0</v>
      </c>
      <c r="Q223" s="215">
        <v>0.00165</v>
      </c>
      <c r="R223" s="215">
        <f>Q223*H223</f>
        <v>0.03135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123</v>
      </c>
      <c r="AT223" s="217" t="s">
        <v>118</v>
      </c>
      <c r="AU223" s="217" t="s">
        <v>79</v>
      </c>
      <c r="AY223" s="19" t="s">
        <v>116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77</v>
      </c>
      <c r="BK223" s="218">
        <f>ROUND(I223*H223,2)</f>
        <v>0</v>
      </c>
      <c r="BL223" s="19" t="s">
        <v>123</v>
      </c>
      <c r="BM223" s="217" t="s">
        <v>322</v>
      </c>
    </row>
    <row r="224" spans="1:47" s="2" customFormat="1" ht="12">
      <c r="A224" s="40"/>
      <c r="B224" s="41"/>
      <c r="C224" s="42"/>
      <c r="D224" s="219" t="s">
        <v>124</v>
      </c>
      <c r="E224" s="42"/>
      <c r="F224" s="220" t="s">
        <v>757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124</v>
      </c>
      <c r="AU224" s="19" t="s">
        <v>79</v>
      </c>
    </row>
    <row r="225" spans="1:51" s="14" customFormat="1" ht="12">
      <c r="A225" s="14"/>
      <c r="B225" s="235"/>
      <c r="C225" s="236"/>
      <c r="D225" s="226" t="s">
        <v>126</v>
      </c>
      <c r="E225" s="237" t="s">
        <v>19</v>
      </c>
      <c r="F225" s="238" t="s">
        <v>758</v>
      </c>
      <c r="G225" s="236"/>
      <c r="H225" s="239">
        <v>19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126</v>
      </c>
      <c r="AU225" s="245" t="s">
        <v>79</v>
      </c>
      <c r="AV225" s="14" t="s">
        <v>79</v>
      </c>
      <c r="AW225" s="14" t="s">
        <v>31</v>
      </c>
      <c r="AX225" s="14" t="s">
        <v>69</v>
      </c>
      <c r="AY225" s="245" t="s">
        <v>116</v>
      </c>
    </row>
    <row r="226" spans="1:51" s="13" customFormat="1" ht="12">
      <c r="A226" s="13"/>
      <c r="B226" s="224"/>
      <c r="C226" s="225"/>
      <c r="D226" s="226" t="s">
        <v>126</v>
      </c>
      <c r="E226" s="227" t="s">
        <v>19</v>
      </c>
      <c r="F226" s="228" t="s">
        <v>759</v>
      </c>
      <c r="G226" s="225"/>
      <c r="H226" s="227" t="s">
        <v>19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126</v>
      </c>
      <c r="AU226" s="234" t="s">
        <v>79</v>
      </c>
      <c r="AV226" s="13" t="s">
        <v>77</v>
      </c>
      <c r="AW226" s="13" t="s">
        <v>31</v>
      </c>
      <c r="AX226" s="13" t="s">
        <v>69</v>
      </c>
      <c r="AY226" s="234" t="s">
        <v>116</v>
      </c>
    </row>
    <row r="227" spans="1:51" s="15" customFormat="1" ht="12">
      <c r="A227" s="15"/>
      <c r="B227" s="246"/>
      <c r="C227" s="247"/>
      <c r="D227" s="226" t="s">
        <v>126</v>
      </c>
      <c r="E227" s="248" t="s">
        <v>19</v>
      </c>
      <c r="F227" s="249" t="s">
        <v>164</v>
      </c>
      <c r="G227" s="247"/>
      <c r="H227" s="250">
        <v>19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6" t="s">
        <v>126</v>
      </c>
      <c r="AU227" s="256" t="s">
        <v>79</v>
      </c>
      <c r="AV227" s="15" t="s">
        <v>123</v>
      </c>
      <c r="AW227" s="15" t="s">
        <v>31</v>
      </c>
      <c r="AX227" s="15" t="s">
        <v>77</v>
      </c>
      <c r="AY227" s="256" t="s">
        <v>116</v>
      </c>
    </row>
    <row r="228" spans="1:65" s="2" customFormat="1" ht="16.5" customHeight="1">
      <c r="A228" s="40"/>
      <c r="B228" s="41"/>
      <c r="C228" s="257" t="s">
        <v>365</v>
      </c>
      <c r="D228" s="257" t="s">
        <v>194</v>
      </c>
      <c r="E228" s="258" t="s">
        <v>760</v>
      </c>
      <c r="F228" s="259" t="s">
        <v>761</v>
      </c>
      <c r="G228" s="260" t="s">
        <v>219</v>
      </c>
      <c r="H228" s="261">
        <v>19.19</v>
      </c>
      <c r="I228" s="262"/>
      <c r="J228" s="263">
        <f>ROUND(I228*H228,2)</f>
        <v>0</v>
      </c>
      <c r="K228" s="259" t="s">
        <v>19</v>
      </c>
      <c r="L228" s="264"/>
      <c r="M228" s="265" t="s">
        <v>19</v>
      </c>
      <c r="N228" s="266" t="s">
        <v>40</v>
      </c>
      <c r="O228" s="86"/>
      <c r="P228" s="215">
        <f>O228*H228</f>
        <v>0</v>
      </c>
      <c r="Q228" s="215">
        <v>0.096</v>
      </c>
      <c r="R228" s="215">
        <f>Q228*H228</f>
        <v>1.84224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149</v>
      </c>
      <c r="AT228" s="217" t="s">
        <v>194</v>
      </c>
      <c r="AU228" s="217" t="s">
        <v>79</v>
      </c>
      <c r="AY228" s="19" t="s">
        <v>116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77</v>
      </c>
      <c r="BK228" s="218">
        <f>ROUND(I228*H228,2)</f>
        <v>0</v>
      </c>
      <c r="BL228" s="19" t="s">
        <v>123</v>
      </c>
      <c r="BM228" s="217" t="s">
        <v>330</v>
      </c>
    </row>
    <row r="229" spans="1:51" s="13" customFormat="1" ht="12">
      <c r="A229" s="13"/>
      <c r="B229" s="224"/>
      <c r="C229" s="225"/>
      <c r="D229" s="226" t="s">
        <v>126</v>
      </c>
      <c r="E229" s="227" t="s">
        <v>19</v>
      </c>
      <c r="F229" s="228" t="s">
        <v>762</v>
      </c>
      <c r="G229" s="225"/>
      <c r="H229" s="227" t="s">
        <v>19</v>
      </c>
      <c r="I229" s="229"/>
      <c r="J229" s="225"/>
      <c r="K229" s="225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126</v>
      </c>
      <c r="AU229" s="234" t="s">
        <v>79</v>
      </c>
      <c r="AV229" s="13" t="s">
        <v>77</v>
      </c>
      <c r="AW229" s="13" t="s">
        <v>31</v>
      </c>
      <c r="AX229" s="13" t="s">
        <v>69</v>
      </c>
      <c r="AY229" s="234" t="s">
        <v>116</v>
      </c>
    </row>
    <row r="230" spans="1:51" s="14" customFormat="1" ht="12">
      <c r="A230" s="14"/>
      <c r="B230" s="235"/>
      <c r="C230" s="236"/>
      <c r="D230" s="226" t="s">
        <v>126</v>
      </c>
      <c r="E230" s="237" t="s">
        <v>19</v>
      </c>
      <c r="F230" s="238" t="s">
        <v>763</v>
      </c>
      <c r="G230" s="236"/>
      <c r="H230" s="239">
        <v>19.19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126</v>
      </c>
      <c r="AU230" s="245" t="s">
        <v>79</v>
      </c>
      <c r="AV230" s="14" t="s">
        <v>79</v>
      </c>
      <c r="AW230" s="14" t="s">
        <v>31</v>
      </c>
      <c r="AX230" s="14" t="s">
        <v>69</v>
      </c>
      <c r="AY230" s="245" t="s">
        <v>116</v>
      </c>
    </row>
    <row r="231" spans="1:51" s="15" customFormat="1" ht="12">
      <c r="A231" s="15"/>
      <c r="B231" s="246"/>
      <c r="C231" s="247"/>
      <c r="D231" s="226" t="s">
        <v>126</v>
      </c>
      <c r="E231" s="248" t="s">
        <v>19</v>
      </c>
      <c r="F231" s="249" t="s">
        <v>164</v>
      </c>
      <c r="G231" s="247"/>
      <c r="H231" s="250">
        <v>19.19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6" t="s">
        <v>126</v>
      </c>
      <c r="AU231" s="256" t="s">
        <v>79</v>
      </c>
      <c r="AV231" s="15" t="s">
        <v>123</v>
      </c>
      <c r="AW231" s="15" t="s">
        <v>31</v>
      </c>
      <c r="AX231" s="15" t="s">
        <v>77</v>
      </c>
      <c r="AY231" s="256" t="s">
        <v>116</v>
      </c>
    </row>
    <row r="232" spans="1:65" s="2" customFormat="1" ht="21.75" customHeight="1">
      <c r="A232" s="40"/>
      <c r="B232" s="41"/>
      <c r="C232" s="206" t="s">
        <v>370</v>
      </c>
      <c r="D232" s="206" t="s">
        <v>118</v>
      </c>
      <c r="E232" s="207" t="s">
        <v>764</v>
      </c>
      <c r="F232" s="208" t="s">
        <v>765</v>
      </c>
      <c r="G232" s="209" t="s">
        <v>219</v>
      </c>
      <c r="H232" s="210">
        <v>4</v>
      </c>
      <c r="I232" s="211"/>
      <c r="J232" s="212">
        <f>ROUND(I232*H232,2)</f>
        <v>0</v>
      </c>
      <c r="K232" s="208" t="s">
        <v>122</v>
      </c>
      <c r="L232" s="46"/>
      <c r="M232" s="213" t="s">
        <v>19</v>
      </c>
      <c r="N232" s="214" t="s">
        <v>40</v>
      </c>
      <c r="O232" s="86"/>
      <c r="P232" s="215">
        <f>O232*H232</f>
        <v>0</v>
      </c>
      <c r="Q232" s="215">
        <v>0.08742</v>
      </c>
      <c r="R232" s="215">
        <f>Q232*H232</f>
        <v>0.34968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123</v>
      </c>
      <c r="AT232" s="217" t="s">
        <v>118</v>
      </c>
      <c r="AU232" s="217" t="s">
        <v>79</v>
      </c>
      <c r="AY232" s="19" t="s">
        <v>116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77</v>
      </c>
      <c r="BK232" s="218">
        <f>ROUND(I232*H232,2)</f>
        <v>0</v>
      </c>
      <c r="BL232" s="19" t="s">
        <v>123</v>
      </c>
      <c r="BM232" s="217" t="s">
        <v>347</v>
      </c>
    </row>
    <row r="233" spans="1:47" s="2" customFormat="1" ht="12">
      <c r="A233" s="40"/>
      <c r="B233" s="41"/>
      <c r="C233" s="42"/>
      <c r="D233" s="219" t="s">
        <v>124</v>
      </c>
      <c r="E233" s="42"/>
      <c r="F233" s="220" t="s">
        <v>766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124</v>
      </c>
      <c r="AU233" s="19" t="s">
        <v>79</v>
      </c>
    </row>
    <row r="234" spans="1:51" s="13" customFormat="1" ht="12">
      <c r="A234" s="13"/>
      <c r="B234" s="224"/>
      <c r="C234" s="225"/>
      <c r="D234" s="226" t="s">
        <v>126</v>
      </c>
      <c r="E234" s="227" t="s">
        <v>19</v>
      </c>
      <c r="F234" s="228" t="s">
        <v>767</v>
      </c>
      <c r="G234" s="225"/>
      <c r="H234" s="227" t="s">
        <v>19</v>
      </c>
      <c r="I234" s="229"/>
      <c r="J234" s="225"/>
      <c r="K234" s="225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126</v>
      </c>
      <c r="AU234" s="234" t="s">
        <v>79</v>
      </c>
      <c r="AV234" s="13" t="s">
        <v>77</v>
      </c>
      <c r="AW234" s="13" t="s">
        <v>31</v>
      </c>
      <c r="AX234" s="13" t="s">
        <v>69</v>
      </c>
      <c r="AY234" s="234" t="s">
        <v>116</v>
      </c>
    </row>
    <row r="235" spans="1:51" s="14" customFormat="1" ht="12">
      <c r="A235" s="14"/>
      <c r="B235" s="235"/>
      <c r="C235" s="236"/>
      <c r="D235" s="226" t="s">
        <v>126</v>
      </c>
      <c r="E235" s="237" t="s">
        <v>19</v>
      </c>
      <c r="F235" s="238" t="s">
        <v>768</v>
      </c>
      <c r="G235" s="236"/>
      <c r="H235" s="239">
        <v>4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5" t="s">
        <v>126</v>
      </c>
      <c r="AU235" s="245" t="s">
        <v>79</v>
      </c>
      <c r="AV235" s="14" t="s">
        <v>79</v>
      </c>
      <c r="AW235" s="14" t="s">
        <v>31</v>
      </c>
      <c r="AX235" s="14" t="s">
        <v>69</v>
      </c>
      <c r="AY235" s="245" t="s">
        <v>116</v>
      </c>
    </row>
    <row r="236" spans="1:51" s="15" customFormat="1" ht="12">
      <c r="A236" s="15"/>
      <c r="B236" s="246"/>
      <c r="C236" s="247"/>
      <c r="D236" s="226" t="s">
        <v>126</v>
      </c>
      <c r="E236" s="248" t="s">
        <v>19</v>
      </c>
      <c r="F236" s="249" t="s">
        <v>164</v>
      </c>
      <c r="G236" s="247"/>
      <c r="H236" s="250">
        <v>4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6" t="s">
        <v>126</v>
      </c>
      <c r="AU236" s="256" t="s">
        <v>79</v>
      </c>
      <c r="AV236" s="15" t="s">
        <v>123</v>
      </c>
      <c r="AW236" s="15" t="s">
        <v>31</v>
      </c>
      <c r="AX236" s="15" t="s">
        <v>77</v>
      </c>
      <c r="AY236" s="256" t="s">
        <v>116</v>
      </c>
    </row>
    <row r="237" spans="1:65" s="2" customFormat="1" ht="24.15" customHeight="1">
      <c r="A237" s="40"/>
      <c r="B237" s="41"/>
      <c r="C237" s="206" t="s">
        <v>226</v>
      </c>
      <c r="D237" s="206" t="s">
        <v>118</v>
      </c>
      <c r="E237" s="207" t="s">
        <v>769</v>
      </c>
      <c r="F237" s="208" t="s">
        <v>770</v>
      </c>
      <c r="G237" s="209" t="s">
        <v>121</v>
      </c>
      <c r="H237" s="210">
        <v>3.941</v>
      </c>
      <c r="I237" s="211"/>
      <c r="J237" s="212">
        <f>ROUND(I237*H237,2)</f>
        <v>0</v>
      </c>
      <c r="K237" s="208" t="s">
        <v>122</v>
      </c>
      <c r="L237" s="46"/>
      <c r="M237" s="213" t="s">
        <v>19</v>
      </c>
      <c r="N237" s="214" t="s">
        <v>40</v>
      </c>
      <c r="O237" s="86"/>
      <c r="P237" s="215">
        <f>O237*H237</f>
        <v>0</v>
      </c>
      <c r="Q237" s="215">
        <v>2.30102</v>
      </c>
      <c r="R237" s="215">
        <f>Q237*H237</f>
        <v>9.06831982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123</v>
      </c>
      <c r="AT237" s="217" t="s">
        <v>118</v>
      </c>
      <c r="AU237" s="217" t="s">
        <v>79</v>
      </c>
      <c r="AY237" s="19" t="s">
        <v>116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77</v>
      </c>
      <c r="BK237" s="218">
        <f>ROUND(I237*H237,2)</f>
        <v>0</v>
      </c>
      <c r="BL237" s="19" t="s">
        <v>123</v>
      </c>
      <c r="BM237" s="217" t="s">
        <v>356</v>
      </c>
    </row>
    <row r="238" spans="1:47" s="2" customFormat="1" ht="12">
      <c r="A238" s="40"/>
      <c r="B238" s="41"/>
      <c r="C238" s="42"/>
      <c r="D238" s="219" t="s">
        <v>124</v>
      </c>
      <c r="E238" s="42"/>
      <c r="F238" s="220" t="s">
        <v>771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124</v>
      </c>
      <c r="AU238" s="19" t="s">
        <v>79</v>
      </c>
    </row>
    <row r="239" spans="1:51" s="13" customFormat="1" ht="12">
      <c r="A239" s="13"/>
      <c r="B239" s="224"/>
      <c r="C239" s="225"/>
      <c r="D239" s="226" t="s">
        <v>126</v>
      </c>
      <c r="E239" s="227" t="s">
        <v>19</v>
      </c>
      <c r="F239" s="228" t="s">
        <v>772</v>
      </c>
      <c r="G239" s="225"/>
      <c r="H239" s="227" t="s">
        <v>19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126</v>
      </c>
      <c r="AU239" s="234" t="s">
        <v>79</v>
      </c>
      <c r="AV239" s="13" t="s">
        <v>77</v>
      </c>
      <c r="AW239" s="13" t="s">
        <v>31</v>
      </c>
      <c r="AX239" s="13" t="s">
        <v>69</v>
      </c>
      <c r="AY239" s="234" t="s">
        <v>116</v>
      </c>
    </row>
    <row r="240" spans="1:51" s="14" customFormat="1" ht="12">
      <c r="A240" s="14"/>
      <c r="B240" s="235"/>
      <c r="C240" s="236"/>
      <c r="D240" s="226" t="s">
        <v>126</v>
      </c>
      <c r="E240" s="237" t="s">
        <v>19</v>
      </c>
      <c r="F240" s="238" t="s">
        <v>773</v>
      </c>
      <c r="G240" s="236"/>
      <c r="H240" s="239">
        <v>3.221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126</v>
      </c>
      <c r="AU240" s="245" t="s">
        <v>79</v>
      </c>
      <c r="AV240" s="14" t="s">
        <v>79</v>
      </c>
      <c r="AW240" s="14" t="s">
        <v>31</v>
      </c>
      <c r="AX240" s="14" t="s">
        <v>69</v>
      </c>
      <c r="AY240" s="245" t="s">
        <v>116</v>
      </c>
    </row>
    <row r="241" spans="1:51" s="13" customFormat="1" ht="12">
      <c r="A241" s="13"/>
      <c r="B241" s="224"/>
      <c r="C241" s="225"/>
      <c r="D241" s="226" t="s">
        <v>126</v>
      </c>
      <c r="E241" s="227" t="s">
        <v>19</v>
      </c>
      <c r="F241" s="228" t="s">
        <v>774</v>
      </c>
      <c r="G241" s="225"/>
      <c r="H241" s="227" t="s">
        <v>19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126</v>
      </c>
      <c r="AU241" s="234" t="s">
        <v>79</v>
      </c>
      <c r="AV241" s="13" t="s">
        <v>77</v>
      </c>
      <c r="AW241" s="13" t="s">
        <v>31</v>
      </c>
      <c r="AX241" s="13" t="s">
        <v>69</v>
      </c>
      <c r="AY241" s="234" t="s">
        <v>116</v>
      </c>
    </row>
    <row r="242" spans="1:51" s="14" customFormat="1" ht="12">
      <c r="A242" s="14"/>
      <c r="B242" s="235"/>
      <c r="C242" s="236"/>
      <c r="D242" s="226" t="s">
        <v>126</v>
      </c>
      <c r="E242" s="237" t="s">
        <v>19</v>
      </c>
      <c r="F242" s="238" t="s">
        <v>775</v>
      </c>
      <c r="G242" s="236"/>
      <c r="H242" s="239">
        <v>0.72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126</v>
      </c>
      <c r="AU242" s="245" t="s">
        <v>79</v>
      </c>
      <c r="AV242" s="14" t="s">
        <v>79</v>
      </c>
      <c r="AW242" s="14" t="s">
        <v>31</v>
      </c>
      <c r="AX242" s="14" t="s">
        <v>69</v>
      </c>
      <c r="AY242" s="245" t="s">
        <v>116</v>
      </c>
    </row>
    <row r="243" spans="1:51" s="15" customFormat="1" ht="12">
      <c r="A243" s="15"/>
      <c r="B243" s="246"/>
      <c r="C243" s="247"/>
      <c r="D243" s="226" t="s">
        <v>126</v>
      </c>
      <c r="E243" s="248" t="s">
        <v>19</v>
      </c>
      <c r="F243" s="249" t="s">
        <v>135</v>
      </c>
      <c r="G243" s="247"/>
      <c r="H243" s="250">
        <v>3.941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6" t="s">
        <v>126</v>
      </c>
      <c r="AU243" s="256" t="s">
        <v>79</v>
      </c>
      <c r="AV243" s="15" t="s">
        <v>123</v>
      </c>
      <c r="AW243" s="15" t="s">
        <v>31</v>
      </c>
      <c r="AX243" s="15" t="s">
        <v>77</v>
      </c>
      <c r="AY243" s="256" t="s">
        <v>116</v>
      </c>
    </row>
    <row r="244" spans="1:65" s="2" customFormat="1" ht="16.5" customHeight="1">
      <c r="A244" s="40"/>
      <c r="B244" s="41"/>
      <c r="C244" s="257" t="s">
        <v>379</v>
      </c>
      <c r="D244" s="257" t="s">
        <v>194</v>
      </c>
      <c r="E244" s="258" t="s">
        <v>776</v>
      </c>
      <c r="F244" s="259" t="s">
        <v>777</v>
      </c>
      <c r="G244" s="260" t="s">
        <v>219</v>
      </c>
      <c r="H244" s="261">
        <v>4.04</v>
      </c>
      <c r="I244" s="262"/>
      <c r="J244" s="263">
        <f>ROUND(I244*H244,2)</f>
        <v>0</v>
      </c>
      <c r="K244" s="259" t="s">
        <v>19</v>
      </c>
      <c r="L244" s="264"/>
      <c r="M244" s="265" t="s">
        <v>19</v>
      </c>
      <c r="N244" s="266" t="s">
        <v>40</v>
      </c>
      <c r="O244" s="86"/>
      <c r="P244" s="215">
        <f>O244*H244</f>
        <v>0</v>
      </c>
      <c r="Q244" s="215">
        <v>0.027</v>
      </c>
      <c r="R244" s="215">
        <f>Q244*H244</f>
        <v>0.10908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149</v>
      </c>
      <c r="AT244" s="217" t="s">
        <v>194</v>
      </c>
      <c r="AU244" s="217" t="s">
        <v>79</v>
      </c>
      <c r="AY244" s="19" t="s">
        <v>116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77</v>
      </c>
      <c r="BK244" s="218">
        <f>ROUND(I244*H244,2)</f>
        <v>0</v>
      </c>
      <c r="BL244" s="19" t="s">
        <v>123</v>
      </c>
      <c r="BM244" s="217" t="s">
        <v>361</v>
      </c>
    </row>
    <row r="245" spans="1:51" s="13" customFormat="1" ht="12">
      <c r="A245" s="13"/>
      <c r="B245" s="224"/>
      <c r="C245" s="225"/>
      <c r="D245" s="226" t="s">
        <v>126</v>
      </c>
      <c r="E245" s="227" t="s">
        <v>19</v>
      </c>
      <c r="F245" s="228" t="s">
        <v>778</v>
      </c>
      <c r="G245" s="225"/>
      <c r="H245" s="227" t="s">
        <v>19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126</v>
      </c>
      <c r="AU245" s="234" t="s">
        <v>79</v>
      </c>
      <c r="AV245" s="13" t="s">
        <v>77</v>
      </c>
      <c r="AW245" s="13" t="s">
        <v>31</v>
      </c>
      <c r="AX245" s="13" t="s">
        <v>69</v>
      </c>
      <c r="AY245" s="234" t="s">
        <v>116</v>
      </c>
    </row>
    <row r="246" spans="1:51" s="14" customFormat="1" ht="12">
      <c r="A246" s="14"/>
      <c r="B246" s="235"/>
      <c r="C246" s="236"/>
      <c r="D246" s="226" t="s">
        <v>126</v>
      </c>
      <c r="E246" s="237" t="s">
        <v>19</v>
      </c>
      <c r="F246" s="238" t="s">
        <v>468</v>
      </c>
      <c r="G246" s="236"/>
      <c r="H246" s="239">
        <v>4.04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5" t="s">
        <v>126</v>
      </c>
      <c r="AU246" s="245" t="s">
        <v>79</v>
      </c>
      <c r="AV246" s="14" t="s">
        <v>79</v>
      </c>
      <c r="AW246" s="14" t="s">
        <v>31</v>
      </c>
      <c r="AX246" s="14" t="s">
        <v>69</v>
      </c>
      <c r="AY246" s="245" t="s">
        <v>116</v>
      </c>
    </row>
    <row r="247" spans="1:51" s="15" customFormat="1" ht="12">
      <c r="A247" s="15"/>
      <c r="B247" s="246"/>
      <c r="C247" s="247"/>
      <c r="D247" s="226" t="s">
        <v>126</v>
      </c>
      <c r="E247" s="248" t="s">
        <v>19</v>
      </c>
      <c r="F247" s="249" t="s">
        <v>164</v>
      </c>
      <c r="G247" s="247"/>
      <c r="H247" s="250">
        <v>4.04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6" t="s">
        <v>126</v>
      </c>
      <c r="AU247" s="256" t="s">
        <v>79</v>
      </c>
      <c r="AV247" s="15" t="s">
        <v>123</v>
      </c>
      <c r="AW247" s="15" t="s">
        <v>31</v>
      </c>
      <c r="AX247" s="15" t="s">
        <v>77</v>
      </c>
      <c r="AY247" s="256" t="s">
        <v>116</v>
      </c>
    </row>
    <row r="248" spans="1:63" s="12" customFormat="1" ht="22.8" customHeight="1">
      <c r="A248" s="12"/>
      <c r="B248" s="190"/>
      <c r="C248" s="191"/>
      <c r="D248" s="192" t="s">
        <v>68</v>
      </c>
      <c r="E248" s="204" t="s">
        <v>149</v>
      </c>
      <c r="F248" s="204" t="s">
        <v>424</v>
      </c>
      <c r="G248" s="191"/>
      <c r="H248" s="191"/>
      <c r="I248" s="194"/>
      <c r="J248" s="205">
        <f>BK248</f>
        <v>0</v>
      </c>
      <c r="K248" s="191"/>
      <c r="L248" s="196"/>
      <c r="M248" s="197"/>
      <c r="N248" s="198"/>
      <c r="O248" s="198"/>
      <c r="P248" s="199">
        <f>SUM(P249:P318)</f>
        <v>0</v>
      </c>
      <c r="Q248" s="198"/>
      <c r="R248" s="199">
        <f>SUM(R249:R318)</f>
        <v>38.398554659999995</v>
      </c>
      <c r="S248" s="198"/>
      <c r="T248" s="200">
        <f>SUM(T249:T318)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1" t="s">
        <v>77</v>
      </c>
      <c r="AT248" s="202" t="s">
        <v>68</v>
      </c>
      <c r="AU248" s="202" t="s">
        <v>77</v>
      </c>
      <c r="AY248" s="201" t="s">
        <v>116</v>
      </c>
      <c r="BK248" s="203">
        <f>SUM(BK249:BK318)</f>
        <v>0</v>
      </c>
    </row>
    <row r="249" spans="1:65" s="2" customFormat="1" ht="24.15" customHeight="1">
      <c r="A249" s="40"/>
      <c r="B249" s="41"/>
      <c r="C249" s="206" t="s">
        <v>232</v>
      </c>
      <c r="D249" s="206" t="s">
        <v>118</v>
      </c>
      <c r="E249" s="207" t="s">
        <v>779</v>
      </c>
      <c r="F249" s="208" t="s">
        <v>780</v>
      </c>
      <c r="G249" s="209" t="s">
        <v>285</v>
      </c>
      <c r="H249" s="210">
        <v>36.6</v>
      </c>
      <c r="I249" s="211"/>
      <c r="J249" s="212">
        <f>ROUND(I249*H249,2)</f>
        <v>0</v>
      </c>
      <c r="K249" s="208" t="s">
        <v>122</v>
      </c>
      <c r="L249" s="46"/>
      <c r="M249" s="213" t="s">
        <v>19</v>
      </c>
      <c r="N249" s="214" t="s">
        <v>40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123</v>
      </c>
      <c r="AT249" s="217" t="s">
        <v>118</v>
      </c>
      <c r="AU249" s="217" t="s">
        <v>79</v>
      </c>
      <c r="AY249" s="19" t="s">
        <v>116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77</v>
      </c>
      <c r="BK249" s="218">
        <f>ROUND(I249*H249,2)</f>
        <v>0</v>
      </c>
      <c r="BL249" s="19" t="s">
        <v>123</v>
      </c>
      <c r="BM249" s="217" t="s">
        <v>368</v>
      </c>
    </row>
    <row r="250" spans="1:47" s="2" customFormat="1" ht="12">
      <c r="A250" s="40"/>
      <c r="B250" s="41"/>
      <c r="C250" s="42"/>
      <c r="D250" s="219" t="s">
        <v>124</v>
      </c>
      <c r="E250" s="42"/>
      <c r="F250" s="220" t="s">
        <v>781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124</v>
      </c>
      <c r="AU250" s="19" t="s">
        <v>79</v>
      </c>
    </row>
    <row r="251" spans="1:51" s="14" customFormat="1" ht="12">
      <c r="A251" s="14"/>
      <c r="B251" s="235"/>
      <c r="C251" s="236"/>
      <c r="D251" s="226" t="s">
        <v>126</v>
      </c>
      <c r="E251" s="237" t="s">
        <v>19</v>
      </c>
      <c r="F251" s="238" t="s">
        <v>782</v>
      </c>
      <c r="G251" s="236"/>
      <c r="H251" s="239">
        <v>36.6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5" t="s">
        <v>126</v>
      </c>
      <c r="AU251" s="245" t="s">
        <v>79</v>
      </c>
      <c r="AV251" s="14" t="s">
        <v>79</v>
      </c>
      <c r="AW251" s="14" t="s">
        <v>31</v>
      </c>
      <c r="AX251" s="14" t="s">
        <v>69</v>
      </c>
      <c r="AY251" s="245" t="s">
        <v>116</v>
      </c>
    </row>
    <row r="252" spans="1:51" s="15" customFormat="1" ht="12">
      <c r="A252" s="15"/>
      <c r="B252" s="246"/>
      <c r="C252" s="247"/>
      <c r="D252" s="226" t="s">
        <v>126</v>
      </c>
      <c r="E252" s="248" t="s">
        <v>19</v>
      </c>
      <c r="F252" s="249" t="s">
        <v>164</v>
      </c>
      <c r="G252" s="247"/>
      <c r="H252" s="250">
        <v>36.6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6" t="s">
        <v>126</v>
      </c>
      <c r="AU252" s="256" t="s">
        <v>79</v>
      </c>
      <c r="AV252" s="15" t="s">
        <v>123</v>
      </c>
      <c r="AW252" s="15" t="s">
        <v>31</v>
      </c>
      <c r="AX252" s="15" t="s">
        <v>77</v>
      </c>
      <c r="AY252" s="256" t="s">
        <v>116</v>
      </c>
    </row>
    <row r="253" spans="1:65" s="2" customFormat="1" ht="24.15" customHeight="1">
      <c r="A253" s="40"/>
      <c r="B253" s="41"/>
      <c r="C253" s="206" t="s">
        <v>389</v>
      </c>
      <c r="D253" s="206" t="s">
        <v>118</v>
      </c>
      <c r="E253" s="207" t="s">
        <v>783</v>
      </c>
      <c r="F253" s="208" t="s">
        <v>784</v>
      </c>
      <c r="G253" s="209" t="s">
        <v>285</v>
      </c>
      <c r="H253" s="210">
        <v>36.6</v>
      </c>
      <c r="I253" s="211"/>
      <c r="J253" s="212">
        <f>ROUND(I253*H253,2)</f>
        <v>0</v>
      </c>
      <c r="K253" s="208" t="s">
        <v>122</v>
      </c>
      <c r="L253" s="46"/>
      <c r="M253" s="213" t="s">
        <v>19</v>
      </c>
      <c r="N253" s="214" t="s">
        <v>40</v>
      </c>
      <c r="O253" s="86"/>
      <c r="P253" s="215">
        <f>O253*H253</f>
        <v>0</v>
      </c>
      <c r="Q253" s="215">
        <v>3.2E-05</v>
      </c>
      <c r="R253" s="215">
        <f>Q253*H253</f>
        <v>0.0011712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123</v>
      </c>
      <c r="AT253" s="217" t="s">
        <v>118</v>
      </c>
      <c r="AU253" s="217" t="s">
        <v>79</v>
      </c>
      <c r="AY253" s="19" t="s">
        <v>116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77</v>
      </c>
      <c r="BK253" s="218">
        <f>ROUND(I253*H253,2)</f>
        <v>0</v>
      </c>
      <c r="BL253" s="19" t="s">
        <v>123</v>
      </c>
      <c r="BM253" s="217" t="s">
        <v>373</v>
      </c>
    </row>
    <row r="254" spans="1:47" s="2" customFormat="1" ht="12">
      <c r="A254" s="40"/>
      <c r="B254" s="41"/>
      <c r="C254" s="42"/>
      <c r="D254" s="219" t="s">
        <v>124</v>
      </c>
      <c r="E254" s="42"/>
      <c r="F254" s="220" t="s">
        <v>785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124</v>
      </c>
      <c r="AU254" s="19" t="s">
        <v>79</v>
      </c>
    </row>
    <row r="255" spans="1:51" s="14" customFormat="1" ht="12">
      <c r="A255" s="14"/>
      <c r="B255" s="235"/>
      <c r="C255" s="236"/>
      <c r="D255" s="226" t="s">
        <v>126</v>
      </c>
      <c r="E255" s="237" t="s">
        <v>19</v>
      </c>
      <c r="F255" s="238" t="s">
        <v>786</v>
      </c>
      <c r="G255" s="236"/>
      <c r="H255" s="239">
        <v>36.6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5" t="s">
        <v>126</v>
      </c>
      <c r="AU255" s="245" t="s">
        <v>79</v>
      </c>
      <c r="AV255" s="14" t="s">
        <v>79</v>
      </c>
      <c r="AW255" s="14" t="s">
        <v>31</v>
      </c>
      <c r="AX255" s="14" t="s">
        <v>69</v>
      </c>
      <c r="AY255" s="245" t="s">
        <v>116</v>
      </c>
    </row>
    <row r="256" spans="1:51" s="15" customFormat="1" ht="12">
      <c r="A256" s="15"/>
      <c r="B256" s="246"/>
      <c r="C256" s="247"/>
      <c r="D256" s="226" t="s">
        <v>126</v>
      </c>
      <c r="E256" s="248" t="s">
        <v>19</v>
      </c>
      <c r="F256" s="249" t="s">
        <v>164</v>
      </c>
      <c r="G256" s="247"/>
      <c r="H256" s="250">
        <v>36.6</v>
      </c>
      <c r="I256" s="251"/>
      <c r="J256" s="247"/>
      <c r="K256" s="247"/>
      <c r="L256" s="252"/>
      <c r="M256" s="253"/>
      <c r="N256" s="254"/>
      <c r="O256" s="254"/>
      <c r="P256" s="254"/>
      <c r="Q256" s="254"/>
      <c r="R256" s="254"/>
      <c r="S256" s="254"/>
      <c r="T256" s="25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56" t="s">
        <v>126</v>
      </c>
      <c r="AU256" s="256" t="s">
        <v>79</v>
      </c>
      <c r="AV256" s="15" t="s">
        <v>123</v>
      </c>
      <c r="AW256" s="15" t="s">
        <v>31</v>
      </c>
      <c r="AX256" s="15" t="s">
        <v>77</v>
      </c>
      <c r="AY256" s="256" t="s">
        <v>116</v>
      </c>
    </row>
    <row r="257" spans="1:65" s="2" customFormat="1" ht="16.5" customHeight="1">
      <c r="A257" s="40"/>
      <c r="B257" s="41"/>
      <c r="C257" s="257" t="s">
        <v>238</v>
      </c>
      <c r="D257" s="257" t="s">
        <v>194</v>
      </c>
      <c r="E257" s="258" t="s">
        <v>787</v>
      </c>
      <c r="F257" s="259" t="s">
        <v>788</v>
      </c>
      <c r="G257" s="260" t="s">
        <v>285</v>
      </c>
      <c r="H257" s="261">
        <v>37.149</v>
      </c>
      <c r="I257" s="262"/>
      <c r="J257" s="263">
        <f>ROUND(I257*H257,2)</f>
        <v>0</v>
      </c>
      <c r="K257" s="259" t="s">
        <v>122</v>
      </c>
      <c r="L257" s="264"/>
      <c r="M257" s="265" t="s">
        <v>19</v>
      </c>
      <c r="N257" s="266" t="s">
        <v>40</v>
      </c>
      <c r="O257" s="86"/>
      <c r="P257" s="215">
        <f>O257*H257</f>
        <v>0</v>
      </c>
      <c r="Q257" s="215">
        <v>0.024</v>
      </c>
      <c r="R257" s="215">
        <f>Q257*H257</f>
        <v>0.891576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149</v>
      </c>
      <c r="AT257" s="217" t="s">
        <v>194</v>
      </c>
      <c r="AU257" s="217" t="s">
        <v>79</v>
      </c>
      <c r="AY257" s="19" t="s">
        <v>116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77</v>
      </c>
      <c r="BK257" s="218">
        <f>ROUND(I257*H257,2)</f>
        <v>0</v>
      </c>
      <c r="BL257" s="19" t="s">
        <v>123</v>
      </c>
      <c r="BM257" s="217" t="s">
        <v>377</v>
      </c>
    </row>
    <row r="258" spans="1:51" s="14" customFormat="1" ht="12">
      <c r="A258" s="14"/>
      <c r="B258" s="235"/>
      <c r="C258" s="236"/>
      <c r="D258" s="226" t="s">
        <v>126</v>
      </c>
      <c r="E258" s="237" t="s">
        <v>19</v>
      </c>
      <c r="F258" s="238" t="s">
        <v>789</v>
      </c>
      <c r="G258" s="236"/>
      <c r="H258" s="239">
        <v>37.149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126</v>
      </c>
      <c r="AU258" s="245" t="s">
        <v>79</v>
      </c>
      <c r="AV258" s="14" t="s">
        <v>79</v>
      </c>
      <c r="AW258" s="14" t="s">
        <v>31</v>
      </c>
      <c r="AX258" s="14" t="s">
        <v>69</v>
      </c>
      <c r="AY258" s="245" t="s">
        <v>116</v>
      </c>
    </row>
    <row r="259" spans="1:51" s="15" customFormat="1" ht="12">
      <c r="A259" s="15"/>
      <c r="B259" s="246"/>
      <c r="C259" s="247"/>
      <c r="D259" s="226" t="s">
        <v>126</v>
      </c>
      <c r="E259" s="248" t="s">
        <v>19</v>
      </c>
      <c r="F259" s="249" t="s">
        <v>164</v>
      </c>
      <c r="G259" s="247"/>
      <c r="H259" s="250">
        <v>37.149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6" t="s">
        <v>126</v>
      </c>
      <c r="AU259" s="256" t="s">
        <v>79</v>
      </c>
      <c r="AV259" s="15" t="s">
        <v>123</v>
      </c>
      <c r="AW259" s="15" t="s">
        <v>31</v>
      </c>
      <c r="AX259" s="15" t="s">
        <v>77</v>
      </c>
      <c r="AY259" s="256" t="s">
        <v>116</v>
      </c>
    </row>
    <row r="260" spans="1:65" s="2" customFormat="1" ht="24.15" customHeight="1">
      <c r="A260" s="40"/>
      <c r="B260" s="41"/>
      <c r="C260" s="206" t="s">
        <v>403</v>
      </c>
      <c r="D260" s="206" t="s">
        <v>118</v>
      </c>
      <c r="E260" s="207" t="s">
        <v>790</v>
      </c>
      <c r="F260" s="208" t="s">
        <v>791</v>
      </c>
      <c r="G260" s="209" t="s">
        <v>219</v>
      </c>
      <c r="H260" s="210">
        <v>20</v>
      </c>
      <c r="I260" s="211"/>
      <c r="J260" s="212">
        <f>ROUND(I260*H260,2)</f>
        <v>0</v>
      </c>
      <c r="K260" s="208" t="s">
        <v>122</v>
      </c>
      <c r="L260" s="46"/>
      <c r="M260" s="213" t="s">
        <v>19</v>
      </c>
      <c r="N260" s="214" t="s">
        <v>40</v>
      </c>
      <c r="O260" s="86"/>
      <c r="P260" s="215">
        <f>O260*H260</f>
        <v>0</v>
      </c>
      <c r="Q260" s="215">
        <v>6.75E-05</v>
      </c>
      <c r="R260" s="215">
        <f>Q260*H260</f>
        <v>0.00135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123</v>
      </c>
      <c r="AT260" s="217" t="s">
        <v>118</v>
      </c>
      <c r="AU260" s="217" t="s">
        <v>79</v>
      </c>
      <c r="AY260" s="19" t="s">
        <v>116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77</v>
      </c>
      <c r="BK260" s="218">
        <f>ROUND(I260*H260,2)</f>
        <v>0</v>
      </c>
      <c r="BL260" s="19" t="s">
        <v>123</v>
      </c>
      <c r="BM260" s="217" t="s">
        <v>382</v>
      </c>
    </row>
    <row r="261" spans="1:47" s="2" customFormat="1" ht="12">
      <c r="A261" s="40"/>
      <c r="B261" s="41"/>
      <c r="C261" s="42"/>
      <c r="D261" s="219" t="s">
        <v>124</v>
      </c>
      <c r="E261" s="42"/>
      <c r="F261" s="220" t="s">
        <v>792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124</v>
      </c>
      <c r="AU261" s="19" t="s">
        <v>79</v>
      </c>
    </row>
    <row r="262" spans="1:51" s="13" customFormat="1" ht="12">
      <c r="A262" s="13"/>
      <c r="B262" s="224"/>
      <c r="C262" s="225"/>
      <c r="D262" s="226" t="s">
        <v>126</v>
      </c>
      <c r="E262" s="227" t="s">
        <v>19</v>
      </c>
      <c r="F262" s="228" t="s">
        <v>793</v>
      </c>
      <c r="G262" s="225"/>
      <c r="H262" s="227" t="s">
        <v>19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126</v>
      </c>
      <c r="AU262" s="234" t="s">
        <v>79</v>
      </c>
      <c r="AV262" s="13" t="s">
        <v>77</v>
      </c>
      <c r="AW262" s="13" t="s">
        <v>31</v>
      </c>
      <c r="AX262" s="13" t="s">
        <v>69</v>
      </c>
      <c r="AY262" s="234" t="s">
        <v>116</v>
      </c>
    </row>
    <row r="263" spans="1:51" s="14" customFormat="1" ht="12">
      <c r="A263" s="14"/>
      <c r="B263" s="235"/>
      <c r="C263" s="236"/>
      <c r="D263" s="226" t="s">
        <v>126</v>
      </c>
      <c r="E263" s="237" t="s">
        <v>19</v>
      </c>
      <c r="F263" s="238" t="s">
        <v>455</v>
      </c>
      <c r="G263" s="236"/>
      <c r="H263" s="239">
        <v>4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126</v>
      </c>
      <c r="AU263" s="245" t="s">
        <v>79</v>
      </c>
      <c r="AV263" s="14" t="s">
        <v>79</v>
      </c>
      <c r="AW263" s="14" t="s">
        <v>31</v>
      </c>
      <c r="AX263" s="14" t="s">
        <v>69</v>
      </c>
      <c r="AY263" s="245" t="s">
        <v>116</v>
      </c>
    </row>
    <row r="264" spans="1:51" s="13" customFormat="1" ht="12">
      <c r="A264" s="13"/>
      <c r="B264" s="224"/>
      <c r="C264" s="225"/>
      <c r="D264" s="226" t="s">
        <v>126</v>
      </c>
      <c r="E264" s="227" t="s">
        <v>19</v>
      </c>
      <c r="F264" s="228" t="s">
        <v>794</v>
      </c>
      <c r="G264" s="225"/>
      <c r="H264" s="227" t="s">
        <v>19</v>
      </c>
      <c r="I264" s="229"/>
      <c r="J264" s="225"/>
      <c r="K264" s="225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126</v>
      </c>
      <c r="AU264" s="234" t="s">
        <v>79</v>
      </c>
      <c r="AV264" s="13" t="s">
        <v>77</v>
      </c>
      <c r="AW264" s="13" t="s">
        <v>31</v>
      </c>
      <c r="AX264" s="13" t="s">
        <v>69</v>
      </c>
      <c r="AY264" s="234" t="s">
        <v>116</v>
      </c>
    </row>
    <row r="265" spans="1:51" s="14" customFormat="1" ht="12">
      <c r="A265" s="14"/>
      <c r="B265" s="235"/>
      <c r="C265" s="236"/>
      <c r="D265" s="226" t="s">
        <v>126</v>
      </c>
      <c r="E265" s="237" t="s">
        <v>19</v>
      </c>
      <c r="F265" s="238" t="s">
        <v>795</v>
      </c>
      <c r="G265" s="236"/>
      <c r="H265" s="239">
        <v>8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5" t="s">
        <v>126</v>
      </c>
      <c r="AU265" s="245" t="s">
        <v>79</v>
      </c>
      <c r="AV265" s="14" t="s">
        <v>79</v>
      </c>
      <c r="AW265" s="14" t="s">
        <v>31</v>
      </c>
      <c r="AX265" s="14" t="s">
        <v>69</v>
      </c>
      <c r="AY265" s="245" t="s">
        <v>116</v>
      </c>
    </row>
    <row r="266" spans="1:51" s="13" customFormat="1" ht="12">
      <c r="A266" s="13"/>
      <c r="B266" s="224"/>
      <c r="C266" s="225"/>
      <c r="D266" s="226" t="s">
        <v>126</v>
      </c>
      <c r="E266" s="227" t="s">
        <v>19</v>
      </c>
      <c r="F266" s="228" t="s">
        <v>796</v>
      </c>
      <c r="G266" s="225"/>
      <c r="H266" s="227" t="s">
        <v>19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126</v>
      </c>
      <c r="AU266" s="234" t="s">
        <v>79</v>
      </c>
      <c r="AV266" s="13" t="s">
        <v>77</v>
      </c>
      <c r="AW266" s="13" t="s">
        <v>31</v>
      </c>
      <c r="AX266" s="13" t="s">
        <v>69</v>
      </c>
      <c r="AY266" s="234" t="s">
        <v>116</v>
      </c>
    </row>
    <row r="267" spans="1:51" s="14" customFormat="1" ht="12">
      <c r="A267" s="14"/>
      <c r="B267" s="235"/>
      <c r="C267" s="236"/>
      <c r="D267" s="226" t="s">
        <v>126</v>
      </c>
      <c r="E267" s="237" t="s">
        <v>19</v>
      </c>
      <c r="F267" s="238" t="s">
        <v>795</v>
      </c>
      <c r="G267" s="236"/>
      <c r="H267" s="239">
        <v>8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126</v>
      </c>
      <c r="AU267" s="245" t="s">
        <v>79</v>
      </c>
      <c r="AV267" s="14" t="s">
        <v>79</v>
      </c>
      <c r="AW267" s="14" t="s">
        <v>31</v>
      </c>
      <c r="AX267" s="14" t="s">
        <v>69</v>
      </c>
      <c r="AY267" s="245" t="s">
        <v>116</v>
      </c>
    </row>
    <row r="268" spans="1:51" s="15" customFormat="1" ht="12">
      <c r="A268" s="15"/>
      <c r="B268" s="246"/>
      <c r="C268" s="247"/>
      <c r="D268" s="226" t="s">
        <v>126</v>
      </c>
      <c r="E268" s="248" t="s">
        <v>19</v>
      </c>
      <c r="F268" s="249" t="s">
        <v>135</v>
      </c>
      <c r="G268" s="247"/>
      <c r="H268" s="250">
        <v>20</v>
      </c>
      <c r="I268" s="251"/>
      <c r="J268" s="247"/>
      <c r="K268" s="247"/>
      <c r="L268" s="252"/>
      <c r="M268" s="253"/>
      <c r="N268" s="254"/>
      <c r="O268" s="254"/>
      <c r="P268" s="254"/>
      <c r="Q268" s="254"/>
      <c r="R268" s="254"/>
      <c r="S268" s="254"/>
      <c r="T268" s="25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6" t="s">
        <v>126</v>
      </c>
      <c r="AU268" s="256" t="s">
        <v>79</v>
      </c>
      <c r="AV268" s="15" t="s">
        <v>123</v>
      </c>
      <c r="AW268" s="15" t="s">
        <v>31</v>
      </c>
      <c r="AX268" s="15" t="s">
        <v>77</v>
      </c>
      <c r="AY268" s="256" t="s">
        <v>116</v>
      </c>
    </row>
    <row r="269" spans="1:65" s="2" customFormat="1" ht="16.5" customHeight="1">
      <c r="A269" s="40"/>
      <c r="B269" s="41"/>
      <c r="C269" s="257" t="s">
        <v>245</v>
      </c>
      <c r="D269" s="257" t="s">
        <v>194</v>
      </c>
      <c r="E269" s="258" t="s">
        <v>797</v>
      </c>
      <c r="F269" s="259" t="s">
        <v>798</v>
      </c>
      <c r="G269" s="260" t="s">
        <v>219</v>
      </c>
      <c r="H269" s="261">
        <v>16.24</v>
      </c>
      <c r="I269" s="262"/>
      <c r="J269" s="263">
        <f>ROUND(I269*H269,2)</f>
        <v>0</v>
      </c>
      <c r="K269" s="259" t="s">
        <v>19</v>
      </c>
      <c r="L269" s="264"/>
      <c r="M269" s="265" t="s">
        <v>19</v>
      </c>
      <c r="N269" s="266" t="s">
        <v>40</v>
      </c>
      <c r="O269" s="86"/>
      <c r="P269" s="215">
        <f>O269*H269</f>
        <v>0</v>
      </c>
      <c r="Q269" s="215">
        <v>0.01</v>
      </c>
      <c r="R269" s="215">
        <f>Q269*H269</f>
        <v>0.1624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149</v>
      </c>
      <c r="AT269" s="217" t="s">
        <v>194</v>
      </c>
      <c r="AU269" s="217" t="s">
        <v>79</v>
      </c>
      <c r="AY269" s="19" t="s">
        <v>116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77</v>
      </c>
      <c r="BK269" s="218">
        <f>ROUND(I269*H269,2)</f>
        <v>0</v>
      </c>
      <c r="BL269" s="19" t="s">
        <v>123</v>
      </c>
      <c r="BM269" s="217" t="s">
        <v>387</v>
      </c>
    </row>
    <row r="270" spans="1:51" s="13" customFormat="1" ht="12">
      <c r="A270" s="13"/>
      <c r="B270" s="224"/>
      <c r="C270" s="225"/>
      <c r="D270" s="226" t="s">
        <v>126</v>
      </c>
      <c r="E270" s="227" t="s">
        <v>19</v>
      </c>
      <c r="F270" s="228" t="s">
        <v>799</v>
      </c>
      <c r="G270" s="225"/>
      <c r="H270" s="227" t="s">
        <v>19</v>
      </c>
      <c r="I270" s="229"/>
      <c r="J270" s="225"/>
      <c r="K270" s="225"/>
      <c r="L270" s="230"/>
      <c r="M270" s="231"/>
      <c r="N270" s="232"/>
      <c r="O270" s="232"/>
      <c r="P270" s="232"/>
      <c r="Q270" s="232"/>
      <c r="R270" s="232"/>
      <c r="S270" s="232"/>
      <c r="T270" s="23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4" t="s">
        <v>126</v>
      </c>
      <c r="AU270" s="234" t="s">
        <v>79</v>
      </c>
      <c r="AV270" s="13" t="s">
        <v>77</v>
      </c>
      <c r="AW270" s="13" t="s">
        <v>31</v>
      </c>
      <c r="AX270" s="13" t="s">
        <v>69</v>
      </c>
      <c r="AY270" s="234" t="s">
        <v>116</v>
      </c>
    </row>
    <row r="271" spans="1:51" s="14" customFormat="1" ht="12">
      <c r="A271" s="14"/>
      <c r="B271" s="235"/>
      <c r="C271" s="236"/>
      <c r="D271" s="226" t="s">
        <v>126</v>
      </c>
      <c r="E271" s="237" t="s">
        <v>19</v>
      </c>
      <c r="F271" s="238" t="s">
        <v>800</v>
      </c>
      <c r="G271" s="236"/>
      <c r="H271" s="239">
        <v>16.24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126</v>
      </c>
      <c r="AU271" s="245" t="s">
        <v>79</v>
      </c>
      <c r="AV271" s="14" t="s">
        <v>79</v>
      </c>
      <c r="AW271" s="14" t="s">
        <v>31</v>
      </c>
      <c r="AX271" s="14" t="s">
        <v>69</v>
      </c>
      <c r="AY271" s="245" t="s">
        <v>116</v>
      </c>
    </row>
    <row r="272" spans="1:51" s="15" customFormat="1" ht="12">
      <c r="A272" s="15"/>
      <c r="B272" s="246"/>
      <c r="C272" s="247"/>
      <c r="D272" s="226" t="s">
        <v>126</v>
      </c>
      <c r="E272" s="248" t="s">
        <v>19</v>
      </c>
      <c r="F272" s="249" t="s">
        <v>164</v>
      </c>
      <c r="G272" s="247"/>
      <c r="H272" s="250">
        <v>16.24</v>
      </c>
      <c r="I272" s="251"/>
      <c r="J272" s="247"/>
      <c r="K272" s="247"/>
      <c r="L272" s="252"/>
      <c r="M272" s="253"/>
      <c r="N272" s="254"/>
      <c r="O272" s="254"/>
      <c r="P272" s="254"/>
      <c r="Q272" s="254"/>
      <c r="R272" s="254"/>
      <c r="S272" s="254"/>
      <c r="T272" s="25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56" t="s">
        <v>126</v>
      </c>
      <c r="AU272" s="256" t="s">
        <v>79</v>
      </c>
      <c r="AV272" s="15" t="s">
        <v>123</v>
      </c>
      <c r="AW272" s="15" t="s">
        <v>31</v>
      </c>
      <c r="AX272" s="15" t="s">
        <v>77</v>
      </c>
      <c r="AY272" s="256" t="s">
        <v>116</v>
      </c>
    </row>
    <row r="273" spans="1:65" s="2" customFormat="1" ht="16.5" customHeight="1">
      <c r="A273" s="40"/>
      <c r="B273" s="41"/>
      <c r="C273" s="257" t="s">
        <v>413</v>
      </c>
      <c r="D273" s="257" t="s">
        <v>194</v>
      </c>
      <c r="E273" s="258" t="s">
        <v>801</v>
      </c>
      <c r="F273" s="259" t="s">
        <v>802</v>
      </c>
      <c r="G273" s="260" t="s">
        <v>219</v>
      </c>
      <c r="H273" s="261">
        <v>4.06</v>
      </c>
      <c r="I273" s="262"/>
      <c r="J273" s="263">
        <f>ROUND(I273*H273,2)</f>
        <v>0</v>
      </c>
      <c r="K273" s="259" t="s">
        <v>19</v>
      </c>
      <c r="L273" s="264"/>
      <c r="M273" s="265" t="s">
        <v>19</v>
      </c>
      <c r="N273" s="266" t="s">
        <v>40</v>
      </c>
      <c r="O273" s="86"/>
      <c r="P273" s="215">
        <f>O273*H273</f>
        <v>0</v>
      </c>
      <c r="Q273" s="215">
        <v>0.01</v>
      </c>
      <c r="R273" s="215">
        <f>Q273*H273</f>
        <v>0.0406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149</v>
      </c>
      <c r="AT273" s="217" t="s">
        <v>194</v>
      </c>
      <c r="AU273" s="217" t="s">
        <v>79</v>
      </c>
      <c r="AY273" s="19" t="s">
        <v>116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77</v>
      </c>
      <c r="BK273" s="218">
        <f>ROUND(I273*H273,2)</f>
        <v>0</v>
      </c>
      <c r="BL273" s="19" t="s">
        <v>123</v>
      </c>
      <c r="BM273" s="217" t="s">
        <v>392</v>
      </c>
    </row>
    <row r="274" spans="1:51" s="13" customFormat="1" ht="12">
      <c r="A274" s="13"/>
      <c r="B274" s="224"/>
      <c r="C274" s="225"/>
      <c r="D274" s="226" t="s">
        <v>126</v>
      </c>
      <c r="E274" s="227" t="s">
        <v>19</v>
      </c>
      <c r="F274" s="228" t="s">
        <v>803</v>
      </c>
      <c r="G274" s="225"/>
      <c r="H274" s="227" t="s">
        <v>19</v>
      </c>
      <c r="I274" s="229"/>
      <c r="J274" s="225"/>
      <c r="K274" s="225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126</v>
      </c>
      <c r="AU274" s="234" t="s">
        <v>79</v>
      </c>
      <c r="AV274" s="13" t="s">
        <v>77</v>
      </c>
      <c r="AW274" s="13" t="s">
        <v>31</v>
      </c>
      <c r="AX274" s="13" t="s">
        <v>69</v>
      </c>
      <c r="AY274" s="234" t="s">
        <v>116</v>
      </c>
    </row>
    <row r="275" spans="1:51" s="14" customFormat="1" ht="12">
      <c r="A275" s="14"/>
      <c r="B275" s="235"/>
      <c r="C275" s="236"/>
      <c r="D275" s="226" t="s">
        <v>126</v>
      </c>
      <c r="E275" s="237" t="s">
        <v>19</v>
      </c>
      <c r="F275" s="238" t="s">
        <v>804</v>
      </c>
      <c r="G275" s="236"/>
      <c r="H275" s="239">
        <v>4.06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126</v>
      </c>
      <c r="AU275" s="245" t="s">
        <v>79</v>
      </c>
      <c r="AV275" s="14" t="s">
        <v>79</v>
      </c>
      <c r="AW275" s="14" t="s">
        <v>31</v>
      </c>
      <c r="AX275" s="14" t="s">
        <v>69</v>
      </c>
      <c r="AY275" s="245" t="s">
        <v>116</v>
      </c>
    </row>
    <row r="276" spans="1:51" s="15" customFormat="1" ht="12">
      <c r="A276" s="15"/>
      <c r="B276" s="246"/>
      <c r="C276" s="247"/>
      <c r="D276" s="226" t="s">
        <v>126</v>
      </c>
      <c r="E276" s="248" t="s">
        <v>19</v>
      </c>
      <c r="F276" s="249" t="s">
        <v>164</v>
      </c>
      <c r="G276" s="247"/>
      <c r="H276" s="250">
        <v>4.06</v>
      </c>
      <c r="I276" s="251"/>
      <c r="J276" s="247"/>
      <c r="K276" s="247"/>
      <c r="L276" s="252"/>
      <c r="M276" s="253"/>
      <c r="N276" s="254"/>
      <c r="O276" s="254"/>
      <c r="P276" s="254"/>
      <c r="Q276" s="254"/>
      <c r="R276" s="254"/>
      <c r="S276" s="254"/>
      <c r="T276" s="25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6" t="s">
        <v>126</v>
      </c>
      <c r="AU276" s="256" t="s">
        <v>79</v>
      </c>
      <c r="AV276" s="15" t="s">
        <v>123</v>
      </c>
      <c r="AW276" s="15" t="s">
        <v>31</v>
      </c>
      <c r="AX276" s="15" t="s">
        <v>77</v>
      </c>
      <c r="AY276" s="256" t="s">
        <v>116</v>
      </c>
    </row>
    <row r="277" spans="1:65" s="2" customFormat="1" ht="16.5" customHeight="1">
      <c r="A277" s="40"/>
      <c r="B277" s="41"/>
      <c r="C277" s="206" t="s">
        <v>250</v>
      </c>
      <c r="D277" s="206" t="s">
        <v>118</v>
      </c>
      <c r="E277" s="207" t="s">
        <v>805</v>
      </c>
      <c r="F277" s="208" t="s">
        <v>806</v>
      </c>
      <c r="G277" s="209" t="s">
        <v>219</v>
      </c>
      <c r="H277" s="210">
        <v>4</v>
      </c>
      <c r="I277" s="211"/>
      <c r="J277" s="212">
        <f>ROUND(I277*H277,2)</f>
        <v>0</v>
      </c>
      <c r="K277" s="208" t="s">
        <v>19</v>
      </c>
      <c r="L277" s="46"/>
      <c r="M277" s="213" t="s">
        <v>19</v>
      </c>
      <c r="N277" s="214" t="s">
        <v>40</v>
      </c>
      <c r="O277" s="86"/>
      <c r="P277" s="215">
        <f>O277*H277</f>
        <v>0</v>
      </c>
      <c r="Q277" s="215">
        <v>0.3409</v>
      </c>
      <c r="R277" s="215">
        <f>Q277*H277</f>
        <v>1.3636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123</v>
      </c>
      <c r="AT277" s="217" t="s">
        <v>118</v>
      </c>
      <c r="AU277" s="217" t="s">
        <v>79</v>
      </c>
      <c r="AY277" s="19" t="s">
        <v>116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77</v>
      </c>
      <c r="BK277" s="218">
        <f>ROUND(I277*H277,2)</f>
        <v>0</v>
      </c>
      <c r="BL277" s="19" t="s">
        <v>123</v>
      </c>
      <c r="BM277" s="217" t="s">
        <v>401</v>
      </c>
    </row>
    <row r="278" spans="1:51" s="13" customFormat="1" ht="12">
      <c r="A278" s="13"/>
      <c r="B278" s="224"/>
      <c r="C278" s="225"/>
      <c r="D278" s="226" t="s">
        <v>126</v>
      </c>
      <c r="E278" s="227" t="s">
        <v>19</v>
      </c>
      <c r="F278" s="228" t="s">
        <v>807</v>
      </c>
      <c r="G278" s="225"/>
      <c r="H278" s="227" t="s">
        <v>19</v>
      </c>
      <c r="I278" s="229"/>
      <c r="J278" s="225"/>
      <c r="K278" s="225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126</v>
      </c>
      <c r="AU278" s="234" t="s">
        <v>79</v>
      </c>
      <c r="AV278" s="13" t="s">
        <v>77</v>
      </c>
      <c r="AW278" s="13" t="s">
        <v>31</v>
      </c>
      <c r="AX278" s="13" t="s">
        <v>69</v>
      </c>
      <c r="AY278" s="234" t="s">
        <v>116</v>
      </c>
    </row>
    <row r="279" spans="1:51" s="14" customFormat="1" ht="12">
      <c r="A279" s="14"/>
      <c r="B279" s="235"/>
      <c r="C279" s="236"/>
      <c r="D279" s="226" t="s">
        <v>126</v>
      </c>
      <c r="E279" s="237" t="s">
        <v>19</v>
      </c>
      <c r="F279" s="238" t="s">
        <v>768</v>
      </c>
      <c r="G279" s="236"/>
      <c r="H279" s="239">
        <v>4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5" t="s">
        <v>126</v>
      </c>
      <c r="AU279" s="245" t="s">
        <v>79</v>
      </c>
      <c r="AV279" s="14" t="s">
        <v>79</v>
      </c>
      <c r="AW279" s="14" t="s">
        <v>31</v>
      </c>
      <c r="AX279" s="14" t="s">
        <v>69</v>
      </c>
      <c r="AY279" s="245" t="s">
        <v>116</v>
      </c>
    </row>
    <row r="280" spans="1:51" s="15" customFormat="1" ht="12">
      <c r="A280" s="15"/>
      <c r="B280" s="246"/>
      <c r="C280" s="247"/>
      <c r="D280" s="226" t="s">
        <v>126</v>
      </c>
      <c r="E280" s="248" t="s">
        <v>19</v>
      </c>
      <c r="F280" s="249" t="s">
        <v>164</v>
      </c>
      <c r="G280" s="247"/>
      <c r="H280" s="250">
        <v>4</v>
      </c>
      <c r="I280" s="251"/>
      <c r="J280" s="247"/>
      <c r="K280" s="247"/>
      <c r="L280" s="252"/>
      <c r="M280" s="253"/>
      <c r="N280" s="254"/>
      <c r="O280" s="254"/>
      <c r="P280" s="254"/>
      <c r="Q280" s="254"/>
      <c r="R280" s="254"/>
      <c r="S280" s="254"/>
      <c r="T280" s="25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6" t="s">
        <v>126</v>
      </c>
      <c r="AU280" s="256" t="s">
        <v>79</v>
      </c>
      <c r="AV280" s="15" t="s">
        <v>123</v>
      </c>
      <c r="AW280" s="15" t="s">
        <v>31</v>
      </c>
      <c r="AX280" s="15" t="s">
        <v>77</v>
      </c>
      <c r="AY280" s="256" t="s">
        <v>116</v>
      </c>
    </row>
    <row r="281" spans="1:65" s="2" customFormat="1" ht="16.5" customHeight="1">
      <c r="A281" s="40"/>
      <c r="B281" s="41"/>
      <c r="C281" s="257" t="s">
        <v>425</v>
      </c>
      <c r="D281" s="257" t="s">
        <v>194</v>
      </c>
      <c r="E281" s="258" t="s">
        <v>808</v>
      </c>
      <c r="F281" s="259" t="s">
        <v>809</v>
      </c>
      <c r="G281" s="260" t="s">
        <v>219</v>
      </c>
      <c r="H281" s="261">
        <v>4.04</v>
      </c>
      <c r="I281" s="262"/>
      <c r="J281" s="263">
        <f>ROUND(I281*H281,2)</f>
        <v>0</v>
      </c>
      <c r="K281" s="259" t="s">
        <v>19</v>
      </c>
      <c r="L281" s="264"/>
      <c r="M281" s="265" t="s">
        <v>19</v>
      </c>
      <c r="N281" s="266" t="s">
        <v>40</v>
      </c>
      <c r="O281" s="86"/>
      <c r="P281" s="215">
        <f>O281*H281</f>
        <v>0</v>
      </c>
      <c r="Q281" s="215">
        <v>0.17</v>
      </c>
      <c r="R281" s="215">
        <f>Q281*H281</f>
        <v>0.6868000000000001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149</v>
      </c>
      <c r="AT281" s="217" t="s">
        <v>194</v>
      </c>
      <c r="AU281" s="217" t="s">
        <v>79</v>
      </c>
      <c r="AY281" s="19" t="s">
        <v>116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77</v>
      </c>
      <c r="BK281" s="218">
        <f>ROUND(I281*H281,2)</f>
        <v>0</v>
      </c>
      <c r="BL281" s="19" t="s">
        <v>123</v>
      </c>
      <c r="BM281" s="217" t="s">
        <v>406</v>
      </c>
    </row>
    <row r="282" spans="1:51" s="14" customFormat="1" ht="12">
      <c r="A282" s="14"/>
      <c r="B282" s="235"/>
      <c r="C282" s="236"/>
      <c r="D282" s="226" t="s">
        <v>126</v>
      </c>
      <c r="E282" s="237" t="s">
        <v>19</v>
      </c>
      <c r="F282" s="238" t="s">
        <v>810</v>
      </c>
      <c r="G282" s="236"/>
      <c r="H282" s="239">
        <v>4.04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126</v>
      </c>
      <c r="AU282" s="245" t="s">
        <v>79</v>
      </c>
      <c r="AV282" s="14" t="s">
        <v>79</v>
      </c>
      <c r="AW282" s="14" t="s">
        <v>31</v>
      </c>
      <c r="AX282" s="14" t="s">
        <v>69</v>
      </c>
      <c r="AY282" s="245" t="s">
        <v>116</v>
      </c>
    </row>
    <row r="283" spans="1:51" s="15" customFormat="1" ht="12">
      <c r="A283" s="15"/>
      <c r="B283" s="246"/>
      <c r="C283" s="247"/>
      <c r="D283" s="226" t="s">
        <v>126</v>
      </c>
      <c r="E283" s="248" t="s">
        <v>19</v>
      </c>
      <c r="F283" s="249" t="s">
        <v>164</v>
      </c>
      <c r="G283" s="247"/>
      <c r="H283" s="250">
        <v>4.04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6" t="s">
        <v>126</v>
      </c>
      <c r="AU283" s="256" t="s">
        <v>79</v>
      </c>
      <c r="AV283" s="15" t="s">
        <v>123</v>
      </c>
      <c r="AW283" s="15" t="s">
        <v>31</v>
      </c>
      <c r="AX283" s="15" t="s">
        <v>77</v>
      </c>
      <c r="AY283" s="256" t="s">
        <v>116</v>
      </c>
    </row>
    <row r="284" spans="1:65" s="2" customFormat="1" ht="16.5" customHeight="1">
      <c r="A284" s="40"/>
      <c r="B284" s="41"/>
      <c r="C284" s="257" t="s">
        <v>258</v>
      </c>
      <c r="D284" s="257" t="s">
        <v>194</v>
      </c>
      <c r="E284" s="258" t="s">
        <v>811</v>
      </c>
      <c r="F284" s="259" t="s">
        <v>812</v>
      </c>
      <c r="G284" s="260" t="s">
        <v>219</v>
      </c>
      <c r="H284" s="261">
        <v>4.04</v>
      </c>
      <c r="I284" s="262"/>
      <c r="J284" s="263">
        <f>ROUND(I284*H284,2)</f>
        <v>0</v>
      </c>
      <c r="K284" s="259" t="s">
        <v>19</v>
      </c>
      <c r="L284" s="264"/>
      <c r="M284" s="265" t="s">
        <v>19</v>
      </c>
      <c r="N284" s="266" t="s">
        <v>40</v>
      </c>
      <c r="O284" s="86"/>
      <c r="P284" s="215">
        <f>O284*H284</f>
        <v>0</v>
      </c>
      <c r="Q284" s="215">
        <v>0.07</v>
      </c>
      <c r="R284" s="215">
        <f>Q284*H284</f>
        <v>0.28280000000000005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149</v>
      </c>
      <c r="AT284" s="217" t="s">
        <v>194</v>
      </c>
      <c r="AU284" s="217" t="s">
        <v>79</v>
      </c>
      <c r="AY284" s="19" t="s">
        <v>116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77</v>
      </c>
      <c r="BK284" s="218">
        <f>ROUND(I284*H284,2)</f>
        <v>0</v>
      </c>
      <c r="BL284" s="19" t="s">
        <v>123</v>
      </c>
      <c r="BM284" s="217" t="s">
        <v>411</v>
      </c>
    </row>
    <row r="285" spans="1:51" s="13" customFormat="1" ht="12">
      <c r="A285" s="13"/>
      <c r="B285" s="224"/>
      <c r="C285" s="225"/>
      <c r="D285" s="226" t="s">
        <v>126</v>
      </c>
      <c r="E285" s="227" t="s">
        <v>19</v>
      </c>
      <c r="F285" s="228" t="s">
        <v>813</v>
      </c>
      <c r="G285" s="225"/>
      <c r="H285" s="227" t="s">
        <v>19</v>
      </c>
      <c r="I285" s="229"/>
      <c r="J285" s="225"/>
      <c r="K285" s="225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126</v>
      </c>
      <c r="AU285" s="234" t="s">
        <v>79</v>
      </c>
      <c r="AV285" s="13" t="s">
        <v>77</v>
      </c>
      <c r="AW285" s="13" t="s">
        <v>31</v>
      </c>
      <c r="AX285" s="13" t="s">
        <v>69</v>
      </c>
      <c r="AY285" s="234" t="s">
        <v>116</v>
      </c>
    </row>
    <row r="286" spans="1:51" s="14" customFormat="1" ht="12">
      <c r="A286" s="14"/>
      <c r="B286" s="235"/>
      <c r="C286" s="236"/>
      <c r="D286" s="226" t="s">
        <v>126</v>
      </c>
      <c r="E286" s="237" t="s">
        <v>19</v>
      </c>
      <c r="F286" s="238" t="s">
        <v>468</v>
      </c>
      <c r="G286" s="236"/>
      <c r="H286" s="239">
        <v>4.04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5" t="s">
        <v>126</v>
      </c>
      <c r="AU286" s="245" t="s">
        <v>79</v>
      </c>
      <c r="AV286" s="14" t="s">
        <v>79</v>
      </c>
      <c r="AW286" s="14" t="s">
        <v>31</v>
      </c>
      <c r="AX286" s="14" t="s">
        <v>69</v>
      </c>
      <c r="AY286" s="245" t="s">
        <v>116</v>
      </c>
    </row>
    <row r="287" spans="1:51" s="15" customFormat="1" ht="12">
      <c r="A287" s="15"/>
      <c r="B287" s="246"/>
      <c r="C287" s="247"/>
      <c r="D287" s="226" t="s">
        <v>126</v>
      </c>
      <c r="E287" s="248" t="s">
        <v>19</v>
      </c>
      <c r="F287" s="249" t="s">
        <v>164</v>
      </c>
      <c r="G287" s="247"/>
      <c r="H287" s="250">
        <v>4.04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56" t="s">
        <v>126</v>
      </c>
      <c r="AU287" s="256" t="s">
        <v>79</v>
      </c>
      <c r="AV287" s="15" t="s">
        <v>123</v>
      </c>
      <c r="AW287" s="15" t="s">
        <v>31</v>
      </c>
      <c r="AX287" s="15" t="s">
        <v>77</v>
      </c>
      <c r="AY287" s="256" t="s">
        <v>116</v>
      </c>
    </row>
    <row r="288" spans="1:65" s="2" customFormat="1" ht="16.5" customHeight="1">
      <c r="A288" s="40"/>
      <c r="B288" s="41"/>
      <c r="C288" s="257" t="s">
        <v>435</v>
      </c>
      <c r="D288" s="257" t="s">
        <v>194</v>
      </c>
      <c r="E288" s="258" t="s">
        <v>814</v>
      </c>
      <c r="F288" s="259" t="s">
        <v>815</v>
      </c>
      <c r="G288" s="260" t="s">
        <v>219</v>
      </c>
      <c r="H288" s="261">
        <v>8.08</v>
      </c>
      <c r="I288" s="262"/>
      <c r="J288" s="263">
        <f>ROUND(I288*H288,2)</f>
        <v>0</v>
      </c>
      <c r="K288" s="259" t="s">
        <v>19</v>
      </c>
      <c r="L288" s="264"/>
      <c r="M288" s="265" t="s">
        <v>19</v>
      </c>
      <c r="N288" s="266" t="s">
        <v>40</v>
      </c>
      <c r="O288" s="86"/>
      <c r="P288" s="215">
        <f>O288*H288</f>
        <v>0</v>
      </c>
      <c r="Q288" s="215">
        <v>0.076</v>
      </c>
      <c r="R288" s="215">
        <f>Q288*H288</f>
        <v>0.61408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149</v>
      </c>
      <c r="AT288" s="217" t="s">
        <v>194</v>
      </c>
      <c r="AU288" s="217" t="s">
        <v>79</v>
      </c>
      <c r="AY288" s="19" t="s">
        <v>116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77</v>
      </c>
      <c r="BK288" s="218">
        <f>ROUND(I288*H288,2)</f>
        <v>0</v>
      </c>
      <c r="BL288" s="19" t="s">
        <v>123</v>
      </c>
      <c r="BM288" s="217" t="s">
        <v>416</v>
      </c>
    </row>
    <row r="289" spans="1:51" s="13" customFormat="1" ht="12">
      <c r="A289" s="13"/>
      <c r="B289" s="224"/>
      <c r="C289" s="225"/>
      <c r="D289" s="226" t="s">
        <v>126</v>
      </c>
      <c r="E289" s="227" t="s">
        <v>19</v>
      </c>
      <c r="F289" s="228" t="s">
        <v>816</v>
      </c>
      <c r="G289" s="225"/>
      <c r="H289" s="227" t="s">
        <v>19</v>
      </c>
      <c r="I289" s="229"/>
      <c r="J289" s="225"/>
      <c r="K289" s="225"/>
      <c r="L289" s="230"/>
      <c r="M289" s="231"/>
      <c r="N289" s="232"/>
      <c r="O289" s="232"/>
      <c r="P289" s="232"/>
      <c r="Q289" s="232"/>
      <c r="R289" s="232"/>
      <c r="S289" s="232"/>
      <c r="T289" s="23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4" t="s">
        <v>126</v>
      </c>
      <c r="AU289" s="234" t="s">
        <v>79</v>
      </c>
      <c r="AV289" s="13" t="s">
        <v>77</v>
      </c>
      <c r="AW289" s="13" t="s">
        <v>31</v>
      </c>
      <c r="AX289" s="13" t="s">
        <v>69</v>
      </c>
      <c r="AY289" s="234" t="s">
        <v>116</v>
      </c>
    </row>
    <row r="290" spans="1:51" s="14" customFormat="1" ht="12">
      <c r="A290" s="14"/>
      <c r="B290" s="235"/>
      <c r="C290" s="236"/>
      <c r="D290" s="226" t="s">
        <v>126</v>
      </c>
      <c r="E290" s="237" t="s">
        <v>19</v>
      </c>
      <c r="F290" s="238" t="s">
        <v>817</v>
      </c>
      <c r="G290" s="236"/>
      <c r="H290" s="239">
        <v>8.08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5" t="s">
        <v>126</v>
      </c>
      <c r="AU290" s="245" t="s">
        <v>79</v>
      </c>
      <c r="AV290" s="14" t="s">
        <v>79</v>
      </c>
      <c r="AW290" s="14" t="s">
        <v>31</v>
      </c>
      <c r="AX290" s="14" t="s">
        <v>69</v>
      </c>
      <c r="AY290" s="245" t="s">
        <v>116</v>
      </c>
    </row>
    <row r="291" spans="1:51" s="15" customFormat="1" ht="12">
      <c r="A291" s="15"/>
      <c r="B291" s="246"/>
      <c r="C291" s="247"/>
      <c r="D291" s="226" t="s">
        <v>126</v>
      </c>
      <c r="E291" s="248" t="s">
        <v>19</v>
      </c>
      <c r="F291" s="249" t="s">
        <v>164</v>
      </c>
      <c r="G291" s="247"/>
      <c r="H291" s="250">
        <v>8.08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6" t="s">
        <v>126</v>
      </c>
      <c r="AU291" s="256" t="s">
        <v>79</v>
      </c>
      <c r="AV291" s="15" t="s">
        <v>123</v>
      </c>
      <c r="AW291" s="15" t="s">
        <v>31</v>
      </c>
      <c r="AX291" s="15" t="s">
        <v>77</v>
      </c>
      <c r="AY291" s="256" t="s">
        <v>116</v>
      </c>
    </row>
    <row r="292" spans="1:65" s="2" customFormat="1" ht="16.5" customHeight="1">
      <c r="A292" s="40"/>
      <c r="B292" s="41"/>
      <c r="C292" s="257" t="s">
        <v>263</v>
      </c>
      <c r="D292" s="257" t="s">
        <v>194</v>
      </c>
      <c r="E292" s="258" t="s">
        <v>818</v>
      </c>
      <c r="F292" s="259" t="s">
        <v>819</v>
      </c>
      <c r="G292" s="260" t="s">
        <v>219</v>
      </c>
      <c r="H292" s="261">
        <v>8.08</v>
      </c>
      <c r="I292" s="262"/>
      <c r="J292" s="263">
        <f>ROUND(I292*H292,2)</f>
        <v>0</v>
      </c>
      <c r="K292" s="259" t="s">
        <v>19</v>
      </c>
      <c r="L292" s="264"/>
      <c r="M292" s="265" t="s">
        <v>19</v>
      </c>
      <c r="N292" s="266" t="s">
        <v>40</v>
      </c>
      <c r="O292" s="86"/>
      <c r="P292" s="215">
        <f>O292*H292</f>
        <v>0</v>
      </c>
      <c r="Q292" s="215">
        <v>0.155</v>
      </c>
      <c r="R292" s="215">
        <f>Q292*H292</f>
        <v>1.2524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149</v>
      </c>
      <c r="AT292" s="217" t="s">
        <v>194</v>
      </c>
      <c r="AU292" s="217" t="s">
        <v>79</v>
      </c>
      <c r="AY292" s="19" t="s">
        <v>116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77</v>
      </c>
      <c r="BK292" s="218">
        <f>ROUND(I292*H292,2)</f>
        <v>0</v>
      </c>
      <c r="BL292" s="19" t="s">
        <v>123</v>
      </c>
      <c r="BM292" s="217" t="s">
        <v>421</v>
      </c>
    </row>
    <row r="293" spans="1:51" s="13" customFormat="1" ht="12">
      <c r="A293" s="13"/>
      <c r="B293" s="224"/>
      <c r="C293" s="225"/>
      <c r="D293" s="226" t="s">
        <v>126</v>
      </c>
      <c r="E293" s="227" t="s">
        <v>19</v>
      </c>
      <c r="F293" s="228" t="s">
        <v>820</v>
      </c>
      <c r="G293" s="225"/>
      <c r="H293" s="227" t="s">
        <v>19</v>
      </c>
      <c r="I293" s="229"/>
      <c r="J293" s="225"/>
      <c r="K293" s="225"/>
      <c r="L293" s="230"/>
      <c r="M293" s="231"/>
      <c r="N293" s="232"/>
      <c r="O293" s="232"/>
      <c r="P293" s="232"/>
      <c r="Q293" s="232"/>
      <c r="R293" s="232"/>
      <c r="S293" s="232"/>
      <c r="T293" s="23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4" t="s">
        <v>126</v>
      </c>
      <c r="AU293" s="234" t="s">
        <v>79</v>
      </c>
      <c r="AV293" s="13" t="s">
        <v>77</v>
      </c>
      <c r="AW293" s="13" t="s">
        <v>31</v>
      </c>
      <c r="AX293" s="13" t="s">
        <v>69</v>
      </c>
      <c r="AY293" s="234" t="s">
        <v>116</v>
      </c>
    </row>
    <row r="294" spans="1:51" s="14" customFormat="1" ht="12">
      <c r="A294" s="14"/>
      <c r="B294" s="235"/>
      <c r="C294" s="236"/>
      <c r="D294" s="226" t="s">
        <v>126</v>
      </c>
      <c r="E294" s="237" t="s">
        <v>19</v>
      </c>
      <c r="F294" s="238" t="s">
        <v>817</v>
      </c>
      <c r="G294" s="236"/>
      <c r="H294" s="239">
        <v>8.08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5" t="s">
        <v>126</v>
      </c>
      <c r="AU294" s="245" t="s">
        <v>79</v>
      </c>
      <c r="AV294" s="14" t="s">
        <v>79</v>
      </c>
      <c r="AW294" s="14" t="s">
        <v>31</v>
      </c>
      <c r="AX294" s="14" t="s">
        <v>69</v>
      </c>
      <c r="AY294" s="245" t="s">
        <v>116</v>
      </c>
    </row>
    <row r="295" spans="1:51" s="15" customFormat="1" ht="12">
      <c r="A295" s="15"/>
      <c r="B295" s="246"/>
      <c r="C295" s="247"/>
      <c r="D295" s="226" t="s">
        <v>126</v>
      </c>
      <c r="E295" s="248" t="s">
        <v>19</v>
      </c>
      <c r="F295" s="249" t="s">
        <v>164</v>
      </c>
      <c r="G295" s="247"/>
      <c r="H295" s="250">
        <v>8.08</v>
      </c>
      <c r="I295" s="251"/>
      <c r="J295" s="247"/>
      <c r="K295" s="247"/>
      <c r="L295" s="252"/>
      <c r="M295" s="253"/>
      <c r="N295" s="254"/>
      <c r="O295" s="254"/>
      <c r="P295" s="254"/>
      <c r="Q295" s="254"/>
      <c r="R295" s="254"/>
      <c r="S295" s="254"/>
      <c r="T295" s="25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6" t="s">
        <v>126</v>
      </c>
      <c r="AU295" s="256" t="s">
        <v>79</v>
      </c>
      <c r="AV295" s="15" t="s">
        <v>123</v>
      </c>
      <c r="AW295" s="15" t="s">
        <v>31</v>
      </c>
      <c r="AX295" s="15" t="s">
        <v>77</v>
      </c>
      <c r="AY295" s="256" t="s">
        <v>116</v>
      </c>
    </row>
    <row r="296" spans="1:65" s="2" customFormat="1" ht="16.5" customHeight="1">
      <c r="A296" s="40"/>
      <c r="B296" s="41"/>
      <c r="C296" s="257" t="s">
        <v>443</v>
      </c>
      <c r="D296" s="257" t="s">
        <v>194</v>
      </c>
      <c r="E296" s="258" t="s">
        <v>821</v>
      </c>
      <c r="F296" s="259" t="s">
        <v>822</v>
      </c>
      <c r="G296" s="260" t="s">
        <v>219</v>
      </c>
      <c r="H296" s="261">
        <v>4.04</v>
      </c>
      <c r="I296" s="262"/>
      <c r="J296" s="263">
        <f>ROUND(I296*H296,2)</f>
        <v>0</v>
      </c>
      <c r="K296" s="259" t="s">
        <v>19</v>
      </c>
      <c r="L296" s="264"/>
      <c r="M296" s="265" t="s">
        <v>19</v>
      </c>
      <c r="N296" s="266" t="s">
        <v>40</v>
      </c>
      <c r="O296" s="86"/>
      <c r="P296" s="215">
        <f>O296*H296</f>
        <v>0</v>
      </c>
      <c r="Q296" s="215">
        <v>0.28</v>
      </c>
      <c r="R296" s="215">
        <f>Q296*H296</f>
        <v>1.1312000000000002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149</v>
      </c>
      <c r="AT296" s="217" t="s">
        <v>194</v>
      </c>
      <c r="AU296" s="217" t="s">
        <v>79</v>
      </c>
      <c r="AY296" s="19" t="s">
        <v>116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77</v>
      </c>
      <c r="BK296" s="218">
        <f>ROUND(I296*H296,2)</f>
        <v>0</v>
      </c>
      <c r="BL296" s="19" t="s">
        <v>123</v>
      </c>
      <c r="BM296" s="217" t="s">
        <v>428</v>
      </c>
    </row>
    <row r="297" spans="1:51" s="13" customFormat="1" ht="12">
      <c r="A297" s="13"/>
      <c r="B297" s="224"/>
      <c r="C297" s="225"/>
      <c r="D297" s="226" t="s">
        <v>126</v>
      </c>
      <c r="E297" s="227" t="s">
        <v>19</v>
      </c>
      <c r="F297" s="228" t="s">
        <v>823</v>
      </c>
      <c r="G297" s="225"/>
      <c r="H297" s="227" t="s">
        <v>19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126</v>
      </c>
      <c r="AU297" s="234" t="s">
        <v>79</v>
      </c>
      <c r="AV297" s="13" t="s">
        <v>77</v>
      </c>
      <c r="AW297" s="13" t="s">
        <v>31</v>
      </c>
      <c r="AX297" s="13" t="s">
        <v>69</v>
      </c>
      <c r="AY297" s="234" t="s">
        <v>116</v>
      </c>
    </row>
    <row r="298" spans="1:51" s="14" customFormat="1" ht="12">
      <c r="A298" s="14"/>
      <c r="B298" s="235"/>
      <c r="C298" s="236"/>
      <c r="D298" s="226" t="s">
        <v>126</v>
      </c>
      <c r="E298" s="237" t="s">
        <v>19</v>
      </c>
      <c r="F298" s="238" t="s">
        <v>468</v>
      </c>
      <c r="G298" s="236"/>
      <c r="H298" s="239">
        <v>4.04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126</v>
      </c>
      <c r="AU298" s="245" t="s">
        <v>79</v>
      </c>
      <c r="AV298" s="14" t="s">
        <v>79</v>
      </c>
      <c r="AW298" s="14" t="s">
        <v>31</v>
      </c>
      <c r="AX298" s="14" t="s">
        <v>69</v>
      </c>
      <c r="AY298" s="245" t="s">
        <v>116</v>
      </c>
    </row>
    <row r="299" spans="1:51" s="15" customFormat="1" ht="12">
      <c r="A299" s="15"/>
      <c r="B299" s="246"/>
      <c r="C299" s="247"/>
      <c r="D299" s="226" t="s">
        <v>126</v>
      </c>
      <c r="E299" s="248" t="s">
        <v>19</v>
      </c>
      <c r="F299" s="249" t="s">
        <v>164</v>
      </c>
      <c r="G299" s="247"/>
      <c r="H299" s="250">
        <v>4.04</v>
      </c>
      <c r="I299" s="251"/>
      <c r="J299" s="247"/>
      <c r="K299" s="247"/>
      <c r="L299" s="252"/>
      <c r="M299" s="253"/>
      <c r="N299" s="254"/>
      <c r="O299" s="254"/>
      <c r="P299" s="254"/>
      <c r="Q299" s="254"/>
      <c r="R299" s="254"/>
      <c r="S299" s="254"/>
      <c r="T299" s="25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6" t="s">
        <v>126</v>
      </c>
      <c r="AU299" s="256" t="s">
        <v>79</v>
      </c>
      <c r="AV299" s="15" t="s">
        <v>123</v>
      </c>
      <c r="AW299" s="15" t="s">
        <v>31</v>
      </c>
      <c r="AX299" s="15" t="s">
        <v>77</v>
      </c>
      <c r="AY299" s="256" t="s">
        <v>116</v>
      </c>
    </row>
    <row r="300" spans="1:65" s="2" customFormat="1" ht="16.5" customHeight="1">
      <c r="A300" s="40"/>
      <c r="B300" s="41"/>
      <c r="C300" s="206" t="s">
        <v>268</v>
      </c>
      <c r="D300" s="206" t="s">
        <v>118</v>
      </c>
      <c r="E300" s="207" t="s">
        <v>824</v>
      </c>
      <c r="F300" s="208" t="s">
        <v>825</v>
      </c>
      <c r="G300" s="209" t="s">
        <v>219</v>
      </c>
      <c r="H300" s="210">
        <v>13</v>
      </c>
      <c r="I300" s="211"/>
      <c r="J300" s="212">
        <f>ROUND(I300*H300,2)</f>
        <v>0</v>
      </c>
      <c r="K300" s="208" t="s">
        <v>19</v>
      </c>
      <c r="L300" s="46"/>
      <c r="M300" s="213" t="s">
        <v>19</v>
      </c>
      <c r="N300" s="214" t="s">
        <v>40</v>
      </c>
      <c r="O300" s="86"/>
      <c r="P300" s="215">
        <f>O300*H300</f>
        <v>0</v>
      </c>
      <c r="Q300" s="215">
        <v>0.00936</v>
      </c>
      <c r="R300" s="215">
        <f>Q300*H300</f>
        <v>0.12168000000000001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123</v>
      </c>
      <c r="AT300" s="217" t="s">
        <v>118</v>
      </c>
      <c r="AU300" s="217" t="s">
        <v>79</v>
      </c>
      <c r="AY300" s="19" t="s">
        <v>116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77</v>
      </c>
      <c r="BK300" s="218">
        <f>ROUND(I300*H300,2)</f>
        <v>0</v>
      </c>
      <c r="BL300" s="19" t="s">
        <v>123</v>
      </c>
      <c r="BM300" s="217" t="s">
        <v>433</v>
      </c>
    </row>
    <row r="301" spans="1:51" s="14" customFormat="1" ht="12">
      <c r="A301" s="14"/>
      <c r="B301" s="235"/>
      <c r="C301" s="236"/>
      <c r="D301" s="226" t="s">
        <v>126</v>
      </c>
      <c r="E301" s="237" t="s">
        <v>19</v>
      </c>
      <c r="F301" s="238" t="s">
        <v>826</v>
      </c>
      <c r="G301" s="236"/>
      <c r="H301" s="239">
        <v>13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5" t="s">
        <v>126</v>
      </c>
      <c r="AU301" s="245" t="s">
        <v>79</v>
      </c>
      <c r="AV301" s="14" t="s">
        <v>79</v>
      </c>
      <c r="AW301" s="14" t="s">
        <v>31</v>
      </c>
      <c r="AX301" s="14" t="s">
        <v>69</v>
      </c>
      <c r="AY301" s="245" t="s">
        <v>116</v>
      </c>
    </row>
    <row r="302" spans="1:51" s="15" customFormat="1" ht="12">
      <c r="A302" s="15"/>
      <c r="B302" s="246"/>
      <c r="C302" s="247"/>
      <c r="D302" s="226" t="s">
        <v>126</v>
      </c>
      <c r="E302" s="248" t="s">
        <v>19</v>
      </c>
      <c r="F302" s="249" t="s">
        <v>164</v>
      </c>
      <c r="G302" s="247"/>
      <c r="H302" s="250">
        <v>13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6" t="s">
        <v>126</v>
      </c>
      <c r="AU302" s="256" t="s">
        <v>79</v>
      </c>
      <c r="AV302" s="15" t="s">
        <v>123</v>
      </c>
      <c r="AW302" s="15" t="s">
        <v>31</v>
      </c>
      <c r="AX302" s="15" t="s">
        <v>77</v>
      </c>
      <c r="AY302" s="256" t="s">
        <v>116</v>
      </c>
    </row>
    <row r="303" spans="1:65" s="2" customFormat="1" ht="16.5" customHeight="1">
      <c r="A303" s="40"/>
      <c r="B303" s="41"/>
      <c r="C303" s="257" t="s">
        <v>460</v>
      </c>
      <c r="D303" s="257" t="s">
        <v>194</v>
      </c>
      <c r="E303" s="258" t="s">
        <v>827</v>
      </c>
      <c r="F303" s="259" t="s">
        <v>828</v>
      </c>
      <c r="G303" s="260" t="s">
        <v>219</v>
      </c>
      <c r="H303" s="261">
        <v>4</v>
      </c>
      <c r="I303" s="262"/>
      <c r="J303" s="263">
        <f>ROUND(I303*H303,2)</f>
        <v>0</v>
      </c>
      <c r="K303" s="259" t="s">
        <v>19</v>
      </c>
      <c r="L303" s="264"/>
      <c r="M303" s="265" t="s">
        <v>19</v>
      </c>
      <c r="N303" s="266" t="s">
        <v>40</v>
      </c>
      <c r="O303" s="86"/>
      <c r="P303" s="215">
        <f>O303*H303</f>
        <v>0</v>
      </c>
      <c r="Q303" s="215">
        <v>0.068</v>
      </c>
      <c r="R303" s="215">
        <f>Q303*H303</f>
        <v>0.272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149</v>
      </c>
      <c r="AT303" s="217" t="s">
        <v>194</v>
      </c>
      <c r="AU303" s="217" t="s">
        <v>79</v>
      </c>
      <c r="AY303" s="19" t="s">
        <v>116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77</v>
      </c>
      <c r="BK303" s="218">
        <f>ROUND(I303*H303,2)</f>
        <v>0</v>
      </c>
      <c r="BL303" s="19" t="s">
        <v>123</v>
      </c>
      <c r="BM303" s="217" t="s">
        <v>438</v>
      </c>
    </row>
    <row r="304" spans="1:51" s="14" customFormat="1" ht="12">
      <c r="A304" s="14"/>
      <c r="B304" s="235"/>
      <c r="C304" s="236"/>
      <c r="D304" s="226" t="s">
        <v>126</v>
      </c>
      <c r="E304" s="237" t="s">
        <v>19</v>
      </c>
      <c r="F304" s="238" t="s">
        <v>768</v>
      </c>
      <c r="G304" s="236"/>
      <c r="H304" s="239">
        <v>4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5" t="s">
        <v>126</v>
      </c>
      <c r="AU304" s="245" t="s">
        <v>79</v>
      </c>
      <c r="AV304" s="14" t="s">
        <v>79</v>
      </c>
      <c r="AW304" s="14" t="s">
        <v>31</v>
      </c>
      <c r="AX304" s="14" t="s">
        <v>69</v>
      </c>
      <c r="AY304" s="245" t="s">
        <v>116</v>
      </c>
    </row>
    <row r="305" spans="1:51" s="15" customFormat="1" ht="12">
      <c r="A305" s="15"/>
      <c r="B305" s="246"/>
      <c r="C305" s="247"/>
      <c r="D305" s="226" t="s">
        <v>126</v>
      </c>
      <c r="E305" s="248" t="s">
        <v>19</v>
      </c>
      <c r="F305" s="249" t="s">
        <v>164</v>
      </c>
      <c r="G305" s="247"/>
      <c r="H305" s="250">
        <v>4</v>
      </c>
      <c r="I305" s="251"/>
      <c r="J305" s="247"/>
      <c r="K305" s="247"/>
      <c r="L305" s="252"/>
      <c r="M305" s="253"/>
      <c r="N305" s="254"/>
      <c r="O305" s="254"/>
      <c r="P305" s="254"/>
      <c r="Q305" s="254"/>
      <c r="R305" s="254"/>
      <c r="S305" s="254"/>
      <c r="T305" s="25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6" t="s">
        <v>126</v>
      </c>
      <c r="AU305" s="256" t="s">
        <v>79</v>
      </c>
      <c r="AV305" s="15" t="s">
        <v>123</v>
      </c>
      <c r="AW305" s="15" t="s">
        <v>31</v>
      </c>
      <c r="AX305" s="15" t="s">
        <v>77</v>
      </c>
      <c r="AY305" s="256" t="s">
        <v>116</v>
      </c>
    </row>
    <row r="306" spans="1:65" s="2" customFormat="1" ht="16.5" customHeight="1">
      <c r="A306" s="40"/>
      <c r="B306" s="41"/>
      <c r="C306" s="206" t="s">
        <v>273</v>
      </c>
      <c r="D306" s="206" t="s">
        <v>118</v>
      </c>
      <c r="E306" s="207" t="s">
        <v>829</v>
      </c>
      <c r="F306" s="208" t="s">
        <v>830</v>
      </c>
      <c r="G306" s="209" t="s">
        <v>121</v>
      </c>
      <c r="H306" s="210">
        <v>7.723</v>
      </c>
      <c r="I306" s="211"/>
      <c r="J306" s="212">
        <f>ROUND(I306*H306,2)</f>
        <v>0</v>
      </c>
      <c r="K306" s="208" t="s">
        <v>122</v>
      </c>
      <c r="L306" s="46"/>
      <c r="M306" s="213" t="s">
        <v>19</v>
      </c>
      <c r="N306" s="214" t="s">
        <v>40</v>
      </c>
      <c r="O306" s="86"/>
      <c r="P306" s="215">
        <f>O306*H306</f>
        <v>0</v>
      </c>
      <c r="Q306" s="215">
        <v>2.30102</v>
      </c>
      <c r="R306" s="215">
        <f>Q306*H306</f>
        <v>17.770777459999998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123</v>
      </c>
      <c r="AT306" s="217" t="s">
        <v>118</v>
      </c>
      <c r="AU306" s="217" t="s">
        <v>79</v>
      </c>
      <c r="AY306" s="19" t="s">
        <v>116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77</v>
      </c>
      <c r="BK306" s="218">
        <f>ROUND(I306*H306,2)</f>
        <v>0</v>
      </c>
      <c r="BL306" s="19" t="s">
        <v>123</v>
      </c>
      <c r="BM306" s="217" t="s">
        <v>442</v>
      </c>
    </row>
    <row r="307" spans="1:47" s="2" customFormat="1" ht="12">
      <c r="A307" s="40"/>
      <c r="B307" s="41"/>
      <c r="C307" s="42"/>
      <c r="D307" s="219" t="s">
        <v>124</v>
      </c>
      <c r="E307" s="42"/>
      <c r="F307" s="220" t="s">
        <v>831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124</v>
      </c>
      <c r="AU307" s="19" t="s">
        <v>79</v>
      </c>
    </row>
    <row r="308" spans="1:51" s="13" customFormat="1" ht="12">
      <c r="A308" s="13"/>
      <c r="B308" s="224"/>
      <c r="C308" s="225"/>
      <c r="D308" s="226" t="s">
        <v>126</v>
      </c>
      <c r="E308" s="227" t="s">
        <v>19</v>
      </c>
      <c r="F308" s="228" t="s">
        <v>832</v>
      </c>
      <c r="G308" s="225"/>
      <c r="H308" s="227" t="s">
        <v>19</v>
      </c>
      <c r="I308" s="229"/>
      <c r="J308" s="225"/>
      <c r="K308" s="225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126</v>
      </c>
      <c r="AU308" s="234" t="s">
        <v>79</v>
      </c>
      <c r="AV308" s="13" t="s">
        <v>77</v>
      </c>
      <c r="AW308" s="13" t="s">
        <v>31</v>
      </c>
      <c r="AX308" s="13" t="s">
        <v>69</v>
      </c>
      <c r="AY308" s="234" t="s">
        <v>116</v>
      </c>
    </row>
    <row r="309" spans="1:51" s="14" customFormat="1" ht="12">
      <c r="A309" s="14"/>
      <c r="B309" s="235"/>
      <c r="C309" s="236"/>
      <c r="D309" s="226" t="s">
        <v>126</v>
      </c>
      <c r="E309" s="237" t="s">
        <v>19</v>
      </c>
      <c r="F309" s="238" t="s">
        <v>833</v>
      </c>
      <c r="G309" s="236"/>
      <c r="H309" s="239">
        <v>7.723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5" t="s">
        <v>126</v>
      </c>
      <c r="AU309" s="245" t="s">
        <v>79</v>
      </c>
      <c r="AV309" s="14" t="s">
        <v>79</v>
      </c>
      <c r="AW309" s="14" t="s">
        <v>31</v>
      </c>
      <c r="AX309" s="14" t="s">
        <v>69</v>
      </c>
      <c r="AY309" s="245" t="s">
        <v>116</v>
      </c>
    </row>
    <row r="310" spans="1:51" s="15" customFormat="1" ht="12">
      <c r="A310" s="15"/>
      <c r="B310" s="246"/>
      <c r="C310" s="247"/>
      <c r="D310" s="226" t="s">
        <v>126</v>
      </c>
      <c r="E310" s="248" t="s">
        <v>19</v>
      </c>
      <c r="F310" s="249" t="s">
        <v>164</v>
      </c>
      <c r="G310" s="247"/>
      <c r="H310" s="250">
        <v>7.723</v>
      </c>
      <c r="I310" s="251"/>
      <c r="J310" s="247"/>
      <c r="K310" s="247"/>
      <c r="L310" s="252"/>
      <c r="M310" s="253"/>
      <c r="N310" s="254"/>
      <c r="O310" s="254"/>
      <c r="P310" s="254"/>
      <c r="Q310" s="254"/>
      <c r="R310" s="254"/>
      <c r="S310" s="254"/>
      <c r="T310" s="25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6" t="s">
        <v>126</v>
      </c>
      <c r="AU310" s="256" t="s">
        <v>79</v>
      </c>
      <c r="AV310" s="15" t="s">
        <v>123</v>
      </c>
      <c r="AW310" s="15" t="s">
        <v>31</v>
      </c>
      <c r="AX310" s="15" t="s">
        <v>77</v>
      </c>
      <c r="AY310" s="256" t="s">
        <v>116</v>
      </c>
    </row>
    <row r="311" spans="1:65" s="2" customFormat="1" ht="16.5" customHeight="1">
      <c r="A311" s="40"/>
      <c r="B311" s="41"/>
      <c r="C311" s="206" t="s">
        <v>469</v>
      </c>
      <c r="D311" s="206" t="s">
        <v>118</v>
      </c>
      <c r="E311" s="207" t="s">
        <v>834</v>
      </c>
      <c r="F311" s="208" t="s">
        <v>835</v>
      </c>
      <c r="G311" s="209" t="s">
        <v>121</v>
      </c>
      <c r="H311" s="210">
        <v>6</v>
      </c>
      <c r="I311" s="211"/>
      <c r="J311" s="212">
        <f>ROUND(I311*H311,2)</f>
        <v>0</v>
      </c>
      <c r="K311" s="208" t="s">
        <v>122</v>
      </c>
      <c r="L311" s="46"/>
      <c r="M311" s="213" t="s">
        <v>19</v>
      </c>
      <c r="N311" s="214" t="s">
        <v>40</v>
      </c>
      <c r="O311" s="86"/>
      <c r="P311" s="215">
        <f>O311*H311</f>
        <v>0</v>
      </c>
      <c r="Q311" s="215">
        <v>2.30102</v>
      </c>
      <c r="R311" s="215">
        <f>Q311*H311</f>
        <v>13.80612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123</v>
      </c>
      <c r="AT311" s="217" t="s">
        <v>118</v>
      </c>
      <c r="AU311" s="217" t="s">
        <v>79</v>
      </c>
      <c r="AY311" s="19" t="s">
        <v>116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77</v>
      </c>
      <c r="BK311" s="218">
        <f>ROUND(I311*H311,2)</f>
        <v>0</v>
      </c>
      <c r="BL311" s="19" t="s">
        <v>123</v>
      </c>
      <c r="BM311" s="217" t="s">
        <v>446</v>
      </c>
    </row>
    <row r="312" spans="1:47" s="2" customFormat="1" ht="12">
      <c r="A312" s="40"/>
      <c r="B312" s="41"/>
      <c r="C312" s="42"/>
      <c r="D312" s="219" t="s">
        <v>124</v>
      </c>
      <c r="E312" s="42"/>
      <c r="F312" s="220" t="s">
        <v>836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124</v>
      </c>
      <c r="AU312" s="19" t="s">
        <v>79</v>
      </c>
    </row>
    <row r="313" spans="1:51" s="13" customFormat="1" ht="12">
      <c r="A313" s="13"/>
      <c r="B313" s="224"/>
      <c r="C313" s="225"/>
      <c r="D313" s="226" t="s">
        <v>126</v>
      </c>
      <c r="E313" s="227" t="s">
        <v>19</v>
      </c>
      <c r="F313" s="228" t="s">
        <v>837</v>
      </c>
      <c r="G313" s="225"/>
      <c r="H313" s="227" t="s">
        <v>19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126</v>
      </c>
      <c r="AU313" s="234" t="s">
        <v>79</v>
      </c>
      <c r="AV313" s="13" t="s">
        <v>77</v>
      </c>
      <c r="AW313" s="13" t="s">
        <v>31</v>
      </c>
      <c r="AX313" s="13" t="s">
        <v>69</v>
      </c>
      <c r="AY313" s="234" t="s">
        <v>116</v>
      </c>
    </row>
    <row r="314" spans="1:51" s="14" customFormat="1" ht="12">
      <c r="A314" s="14"/>
      <c r="B314" s="235"/>
      <c r="C314" s="236"/>
      <c r="D314" s="226" t="s">
        <v>126</v>
      </c>
      <c r="E314" s="237" t="s">
        <v>19</v>
      </c>
      <c r="F314" s="238" t="s">
        <v>838</v>
      </c>
      <c r="G314" s="236"/>
      <c r="H314" s="239">
        <v>6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126</v>
      </c>
      <c r="AU314" s="245" t="s">
        <v>79</v>
      </c>
      <c r="AV314" s="14" t="s">
        <v>79</v>
      </c>
      <c r="AW314" s="14" t="s">
        <v>31</v>
      </c>
      <c r="AX314" s="14" t="s">
        <v>69</v>
      </c>
      <c r="AY314" s="245" t="s">
        <v>116</v>
      </c>
    </row>
    <row r="315" spans="1:51" s="15" customFormat="1" ht="12">
      <c r="A315" s="15"/>
      <c r="B315" s="246"/>
      <c r="C315" s="247"/>
      <c r="D315" s="226" t="s">
        <v>126</v>
      </c>
      <c r="E315" s="248" t="s">
        <v>19</v>
      </c>
      <c r="F315" s="249" t="s">
        <v>164</v>
      </c>
      <c r="G315" s="247"/>
      <c r="H315" s="250">
        <v>6</v>
      </c>
      <c r="I315" s="251"/>
      <c r="J315" s="247"/>
      <c r="K315" s="247"/>
      <c r="L315" s="252"/>
      <c r="M315" s="253"/>
      <c r="N315" s="254"/>
      <c r="O315" s="254"/>
      <c r="P315" s="254"/>
      <c r="Q315" s="254"/>
      <c r="R315" s="254"/>
      <c r="S315" s="254"/>
      <c r="T315" s="25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6" t="s">
        <v>126</v>
      </c>
      <c r="AU315" s="256" t="s">
        <v>79</v>
      </c>
      <c r="AV315" s="15" t="s">
        <v>123</v>
      </c>
      <c r="AW315" s="15" t="s">
        <v>31</v>
      </c>
      <c r="AX315" s="15" t="s">
        <v>77</v>
      </c>
      <c r="AY315" s="256" t="s">
        <v>116</v>
      </c>
    </row>
    <row r="316" spans="1:65" s="2" customFormat="1" ht="16.5" customHeight="1">
      <c r="A316" s="40"/>
      <c r="B316" s="41"/>
      <c r="C316" s="206" t="s">
        <v>280</v>
      </c>
      <c r="D316" s="206" t="s">
        <v>118</v>
      </c>
      <c r="E316" s="207" t="s">
        <v>839</v>
      </c>
      <c r="F316" s="208" t="s">
        <v>840</v>
      </c>
      <c r="G316" s="209" t="s">
        <v>219</v>
      </c>
      <c r="H316" s="210">
        <v>4</v>
      </c>
      <c r="I316" s="211"/>
      <c r="J316" s="212">
        <f>ROUND(I316*H316,2)</f>
        <v>0</v>
      </c>
      <c r="K316" s="208" t="s">
        <v>19</v>
      </c>
      <c r="L316" s="46"/>
      <c r="M316" s="213" t="s">
        <v>19</v>
      </c>
      <c r="N316" s="214" t="s">
        <v>40</v>
      </c>
      <c r="O316" s="86"/>
      <c r="P316" s="215">
        <f>O316*H316</f>
        <v>0</v>
      </c>
      <c r="Q316" s="215">
        <v>0</v>
      </c>
      <c r="R316" s="215">
        <f>Q316*H316</f>
        <v>0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123</v>
      </c>
      <c r="AT316" s="217" t="s">
        <v>118</v>
      </c>
      <c r="AU316" s="217" t="s">
        <v>79</v>
      </c>
      <c r="AY316" s="19" t="s">
        <v>116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77</v>
      </c>
      <c r="BK316" s="218">
        <f>ROUND(I316*H316,2)</f>
        <v>0</v>
      </c>
      <c r="BL316" s="19" t="s">
        <v>123</v>
      </c>
      <c r="BM316" s="217" t="s">
        <v>458</v>
      </c>
    </row>
    <row r="317" spans="1:51" s="14" customFormat="1" ht="12">
      <c r="A317" s="14"/>
      <c r="B317" s="235"/>
      <c r="C317" s="236"/>
      <c r="D317" s="226" t="s">
        <v>126</v>
      </c>
      <c r="E317" s="237" t="s">
        <v>19</v>
      </c>
      <c r="F317" s="238" t="s">
        <v>841</v>
      </c>
      <c r="G317" s="236"/>
      <c r="H317" s="239">
        <v>4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5" t="s">
        <v>126</v>
      </c>
      <c r="AU317" s="245" t="s">
        <v>79</v>
      </c>
      <c r="AV317" s="14" t="s">
        <v>79</v>
      </c>
      <c r="AW317" s="14" t="s">
        <v>31</v>
      </c>
      <c r="AX317" s="14" t="s">
        <v>69</v>
      </c>
      <c r="AY317" s="245" t="s">
        <v>116</v>
      </c>
    </row>
    <row r="318" spans="1:51" s="15" customFormat="1" ht="12">
      <c r="A318" s="15"/>
      <c r="B318" s="246"/>
      <c r="C318" s="247"/>
      <c r="D318" s="226" t="s">
        <v>126</v>
      </c>
      <c r="E318" s="248" t="s">
        <v>19</v>
      </c>
      <c r="F318" s="249" t="s">
        <v>164</v>
      </c>
      <c r="G318" s="247"/>
      <c r="H318" s="250">
        <v>4</v>
      </c>
      <c r="I318" s="251"/>
      <c r="J318" s="247"/>
      <c r="K318" s="247"/>
      <c r="L318" s="252"/>
      <c r="M318" s="253"/>
      <c r="N318" s="254"/>
      <c r="O318" s="254"/>
      <c r="P318" s="254"/>
      <c r="Q318" s="254"/>
      <c r="R318" s="254"/>
      <c r="S318" s="254"/>
      <c r="T318" s="25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6" t="s">
        <v>126</v>
      </c>
      <c r="AU318" s="256" t="s">
        <v>79</v>
      </c>
      <c r="AV318" s="15" t="s">
        <v>123</v>
      </c>
      <c r="AW318" s="15" t="s">
        <v>31</v>
      </c>
      <c r="AX318" s="15" t="s">
        <v>77</v>
      </c>
      <c r="AY318" s="256" t="s">
        <v>116</v>
      </c>
    </row>
    <row r="319" spans="1:63" s="12" customFormat="1" ht="22.8" customHeight="1">
      <c r="A319" s="12"/>
      <c r="B319" s="190"/>
      <c r="C319" s="191"/>
      <c r="D319" s="192" t="s">
        <v>68</v>
      </c>
      <c r="E319" s="204" t="s">
        <v>627</v>
      </c>
      <c r="F319" s="204" t="s">
        <v>628</v>
      </c>
      <c r="G319" s="191"/>
      <c r="H319" s="191"/>
      <c r="I319" s="194"/>
      <c r="J319" s="205">
        <f>BK319</f>
        <v>0</v>
      </c>
      <c r="K319" s="191"/>
      <c r="L319" s="196"/>
      <c r="M319" s="197"/>
      <c r="N319" s="198"/>
      <c r="O319" s="198"/>
      <c r="P319" s="199">
        <f>SUM(P320:P321)</f>
        <v>0</v>
      </c>
      <c r="Q319" s="198"/>
      <c r="R319" s="199">
        <f>SUM(R320:R321)</f>
        <v>0</v>
      </c>
      <c r="S319" s="198"/>
      <c r="T319" s="200">
        <f>SUM(T320:T321)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1" t="s">
        <v>77</v>
      </c>
      <c r="AT319" s="202" t="s">
        <v>68</v>
      </c>
      <c r="AU319" s="202" t="s">
        <v>77</v>
      </c>
      <c r="AY319" s="201" t="s">
        <v>116</v>
      </c>
      <c r="BK319" s="203">
        <f>SUM(BK320:BK321)</f>
        <v>0</v>
      </c>
    </row>
    <row r="320" spans="1:65" s="2" customFormat="1" ht="24.15" customHeight="1">
      <c r="A320" s="40"/>
      <c r="B320" s="41"/>
      <c r="C320" s="206" t="s">
        <v>479</v>
      </c>
      <c r="D320" s="206" t="s">
        <v>118</v>
      </c>
      <c r="E320" s="207" t="s">
        <v>842</v>
      </c>
      <c r="F320" s="208" t="s">
        <v>843</v>
      </c>
      <c r="G320" s="209" t="s">
        <v>592</v>
      </c>
      <c r="H320" s="210">
        <v>61.441</v>
      </c>
      <c r="I320" s="211"/>
      <c r="J320" s="212">
        <f>ROUND(I320*H320,2)</f>
        <v>0</v>
      </c>
      <c r="K320" s="208" t="s">
        <v>122</v>
      </c>
      <c r="L320" s="46"/>
      <c r="M320" s="213" t="s">
        <v>19</v>
      </c>
      <c r="N320" s="214" t="s">
        <v>40</v>
      </c>
      <c r="O320" s="86"/>
      <c r="P320" s="215">
        <f>O320*H320</f>
        <v>0</v>
      </c>
      <c r="Q320" s="215">
        <v>0</v>
      </c>
      <c r="R320" s="215">
        <f>Q320*H320</f>
        <v>0</v>
      </c>
      <c r="S320" s="215">
        <v>0</v>
      </c>
      <c r="T320" s="216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7" t="s">
        <v>123</v>
      </c>
      <c r="AT320" s="217" t="s">
        <v>118</v>
      </c>
      <c r="AU320" s="217" t="s">
        <v>79</v>
      </c>
      <c r="AY320" s="19" t="s">
        <v>116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9" t="s">
        <v>77</v>
      </c>
      <c r="BK320" s="218">
        <f>ROUND(I320*H320,2)</f>
        <v>0</v>
      </c>
      <c r="BL320" s="19" t="s">
        <v>123</v>
      </c>
      <c r="BM320" s="217" t="s">
        <v>463</v>
      </c>
    </row>
    <row r="321" spans="1:47" s="2" customFormat="1" ht="12">
      <c r="A321" s="40"/>
      <c r="B321" s="41"/>
      <c r="C321" s="42"/>
      <c r="D321" s="219" t="s">
        <v>124</v>
      </c>
      <c r="E321" s="42"/>
      <c r="F321" s="220" t="s">
        <v>844</v>
      </c>
      <c r="G321" s="42"/>
      <c r="H321" s="42"/>
      <c r="I321" s="221"/>
      <c r="J321" s="42"/>
      <c r="K321" s="42"/>
      <c r="L321" s="46"/>
      <c r="M321" s="278"/>
      <c r="N321" s="279"/>
      <c r="O321" s="280"/>
      <c r="P321" s="280"/>
      <c r="Q321" s="280"/>
      <c r="R321" s="280"/>
      <c r="S321" s="280"/>
      <c r="T321" s="281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124</v>
      </c>
      <c r="AU321" s="19" t="s">
        <v>79</v>
      </c>
    </row>
    <row r="322" spans="1:31" s="2" customFormat="1" ht="6.95" customHeight="1">
      <c r="A322" s="40"/>
      <c r="B322" s="61"/>
      <c r="C322" s="62"/>
      <c r="D322" s="62"/>
      <c r="E322" s="62"/>
      <c r="F322" s="62"/>
      <c r="G322" s="62"/>
      <c r="H322" s="62"/>
      <c r="I322" s="62"/>
      <c r="J322" s="62"/>
      <c r="K322" s="62"/>
      <c r="L322" s="46"/>
      <c r="M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</row>
  </sheetData>
  <sheetProtection password="CC35" sheet="1" objects="1" scenarios="1" formatColumns="0" formatRows="0" autoFilter="0"/>
  <autoFilter ref="C83:K32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2/131151203"/>
    <hyperlink ref="F96" r:id="rId2" display="https://podminky.urs.cz/item/CS_URS_2023_02/131251203"/>
    <hyperlink ref="F104" r:id="rId3" display="https://podminky.urs.cz/item/CS_URS_2023_02/131351203"/>
    <hyperlink ref="F112" r:id="rId4" display="https://podminky.urs.cz/item/CS_URS_2023_02/132154203"/>
    <hyperlink ref="F117" r:id="rId5" display="https://podminky.urs.cz/item/CS_URS_2023_02/132254203"/>
    <hyperlink ref="F119" r:id="rId6" display="https://podminky.urs.cz/item/CS_URS_2023_02/132354203"/>
    <hyperlink ref="F124" r:id="rId7" display="https://podminky.urs.cz/item/CS_URS_2023_02/151101102"/>
    <hyperlink ref="F129" r:id="rId8" display="https://podminky.urs.cz/item/CS_URS_2023_02/151101112"/>
    <hyperlink ref="F134" r:id="rId9" display="https://podminky.urs.cz/item/CS_URS_2023_02/151101201"/>
    <hyperlink ref="F139" r:id="rId10" display="https://podminky.urs.cz/item/CS_URS_2023_02/151101211"/>
    <hyperlink ref="F143" r:id="rId11" display="https://podminky.urs.cz/item/CS_URS_2023_02/151101301"/>
    <hyperlink ref="F148" r:id="rId12" display="https://podminky.urs.cz/item/CS_URS_2023_02/151101311"/>
    <hyperlink ref="F152" r:id="rId13" display="https://podminky.urs.cz/item/CS_URS_2023_02/161151103"/>
    <hyperlink ref="F156" r:id="rId14" display="https://podminky.urs.cz/item/CS_URS_2023_02/162251102"/>
    <hyperlink ref="F161" r:id="rId15" display="https://podminky.urs.cz/item/CS_URS_2023_02/162751114"/>
    <hyperlink ref="F168" r:id="rId16" display="https://podminky.urs.cz/item/CS_URS_2023_02/167151101"/>
    <hyperlink ref="F181" r:id="rId17" display="https://podminky.urs.cz/item/CS_URS_2023_02/174151101"/>
    <hyperlink ref="F196" r:id="rId18" display="https://podminky.urs.cz/item/CS_URS_2023_02/358315114"/>
    <hyperlink ref="F203" r:id="rId19" display="https://podminky.urs.cz/item/CS_URS_2023_02/899202211"/>
    <hyperlink ref="F207" r:id="rId20" display="https://podminky.urs.cz/item/CS_URS_2023_02/997013501"/>
    <hyperlink ref="F211" r:id="rId21" display="https://podminky.urs.cz/item/CS_URS_2023_02/997013509"/>
    <hyperlink ref="F220" r:id="rId22" display="https://podminky.urs.cz/item/CS_URS_2023_02/451541111"/>
    <hyperlink ref="F224" r:id="rId23" display="https://podminky.urs.cz/item/CS_URS_2023_02/452111111"/>
    <hyperlink ref="F233" r:id="rId24" display="https://podminky.urs.cz/item/CS_URS_2023_02/452112122"/>
    <hyperlink ref="F238" r:id="rId25" display="https://podminky.urs.cz/item/CS_URS_2023_02/452311121"/>
    <hyperlink ref="F250" r:id="rId26" display="https://podminky.urs.cz/item/CS_URS_2023_02/831262191"/>
    <hyperlink ref="F254" r:id="rId27" display="https://podminky.urs.cz/item/CS_URS_2023_02/831312121"/>
    <hyperlink ref="F261" r:id="rId28" display="https://podminky.urs.cz/item/CS_URS_2023_02/837312221"/>
    <hyperlink ref="F307" r:id="rId29" display="https://podminky.urs.cz/item/CS_URS_2023_02/899623141"/>
    <hyperlink ref="F312" r:id="rId30" display="https://podminky.urs.cz/item/CS_URS_2023_02/899623151"/>
    <hyperlink ref="F321" r:id="rId31" display="https://podminky.urs.cz/item/CS_URS_2023_02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OPRAVA CHODNÍKŮ NA ULICI GAJDOŠOVA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845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27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27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32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27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35</v>
      </c>
      <c r="E30" s="40"/>
      <c r="F30" s="40"/>
      <c r="G30" s="40"/>
      <c r="H30" s="40"/>
      <c r="I30" s="40"/>
      <c r="J30" s="146">
        <f>ROUND(J81,2)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37</v>
      </c>
      <c r="G32" s="40"/>
      <c r="H32" s="40"/>
      <c r="I32" s="147" t="s">
        <v>36</v>
      </c>
      <c r="J32" s="147" t="s">
        <v>38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39</v>
      </c>
      <c r="E33" s="134" t="s">
        <v>40</v>
      </c>
      <c r="F33" s="149">
        <f>ROUND((SUM(BE81:BE96)),2)</f>
        <v>0</v>
      </c>
      <c r="G33" s="40"/>
      <c r="H33" s="40"/>
      <c r="I33" s="150">
        <v>0.21</v>
      </c>
      <c r="J33" s="149">
        <f>ROUND(((SUM(BE81:BE96))*I33),2)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41</v>
      </c>
      <c r="F34" s="149">
        <f>ROUND((SUM(BF81:BF96)),2)</f>
        <v>0</v>
      </c>
      <c r="G34" s="40"/>
      <c r="H34" s="40"/>
      <c r="I34" s="150">
        <v>0.15</v>
      </c>
      <c r="J34" s="149">
        <f>ROUND(((SUM(BF81:BF96))*I34),2)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42</v>
      </c>
      <c r="F35" s="149">
        <f>ROUND((SUM(BG81:BG96)),2)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43</v>
      </c>
      <c r="F36" s="149">
        <f>ROUND((SUM(BH81:BH96)),2)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44</v>
      </c>
      <c r="F37" s="149">
        <f>ROUND((SUM(BI81:BI96)),2)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OPRAVA CHODNÍKŮ NA ULICI GAJDOŠOVA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VON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12. 1. 2024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90</v>
      </c>
      <c r="D57" s="164"/>
      <c r="E57" s="164"/>
      <c r="F57" s="164"/>
      <c r="G57" s="164"/>
      <c r="H57" s="164"/>
      <c r="I57" s="164"/>
      <c r="J57" s="165" t="s">
        <v>91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67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92</v>
      </c>
    </row>
    <row r="60" spans="1:31" s="9" customFormat="1" ht="24.95" customHeight="1">
      <c r="A60" s="9"/>
      <c r="B60" s="167"/>
      <c r="C60" s="168"/>
      <c r="D60" s="169" t="s">
        <v>846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847</v>
      </c>
      <c r="E61" s="170"/>
      <c r="F61" s="170"/>
      <c r="G61" s="170"/>
      <c r="H61" s="170"/>
      <c r="I61" s="170"/>
      <c r="J61" s="171">
        <f>J86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101</v>
      </c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2" t="str">
        <f>E7</f>
        <v>OPRAVA CHODNÍKŮ NA ULICI GAJDOŠOVA</v>
      </c>
      <c r="F71" s="34"/>
      <c r="G71" s="34"/>
      <c r="H71" s="34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87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SO VON - Vedlejší rozpočtové náklady</v>
      </c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 xml:space="preserve"> </v>
      </c>
      <c r="G75" s="42"/>
      <c r="H75" s="42"/>
      <c r="I75" s="34" t="s">
        <v>23</v>
      </c>
      <c r="J75" s="74" t="str">
        <f>IF(J12="","",J12)</f>
        <v>12. 1. 2024</v>
      </c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 xml:space="preserve"> </v>
      </c>
      <c r="G77" s="42"/>
      <c r="H77" s="42"/>
      <c r="I77" s="34" t="s">
        <v>30</v>
      </c>
      <c r="J77" s="38" t="str">
        <f>E21</f>
        <v xml:space="preserve"> 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28</v>
      </c>
      <c r="D78" s="42"/>
      <c r="E78" s="42"/>
      <c r="F78" s="29" t="str">
        <f>IF(E18="","",E18)</f>
        <v>Vyplň údaj</v>
      </c>
      <c r="G78" s="42"/>
      <c r="H78" s="42"/>
      <c r="I78" s="34" t="s">
        <v>32</v>
      </c>
      <c r="J78" s="38" t="str">
        <f>E24</f>
        <v xml:space="preserve"> 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79"/>
      <c r="B80" s="180"/>
      <c r="C80" s="181" t="s">
        <v>102</v>
      </c>
      <c r="D80" s="182" t="s">
        <v>54</v>
      </c>
      <c r="E80" s="182" t="s">
        <v>50</v>
      </c>
      <c r="F80" s="182" t="s">
        <v>51</v>
      </c>
      <c r="G80" s="182" t="s">
        <v>103</v>
      </c>
      <c r="H80" s="182" t="s">
        <v>104</v>
      </c>
      <c r="I80" s="182" t="s">
        <v>105</v>
      </c>
      <c r="J80" s="182" t="s">
        <v>91</v>
      </c>
      <c r="K80" s="183" t="s">
        <v>106</v>
      </c>
      <c r="L80" s="184"/>
      <c r="M80" s="94" t="s">
        <v>19</v>
      </c>
      <c r="N80" s="95" t="s">
        <v>39</v>
      </c>
      <c r="O80" s="95" t="s">
        <v>107</v>
      </c>
      <c r="P80" s="95" t="s">
        <v>108</v>
      </c>
      <c r="Q80" s="95" t="s">
        <v>109</v>
      </c>
      <c r="R80" s="95" t="s">
        <v>110</v>
      </c>
      <c r="S80" s="95" t="s">
        <v>111</v>
      </c>
      <c r="T80" s="96" t="s">
        <v>112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40"/>
      <c r="B81" s="41"/>
      <c r="C81" s="101" t="s">
        <v>113</v>
      </c>
      <c r="D81" s="42"/>
      <c r="E81" s="42"/>
      <c r="F81" s="42"/>
      <c r="G81" s="42"/>
      <c r="H81" s="42"/>
      <c r="I81" s="42"/>
      <c r="J81" s="185">
        <f>BK81</f>
        <v>0</v>
      </c>
      <c r="K81" s="42"/>
      <c r="L81" s="46"/>
      <c r="M81" s="97"/>
      <c r="N81" s="186"/>
      <c r="O81" s="98"/>
      <c r="P81" s="187">
        <f>P82+P86</f>
        <v>0</v>
      </c>
      <c r="Q81" s="98"/>
      <c r="R81" s="187">
        <f>R82+R86</f>
        <v>0</v>
      </c>
      <c r="S81" s="98"/>
      <c r="T81" s="188">
        <f>T82+T86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68</v>
      </c>
      <c r="AU81" s="19" t="s">
        <v>92</v>
      </c>
      <c r="BK81" s="189">
        <f>BK82+BK86</f>
        <v>0</v>
      </c>
    </row>
    <row r="82" spans="1:63" s="12" customFormat="1" ht="25.9" customHeight="1">
      <c r="A82" s="12"/>
      <c r="B82" s="190"/>
      <c r="C82" s="191"/>
      <c r="D82" s="192" t="s">
        <v>68</v>
      </c>
      <c r="E82" s="193" t="s">
        <v>848</v>
      </c>
      <c r="F82" s="193" t="s">
        <v>849</v>
      </c>
      <c r="G82" s="191"/>
      <c r="H82" s="191"/>
      <c r="I82" s="194"/>
      <c r="J82" s="195">
        <f>BK82</f>
        <v>0</v>
      </c>
      <c r="K82" s="191"/>
      <c r="L82" s="196"/>
      <c r="M82" s="197"/>
      <c r="N82" s="198"/>
      <c r="O82" s="198"/>
      <c r="P82" s="199">
        <f>SUM(P83:P85)</f>
        <v>0</v>
      </c>
      <c r="Q82" s="198"/>
      <c r="R82" s="199">
        <f>SUM(R83:R85)</f>
        <v>0</v>
      </c>
      <c r="S82" s="198"/>
      <c r="T82" s="200">
        <f>SUM(T83:T85)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1" t="s">
        <v>77</v>
      </c>
      <c r="AT82" s="202" t="s">
        <v>68</v>
      </c>
      <c r="AU82" s="202" t="s">
        <v>69</v>
      </c>
      <c r="AY82" s="201" t="s">
        <v>116</v>
      </c>
      <c r="BK82" s="203">
        <f>SUM(BK83:BK85)</f>
        <v>0</v>
      </c>
    </row>
    <row r="83" spans="1:65" s="2" customFormat="1" ht="66.75" customHeight="1">
      <c r="A83" s="40"/>
      <c r="B83" s="41"/>
      <c r="C83" s="206" t="s">
        <v>77</v>
      </c>
      <c r="D83" s="206" t="s">
        <v>118</v>
      </c>
      <c r="E83" s="207" t="s">
        <v>850</v>
      </c>
      <c r="F83" s="208" t="s">
        <v>851</v>
      </c>
      <c r="G83" s="209" t="s">
        <v>852</v>
      </c>
      <c r="H83" s="210">
        <v>1</v>
      </c>
      <c r="I83" s="211"/>
      <c r="J83" s="212">
        <f>ROUND(I83*H83,2)</f>
        <v>0</v>
      </c>
      <c r="K83" s="208" t="s">
        <v>19</v>
      </c>
      <c r="L83" s="46"/>
      <c r="M83" s="213" t="s">
        <v>19</v>
      </c>
      <c r="N83" s="214" t="s">
        <v>40</v>
      </c>
      <c r="O83" s="86"/>
      <c r="P83" s="215">
        <f>O83*H83</f>
        <v>0</v>
      </c>
      <c r="Q83" s="215">
        <v>0</v>
      </c>
      <c r="R83" s="215">
        <f>Q83*H83</f>
        <v>0</v>
      </c>
      <c r="S83" s="215">
        <v>0</v>
      </c>
      <c r="T83" s="216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17" t="s">
        <v>123</v>
      </c>
      <c r="AT83" s="217" t="s">
        <v>118</v>
      </c>
      <c r="AU83" s="217" t="s">
        <v>77</v>
      </c>
      <c r="AY83" s="19" t="s">
        <v>116</v>
      </c>
      <c r="BE83" s="218">
        <f>IF(N83="základní",J83,0)</f>
        <v>0</v>
      </c>
      <c r="BF83" s="218">
        <f>IF(N83="snížená",J83,0)</f>
        <v>0</v>
      </c>
      <c r="BG83" s="218">
        <f>IF(N83="zákl. přenesená",J83,0)</f>
        <v>0</v>
      </c>
      <c r="BH83" s="218">
        <f>IF(N83="sníž. přenesená",J83,0)</f>
        <v>0</v>
      </c>
      <c r="BI83" s="218">
        <f>IF(N83="nulová",J83,0)</f>
        <v>0</v>
      </c>
      <c r="BJ83" s="19" t="s">
        <v>77</v>
      </c>
      <c r="BK83" s="218">
        <f>ROUND(I83*H83,2)</f>
        <v>0</v>
      </c>
      <c r="BL83" s="19" t="s">
        <v>123</v>
      </c>
      <c r="BM83" s="217" t="s">
        <v>79</v>
      </c>
    </row>
    <row r="84" spans="1:65" s="2" customFormat="1" ht="62.7" customHeight="1">
      <c r="A84" s="40"/>
      <c r="B84" s="41"/>
      <c r="C84" s="206" t="s">
        <v>79</v>
      </c>
      <c r="D84" s="206" t="s">
        <v>118</v>
      </c>
      <c r="E84" s="207" t="s">
        <v>853</v>
      </c>
      <c r="F84" s="208" t="s">
        <v>854</v>
      </c>
      <c r="G84" s="209" t="s">
        <v>852</v>
      </c>
      <c r="H84" s="210">
        <v>1</v>
      </c>
      <c r="I84" s="211"/>
      <c r="J84" s="212">
        <f>ROUND(I84*H84,2)</f>
        <v>0</v>
      </c>
      <c r="K84" s="208" t="s">
        <v>19</v>
      </c>
      <c r="L84" s="46"/>
      <c r="M84" s="213" t="s">
        <v>19</v>
      </c>
      <c r="N84" s="214" t="s">
        <v>40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123</v>
      </c>
      <c r="AT84" s="217" t="s">
        <v>118</v>
      </c>
      <c r="AU84" s="217" t="s">
        <v>77</v>
      </c>
      <c r="AY84" s="19" t="s">
        <v>116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77</v>
      </c>
      <c r="BK84" s="218">
        <f>ROUND(I84*H84,2)</f>
        <v>0</v>
      </c>
      <c r="BL84" s="19" t="s">
        <v>123</v>
      </c>
      <c r="BM84" s="217" t="s">
        <v>123</v>
      </c>
    </row>
    <row r="85" spans="1:65" s="2" customFormat="1" ht="128.55" customHeight="1">
      <c r="A85" s="40"/>
      <c r="B85" s="41"/>
      <c r="C85" s="206" t="s">
        <v>146</v>
      </c>
      <c r="D85" s="206" t="s">
        <v>118</v>
      </c>
      <c r="E85" s="207" t="s">
        <v>855</v>
      </c>
      <c r="F85" s="208" t="s">
        <v>856</v>
      </c>
      <c r="G85" s="209" t="s">
        <v>852</v>
      </c>
      <c r="H85" s="210">
        <v>1</v>
      </c>
      <c r="I85" s="211"/>
      <c r="J85" s="212">
        <f>ROUND(I85*H85,2)</f>
        <v>0</v>
      </c>
      <c r="K85" s="208" t="s">
        <v>19</v>
      </c>
      <c r="L85" s="46"/>
      <c r="M85" s="213" t="s">
        <v>19</v>
      </c>
      <c r="N85" s="214" t="s">
        <v>40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123</v>
      </c>
      <c r="AT85" s="217" t="s">
        <v>118</v>
      </c>
      <c r="AU85" s="217" t="s">
        <v>77</v>
      </c>
      <c r="AY85" s="19" t="s">
        <v>116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77</v>
      </c>
      <c r="BK85" s="218">
        <f>ROUND(I85*H85,2)</f>
        <v>0</v>
      </c>
      <c r="BL85" s="19" t="s">
        <v>123</v>
      </c>
      <c r="BM85" s="217" t="s">
        <v>149</v>
      </c>
    </row>
    <row r="86" spans="1:63" s="12" customFormat="1" ht="25.9" customHeight="1">
      <c r="A86" s="12"/>
      <c r="B86" s="190"/>
      <c r="C86" s="191"/>
      <c r="D86" s="192" t="s">
        <v>68</v>
      </c>
      <c r="E86" s="193" t="s">
        <v>857</v>
      </c>
      <c r="F86" s="193" t="s">
        <v>858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SUM(P87:P96)</f>
        <v>0</v>
      </c>
      <c r="Q86" s="198"/>
      <c r="R86" s="199">
        <f>SUM(R87:R96)</f>
        <v>0</v>
      </c>
      <c r="S86" s="198"/>
      <c r="T86" s="200">
        <f>SUM(T87:T96)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77</v>
      </c>
      <c r="AT86" s="202" t="s">
        <v>68</v>
      </c>
      <c r="AU86" s="202" t="s">
        <v>69</v>
      </c>
      <c r="AY86" s="201" t="s">
        <v>116</v>
      </c>
      <c r="BK86" s="203">
        <f>SUM(BK87:BK96)</f>
        <v>0</v>
      </c>
    </row>
    <row r="87" spans="1:65" s="2" customFormat="1" ht="49.05" customHeight="1">
      <c r="A87" s="40"/>
      <c r="B87" s="41"/>
      <c r="C87" s="206" t="s">
        <v>123</v>
      </c>
      <c r="D87" s="206" t="s">
        <v>118</v>
      </c>
      <c r="E87" s="207" t="s">
        <v>859</v>
      </c>
      <c r="F87" s="208" t="s">
        <v>860</v>
      </c>
      <c r="G87" s="209" t="s">
        <v>852</v>
      </c>
      <c r="H87" s="210">
        <v>1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40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123</v>
      </c>
      <c r="AT87" s="217" t="s">
        <v>118</v>
      </c>
      <c r="AU87" s="217" t="s">
        <v>77</v>
      </c>
      <c r="AY87" s="19" t="s">
        <v>116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77</v>
      </c>
      <c r="BK87" s="218">
        <f>ROUND(I87*H87,2)</f>
        <v>0</v>
      </c>
      <c r="BL87" s="19" t="s">
        <v>123</v>
      </c>
      <c r="BM87" s="217" t="s">
        <v>160</v>
      </c>
    </row>
    <row r="88" spans="1:65" s="2" customFormat="1" ht="44.25" customHeight="1">
      <c r="A88" s="40"/>
      <c r="B88" s="41"/>
      <c r="C88" s="206" t="s">
        <v>165</v>
      </c>
      <c r="D88" s="206" t="s">
        <v>118</v>
      </c>
      <c r="E88" s="207" t="s">
        <v>861</v>
      </c>
      <c r="F88" s="208" t="s">
        <v>862</v>
      </c>
      <c r="G88" s="209" t="s">
        <v>852</v>
      </c>
      <c r="H88" s="210">
        <v>1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40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123</v>
      </c>
      <c r="AT88" s="217" t="s">
        <v>118</v>
      </c>
      <c r="AU88" s="217" t="s">
        <v>77</v>
      </c>
      <c r="AY88" s="19" t="s">
        <v>116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77</v>
      </c>
      <c r="BK88" s="218">
        <f>ROUND(I88*H88,2)</f>
        <v>0</v>
      </c>
      <c r="BL88" s="19" t="s">
        <v>123</v>
      </c>
      <c r="BM88" s="217" t="s">
        <v>223</v>
      </c>
    </row>
    <row r="89" spans="1:65" s="2" customFormat="1" ht="37.8" customHeight="1">
      <c r="A89" s="40"/>
      <c r="B89" s="41"/>
      <c r="C89" s="206" t="s">
        <v>170</v>
      </c>
      <c r="D89" s="206" t="s">
        <v>118</v>
      </c>
      <c r="E89" s="207" t="s">
        <v>863</v>
      </c>
      <c r="F89" s="208" t="s">
        <v>864</v>
      </c>
      <c r="G89" s="209" t="s">
        <v>852</v>
      </c>
      <c r="H89" s="210">
        <v>1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40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123</v>
      </c>
      <c r="AT89" s="217" t="s">
        <v>118</v>
      </c>
      <c r="AU89" s="217" t="s">
        <v>77</v>
      </c>
      <c r="AY89" s="19" t="s">
        <v>116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77</v>
      </c>
      <c r="BK89" s="218">
        <f>ROUND(I89*H89,2)</f>
        <v>0</v>
      </c>
      <c r="BL89" s="19" t="s">
        <v>123</v>
      </c>
      <c r="BM89" s="217" t="s">
        <v>168</v>
      </c>
    </row>
    <row r="90" spans="1:65" s="2" customFormat="1" ht="24.15" customHeight="1">
      <c r="A90" s="40"/>
      <c r="B90" s="41"/>
      <c r="C90" s="206" t="s">
        <v>175</v>
      </c>
      <c r="D90" s="206" t="s">
        <v>118</v>
      </c>
      <c r="E90" s="207" t="s">
        <v>865</v>
      </c>
      <c r="F90" s="208" t="s">
        <v>866</v>
      </c>
      <c r="G90" s="209" t="s">
        <v>852</v>
      </c>
      <c r="H90" s="210">
        <v>1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40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123</v>
      </c>
      <c r="AT90" s="217" t="s">
        <v>118</v>
      </c>
      <c r="AU90" s="217" t="s">
        <v>77</v>
      </c>
      <c r="AY90" s="19" t="s">
        <v>116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77</v>
      </c>
      <c r="BK90" s="218">
        <f>ROUND(I90*H90,2)</f>
        <v>0</v>
      </c>
      <c r="BL90" s="19" t="s">
        <v>123</v>
      </c>
      <c r="BM90" s="217" t="s">
        <v>173</v>
      </c>
    </row>
    <row r="91" spans="1:65" s="2" customFormat="1" ht="49.05" customHeight="1">
      <c r="A91" s="40"/>
      <c r="B91" s="41"/>
      <c r="C91" s="206" t="s">
        <v>149</v>
      </c>
      <c r="D91" s="206" t="s">
        <v>118</v>
      </c>
      <c r="E91" s="207" t="s">
        <v>867</v>
      </c>
      <c r="F91" s="208" t="s">
        <v>868</v>
      </c>
      <c r="G91" s="209" t="s">
        <v>852</v>
      </c>
      <c r="H91" s="210">
        <v>1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40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123</v>
      </c>
      <c r="AT91" s="217" t="s">
        <v>118</v>
      </c>
      <c r="AU91" s="217" t="s">
        <v>77</v>
      </c>
      <c r="AY91" s="19" t="s">
        <v>116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77</v>
      </c>
      <c r="BK91" s="218">
        <f>ROUND(I91*H91,2)</f>
        <v>0</v>
      </c>
      <c r="BL91" s="19" t="s">
        <v>123</v>
      </c>
      <c r="BM91" s="217" t="s">
        <v>178</v>
      </c>
    </row>
    <row r="92" spans="1:65" s="2" customFormat="1" ht="49.05" customHeight="1">
      <c r="A92" s="40"/>
      <c r="B92" s="41"/>
      <c r="C92" s="206" t="s">
        <v>187</v>
      </c>
      <c r="D92" s="206" t="s">
        <v>118</v>
      </c>
      <c r="E92" s="207" t="s">
        <v>869</v>
      </c>
      <c r="F92" s="208" t="s">
        <v>870</v>
      </c>
      <c r="G92" s="209" t="s">
        <v>852</v>
      </c>
      <c r="H92" s="210">
        <v>1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40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123</v>
      </c>
      <c r="AT92" s="217" t="s">
        <v>118</v>
      </c>
      <c r="AU92" s="217" t="s">
        <v>77</v>
      </c>
      <c r="AY92" s="19" t="s">
        <v>116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77</v>
      </c>
      <c r="BK92" s="218">
        <f>ROUND(I92*H92,2)</f>
        <v>0</v>
      </c>
      <c r="BL92" s="19" t="s">
        <v>123</v>
      </c>
      <c r="BM92" s="217" t="s">
        <v>190</v>
      </c>
    </row>
    <row r="93" spans="1:65" s="2" customFormat="1" ht="76.35" customHeight="1">
      <c r="A93" s="40"/>
      <c r="B93" s="41"/>
      <c r="C93" s="206" t="s">
        <v>193</v>
      </c>
      <c r="D93" s="206" t="s">
        <v>118</v>
      </c>
      <c r="E93" s="207" t="s">
        <v>871</v>
      </c>
      <c r="F93" s="208" t="s">
        <v>872</v>
      </c>
      <c r="G93" s="209" t="s">
        <v>852</v>
      </c>
      <c r="H93" s="210">
        <v>1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40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123</v>
      </c>
      <c r="AT93" s="217" t="s">
        <v>118</v>
      </c>
      <c r="AU93" s="217" t="s">
        <v>77</v>
      </c>
      <c r="AY93" s="19" t="s">
        <v>116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77</v>
      </c>
      <c r="BK93" s="218">
        <f>ROUND(I93*H93,2)</f>
        <v>0</v>
      </c>
      <c r="BL93" s="19" t="s">
        <v>123</v>
      </c>
      <c r="BM93" s="217" t="s">
        <v>203</v>
      </c>
    </row>
    <row r="94" spans="1:65" s="2" customFormat="1" ht="24.15" customHeight="1">
      <c r="A94" s="40"/>
      <c r="B94" s="41"/>
      <c r="C94" s="206" t="s">
        <v>200</v>
      </c>
      <c r="D94" s="206" t="s">
        <v>118</v>
      </c>
      <c r="E94" s="207" t="s">
        <v>873</v>
      </c>
      <c r="F94" s="208" t="s">
        <v>874</v>
      </c>
      <c r="G94" s="209" t="s">
        <v>852</v>
      </c>
      <c r="H94" s="210">
        <v>1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40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123</v>
      </c>
      <c r="AT94" s="217" t="s">
        <v>118</v>
      </c>
      <c r="AU94" s="217" t="s">
        <v>77</v>
      </c>
      <c r="AY94" s="19" t="s">
        <v>116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77</v>
      </c>
      <c r="BK94" s="218">
        <f>ROUND(I94*H94,2)</f>
        <v>0</v>
      </c>
      <c r="BL94" s="19" t="s">
        <v>123</v>
      </c>
      <c r="BM94" s="217" t="s">
        <v>208</v>
      </c>
    </row>
    <row r="95" spans="1:65" s="2" customFormat="1" ht="24.15" customHeight="1">
      <c r="A95" s="40"/>
      <c r="B95" s="41"/>
      <c r="C95" s="206" t="s">
        <v>160</v>
      </c>
      <c r="D95" s="206" t="s">
        <v>118</v>
      </c>
      <c r="E95" s="207" t="s">
        <v>875</v>
      </c>
      <c r="F95" s="208" t="s">
        <v>876</v>
      </c>
      <c r="G95" s="209" t="s">
        <v>852</v>
      </c>
      <c r="H95" s="210">
        <v>1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40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123</v>
      </c>
      <c r="AT95" s="217" t="s">
        <v>118</v>
      </c>
      <c r="AU95" s="217" t="s">
        <v>77</v>
      </c>
      <c r="AY95" s="19" t="s">
        <v>116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77</v>
      </c>
      <c r="BK95" s="218">
        <f>ROUND(I95*H95,2)</f>
        <v>0</v>
      </c>
      <c r="BL95" s="19" t="s">
        <v>123</v>
      </c>
      <c r="BM95" s="217" t="s">
        <v>353</v>
      </c>
    </row>
    <row r="96" spans="1:65" s="2" customFormat="1" ht="16.5" customHeight="1">
      <c r="A96" s="40"/>
      <c r="B96" s="41"/>
      <c r="C96" s="206" t="s">
        <v>216</v>
      </c>
      <c r="D96" s="206" t="s">
        <v>118</v>
      </c>
      <c r="E96" s="207" t="s">
        <v>877</v>
      </c>
      <c r="F96" s="208" t="s">
        <v>878</v>
      </c>
      <c r="G96" s="209" t="s">
        <v>879</v>
      </c>
      <c r="H96" s="210">
        <v>1</v>
      </c>
      <c r="I96" s="211"/>
      <c r="J96" s="212">
        <f>ROUND(I96*H96,2)</f>
        <v>0</v>
      </c>
      <c r="K96" s="208" t="s">
        <v>19</v>
      </c>
      <c r="L96" s="46"/>
      <c r="M96" s="282" t="s">
        <v>19</v>
      </c>
      <c r="N96" s="283" t="s">
        <v>40</v>
      </c>
      <c r="O96" s="280"/>
      <c r="P96" s="284">
        <f>O96*H96</f>
        <v>0</v>
      </c>
      <c r="Q96" s="284">
        <v>0</v>
      </c>
      <c r="R96" s="284">
        <f>Q96*H96</f>
        <v>0</v>
      </c>
      <c r="S96" s="284">
        <v>0</v>
      </c>
      <c r="T96" s="28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123</v>
      </c>
      <c r="AT96" s="217" t="s">
        <v>118</v>
      </c>
      <c r="AU96" s="217" t="s">
        <v>77</v>
      </c>
      <c r="AY96" s="19" t="s">
        <v>116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77</v>
      </c>
      <c r="BK96" s="218">
        <f>ROUND(I96*H96,2)</f>
        <v>0</v>
      </c>
      <c r="BL96" s="19" t="s">
        <v>123</v>
      </c>
      <c r="BM96" s="217" t="s">
        <v>365</v>
      </c>
    </row>
    <row r="97" spans="1:31" s="2" customFormat="1" ht="6.95" customHeight="1">
      <c r="A97" s="40"/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46"/>
      <c r="M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</sheetData>
  <sheetProtection password="CC35" sheet="1" objects="1" scenarios="1" formatColumns="0" formatRows="0" autoFilter="0"/>
  <autoFilter ref="C80:K9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6" customWidth="1"/>
    <col min="2" max="2" width="1.7109375" style="286" customWidth="1"/>
    <col min="3" max="4" width="5.00390625" style="286" customWidth="1"/>
    <col min="5" max="5" width="11.7109375" style="286" customWidth="1"/>
    <col min="6" max="6" width="9.140625" style="286" customWidth="1"/>
    <col min="7" max="7" width="5.00390625" style="286" customWidth="1"/>
    <col min="8" max="8" width="77.8515625" style="286" customWidth="1"/>
    <col min="9" max="10" width="20.00390625" style="286" customWidth="1"/>
    <col min="11" max="11" width="1.7109375" style="286" customWidth="1"/>
  </cols>
  <sheetData>
    <row r="1" s="1" customFormat="1" ht="37.5" customHeight="1"/>
    <row r="2" spans="2:11" s="1" customFormat="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17" customFormat="1" ht="45" customHeight="1">
      <c r="B3" s="290"/>
      <c r="C3" s="291" t="s">
        <v>880</v>
      </c>
      <c r="D3" s="291"/>
      <c r="E3" s="291"/>
      <c r="F3" s="291"/>
      <c r="G3" s="291"/>
      <c r="H3" s="291"/>
      <c r="I3" s="291"/>
      <c r="J3" s="291"/>
      <c r="K3" s="292"/>
    </row>
    <row r="4" spans="2:11" s="1" customFormat="1" ht="25.5" customHeight="1">
      <c r="B4" s="293"/>
      <c r="C4" s="294" t="s">
        <v>881</v>
      </c>
      <c r="D4" s="294"/>
      <c r="E4" s="294"/>
      <c r="F4" s="294"/>
      <c r="G4" s="294"/>
      <c r="H4" s="294"/>
      <c r="I4" s="294"/>
      <c r="J4" s="294"/>
      <c r="K4" s="295"/>
    </row>
    <row r="5" spans="2:11" s="1" customFormat="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pans="2:11" s="1" customFormat="1" ht="15" customHeight="1">
      <c r="B6" s="293"/>
      <c r="C6" s="297" t="s">
        <v>882</v>
      </c>
      <c r="D6" s="297"/>
      <c r="E6" s="297"/>
      <c r="F6" s="297"/>
      <c r="G6" s="297"/>
      <c r="H6" s="297"/>
      <c r="I6" s="297"/>
      <c r="J6" s="297"/>
      <c r="K6" s="295"/>
    </row>
    <row r="7" spans="2:11" s="1" customFormat="1" ht="15" customHeight="1">
      <c r="B7" s="298"/>
      <c r="C7" s="297" t="s">
        <v>883</v>
      </c>
      <c r="D7" s="297"/>
      <c r="E7" s="297"/>
      <c r="F7" s="297"/>
      <c r="G7" s="297"/>
      <c r="H7" s="297"/>
      <c r="I7" s="297"/>
      <c r="J7" s="297"/>
      <c r="K7" s="295"/>
    </row>
    <row r="8" spans="2:11" s="1" customFormat="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s="1" customFormat="1" ht="15" customHeight="1">
      <c r="B9" s="298"/>
      <c r="C9" s="297" t="s">
        <v>884</v>
      </c>
      <c r="D9" s="297"/>
      <c r="E9" s="297"/>
      <c r="F9" s="297"/>
      <c r="G9" s="297"/>
      <c r="H9" s="297"/>
      <c r="I9" s="297"/>
      <c r="J9" s="297"/>
      <c r="K9" s="295"/>
    </row>
    <row r="10" spans="2:11" s="1" customFormat="1" ht="15" customHeight="1">
      <c r="B10" s="298"/>
      <c r="C10" s="297"/>
      <c r="D10" s="297" t="s">
        <v>885</v>
      </c>
      <c r="E10" s="297"/>
      <c r="F10" s="297"/>
      <c r="G10" s="297"/>
      <c r="H10" s="297"/>
      <c r="I10" s="297"/>
      <c r="J10" s="297"/>
      <c r="K10" s="295"/>
    </row>
    <row r="11" spans="2:11" s="1" customFormat="1" ht="15" customHeight="1">
      <c r="B11" s="298"/>
      <c r="C11" s="299"/>
      <c r="D11" s="297" t="s">
        <v>886</v>
      </c>
      <c r="E11" s="297"/>
      <c r="F11" s="297"/>
      <c r="G11" s="297"/>
      <c r="H11" s="297"/>
      <c r="I11" s="297"/>
      <c r="J11" s="297"/>
      <c r="K11" s="295"/>
    </row>
    <row r="12" spans="2:11" s="1" customFormat="1" ht="15" customHeight="1">
      <c r="B12" s="298"/>
      <c r="C12" s="299"/>
      <c r="D12" s="297"/>
      <c r="E12" s="297"/>
      <c r="F12" s="297"/>
      <c r="G12" s="297"/>
      <c r="H12" s="297"/>
      <c r="I12" s="297"/>
      <c r="J12" s="297"/>
      <c r="K12" s="295"/>
    </row>
    <row r="13" spans="2:11" s="1" customFormat="1" ht="15" customHeight="1">
      <c r="B13" s="298"/>
      <c r="C13" s="299"/>
      <c r="D13" s="300" t="s">
        <v>887</v>
      </c>
      <c r="E13" s="297"/>
      <c r="F13" s="297"/>
      <c r="G13" s="297"/>
      <c r="H13" s="297"/>
      <c r="I13" s="297"/>
      <c r="J13" s="297"/>
      <c r="K13" s="295"/>
    </row>
    <row r="14" spans="2:11" s="1" customFormat="1" ht="12.75" customHeight="1">
      <c r="B14" s="298"/>
      <c r="C14" s="299"/>
      <c r="D14" s="299"/>
      <c r="E14" s="299"/>
      <c r="F14" s="299"/>
      <c r="G14" s="299"/>
      <c r="H14" s="299"/>
      <c r="I14" s="299"/>
      <c r="J14" s="299"/>
      <c r="K14" s="295"/>
    </row>
    <row r="15" spans="2:11" s="1" customFormat="1" ht="15" customHeight="1">
      <c r="B15" s="298"/>
      <c r="C15" s="299"/>
      <c r="D15" s="297" t="s">
        <v>888</v>
      </c>
      <c r="E15" s="297"/>
      <c r="F15" s="297"/>
      <c r="G15" s="297"/>
      <c r="H15" s="297"/>
      <c r="I15" s="297"/>
      <c r="J15" s="297"/>
      <c r="K15" s="295"/>
    </row>
    <row r="16" spans="2:11" s="1" customFormat="1" ht="15" customHeight="1">
      <c r="B16" s="298"/>
      <c r="C16" s="299"/>
      <c r="D16" s="297" t="s">
        <v>889</v>
      </c>
      <c r="E16" s="297"/>
      <c r="F16" s="297"/>
      <c r="G16" s="297"/>
      <c r="H16" s="297"/>
      <c r="I16" s="297"/>
      <c r="J16" s="297"/>
      <c r="K16" s="295"/>
    </row>
    <row r="17" spans="2:11" s="1" customFormat="1" ht="15" customHeight="1">
      <c r="B17" s="298"/>
      <c r="C17" s="299"/>
      <c r="D17" s="297" t="s">
        <v>890</v>
      </c>
      <c r="E17" s="297"/>
      <c r="F17" s="297"/>
      <c r="G17" s="297"/>
      <c r="H17" s="297"/>
      <c r="I17" s="297"/>
      <c r="J17" s="297"/>
      <c r="K17" s="295"/>
    </row>
    <row r="18" spans="2:11" s="1" customFormat="1" ht="15" customHeight="1">
      <c r="B18" s="298"/>
      <c r="C18" s="299"/>
      <c r="D18" s="299"/>
      <c r="E18" s="301" t="s">
        <v>76</v>
      </c>
      <c r="F18" s="297" t="s">
        <v>891</v>
      </c>
      <c r="G18" s="297"/>
      <c r="H18" s="297"/>
      <c r="I18" s="297"/>
      <c r="J18" s="297"/>
      <c r="K18" s="295"/>
    </row>
    <row r="19" spans="2:11" s="1" customFormat="1" ht="15" customHeight="1">
      <c r="B19" s="298"/>
      <c r="C19" s="299"/>
      <c r="D19" s="299"/>
      <c r="E19" s="301" t="s">
        <v>892</v>
      </c>
      <c r="F19" s="297" t="s">
        <v>893</v>
      </c>
      <c r="G19" s="297"/>
      <c r="H19" s="297"/>
      <c r="I19" s="297"/>
      <c r="J19" s="297"/>
      <c r="K19" s="295"/>
    </row>
    <row r="20" spans="2:11" s="1" customFormat="1" ht="15" customHeight="1">
      <c r="B20" s="298"/>
      <c r="C20" s="299"/>
      <c r="D20" s="299"/>
      <c r="E20" s="301" t="s">
        <v>894</v>
      </c>
      <c r="F20" s="297" t="s">
        <v>895</v>
      </c>
      <c r="G20" s="297"/>
      <c r="H20" s="297"/>
      <c r="I20" s="297"/>
      <c r="J20" s="297"/>
      <c r="K20" s="295"/>
    </row>
    <row r="21" spans="2:11" s="1" customFormat="1" ht="15" customHeight="1">
      <c r="B21" s="298"/>
      <c r="C21" s="299"/>
      <c r="D21" s="299"/>
      <c r="E21" s="301" t="s">
        <v>896</v>
      </c>
      <c r="F21" s="297" t="s">
        <v>897</v>
      </c>
      <c r="G21" s="297"/>
      <c r="H21" s="297"/>
      <c r="I21" s="297"/>
      <c r="J21" s="297"/>
      <c r="K21" s="295"/>
    </row>
    <row r="22" spans="2:11" s="1" customFormat="1" ht="15" customHeight="1">
      <c r="B22" s="298"/>
      <c r="C22" s="299"/>
      <c r="D22" s="299"/>
      <c r="E22" s="301" t="s">
        <v>898</v>
      </c>
      <c r="F22" s="297" t="s">
        <v>899</v>
      </c>
      <c r="G22" s="297"/>
      <c r="H22" s="297"/>
      <c r="I22" s="297"/>
      <c r="J22" s="297"/>
      <c r="K22" s="295"/>
    </row>
    <row r="23" spans="2:11" s="1" customFormat="1" ht="15" customHeight="1">
      <c r="B23" s="298"/>
      <c r="C23" s="299"/>
      <c r="D23" s="299"/>
      <c r="E23" s="301" t="s">
        <v>900</v>
      </c>
      <c r="F23" s="297" t="s">
        <v>901</v>
      </c>
      <c r="G23" s="297"/>
      <c r="H23" s="297"/>
      <c r="I23" s="297"/>
      <c r="J23" s="297"/>
      <c r="K23" s="295"/>
    </row>
    <row r="24" spans="2:11" s="1" customFormat="1" ht="12.75" customHeight="1">
      <c r="B24" s="298"/>
      <c r="C24" s="299"/>
      <c r="D24" s="299"/>
      <c r="E24" s="299"/>
      <c r="F24" s="299"/>
      <c r="G24" s="299"/>
      <c r="H24" s="299"/>
      <c r="I24" s="299"/>
      <c r="J24" s="299"/>
      <c r="K24" s="295"/>
    </row>
    <row r="25" spans="2:11" s="1" customFormat="1" ht="15" customHeight="1">
      <c r="B25" s="298"/>
      <c r="C25" s="297" t="s">
        <v>902</v>
      </c>
      <c r="D25" s="297"/>
      <c r="E25" s="297"/>
      <c r="F25" s="297"/>
      <c r="G25" s="297"/>
      <c r="H25" s="297"/>
      <c r="I25" s="297"/>
      <c r="J25" s="297"/>
      <c r="K25" s="295"/>
    </row>
    <row r="26" spans="2:11" s="1" customFormat="1" ht="15" customHeight="1">
      <c r="B26" s="298"/>
      <c r="C26" s="297" t="s">
        <v>903</v>
      </c>
      <c r="D26" s="297"/>
      <c r="E26" s="297"/>
      <c r="F26" s="297"/>
      <c r="G26" s="297"/>
      <c r="H26" s="297"/>
      <c r="I26" s="297"/>
      <c r="J26" s="297"/>
      <c r="K26" s="295"/>
    </row>
    <row r="27" spans="2:11" s="1" customFormat="1" ht="15" customHeight="1">
      <c r="B27" s="298"/>
      <c r="C27" s="297"/>
      <c r="D27" s="297" t="s">
        <v>904</v>
      </c>
      <c r="E27" s="297"/>
      <c r="F27" s="297"/>
      <c r="G27" s="297"/>
      <c r="H27" s="297"/>
      <c r="I27" s="297"/>
      <c r="J27" s="297"/>
      <c r="K27" s="295"/>
    </row>
    <row r="28" spans="2:11" s="1" customFormat="1" ht="15" customHeight="1">
      <c r="B28" s="298"/>
      <c r="C28" s="299"/>
      <c r="D28" s="297" t="s">
        <v>905</v>
      </c>
      <c r="E28" s="297"/>
      <c r="F28" s="297"/>
      <c r="G28" s="297"/>
      <c r="H28" s="297"/>
      <c r="I28" s="297"/>
      <c r="J28" s="297"/>
      <c r="K28" s="295"/>
    </row>
    <row r="29" spans="2:11" s="1" customFormat="1" ht="12.75" customHeight="1">
      <c r="B29" s="298"/>
      <c r="C29" s="299"/>
      <c r="D29" s="299"/>
      <c r="E29" s="299"/>
      <c r="F29" s="299"/>
      <c r="G29" s="299"/>
      <c r="H29" s="299"/>
      <c r="I29" s="299"/>
      <c r="J29" s="299"/>
      <c r="K29" s="295"/>
    </row>
    <row r="30" spans="2:11" s="1" customFormat="1" ht="15" customHeight="1">
      <c r="B30" s="298"/>
      <c r="C30" s="299"/>
      <c r="D30" s="297" t="s">
        <v>906</v>
      </c>
      <c r="E30" s="297"/>
      <c r="F30" s="297"/>
      <c r="G30" s="297"/>
      <c r="H30" s="297"/>
      <c r="I30" s="297"/>
      <c r="J30" s="297"/>
      <c r="K30" s="295"/>
    </row>
    <row r="31" spans="2:11" s="1" customFormat="1" ht="15" customHeight="1">
      <c r="B31" s="298"/>
      <c r="C31" s="299"/>
      <c r="D31" s="297" t="s">
        <v>907</v>
      </c>
      <c r="E31" s="297"/>
      <c r="F31" s="297"/>
      <c r="G31" s="297"/>
      <c r="H31" s="297"/>
      <c r="I31" s="297"/>
      <c r="J31" s="297"/>
      <c r="K31" s="295"/>
    </row>
    <row r="32" spans="2:11" s="1" customFormat="1" ht="12.75" customHeight="1">
      <c r="B32" s="298"/>
      <c r="C32" s="299"/>
      <c r="D32" s="299"/>
      <c r="E32" s="299"/>
      <c r="F32" s="299"/>
      <c r="G32" s="299"/>
      <c r="H32" s="299"/>
      <c r="I32" s="299"/>
      <c r="J32" s="299"/>
      <c r="K32" s="295"/>
    </row>
    <row r="33" spans="2:11" s="1" customFormat="1" ht="15" customHeight="1">
      <c r="B33" s="298"/>
      <c r="C33" s="299"/>
      <c r="D33" s="297" t="s">
        <v>908</v>
      </c>
      <c r="E33" s="297"/>
      <c r="F33" s="297"/>
      <c r="G33" s="297"/>
      <c r="H33" s="297"/>
      <c r="I33" s="297"/>
      <c r="J33" s="297"/>
      <c r="K33" s="295"/>
    </row>
    <row r="34" spans="2:11" s="1" customFormat="1" ht="15" customHeight="1">
      <c r="B34" s="298"/>
      <c r="C34" s="299"/>
      <c r="D34" s="297" t="s">
        <v>909</v>
      </c>
      <c r="E34" s="297"/>
      <c r="F34" s="297"/>
      <c r="G34" s="297"/>
      <c r="H34" s="297"/>
      <c r="I34" s="297"/>
      <c r="J34" s="297"/>
      <c r="K34" s="295"/>
    </row>
    <row r="35" spans="2:11" s="1" customFormat="1" ht="15" customHeight="1">
      <c r="B35" s="298"/>
      <c r="C35" s="299"/>
      <c r="D35" s="297" t="s">
        <v>910</v>
      </c>
      <c r="E35" s="297"/>
      <c r="F35" s="297"/>
      <c r="G35" s="297"/>
      <c r="H35" s="297"/>
      <c r="I35" s="297"/>
      <c r="J35" s="297"/>
      <c r="K35" s="295"/>
    </row>
    <row r="36" spans="2:11" s="1" customFormat="1" ht="15" customHeight="1">
      <c r="B36" s="298"/>
      <c r="C36" s="299"/>
      <c r="D36" s="297"/>
      <c r="E36" s="300" t="s">
        <v>102</v>
      </c>
      <c r="F36" s="297"/>
      <c r="G36" s="297" t="s">
        <v>911</v>
      </c>
      <c r="H36" s="297"/>
      <c r="I36" s="297"/>
      <c r="J36" s="297"/>
      <c r="K36" s="295"/>
    </row>
    <row r="37" spans="2:11" s="1" customFormat="1" ht="30.75" customHeight="1">
      <c r="B37" s="298"/>
      <c r="C37" s="299"/>
      <c r="D37" s="297"/>
      <c r="E37" s="300" t="s">
        <v>912</v>
      </c>
      <c r="F37" s="297"/>
      <c r="G37" s="297" t="s">
        <v>913</v>
      </c>
      <c r="H37" s="297"/>
      <c r="I37" s="297"/>
      <c r="J37" s="297"/>
      <c r="K37" s="295"/>
    </row>
    <row r="38" spans="2:11" s="1" customFormat="1" ht="15" customHeight="1">
      <c r="B38" s="298"/>
      <c r="C38" s="299"/>
      <c r="D38" s="297"/>
      <c r="E38" s="300" t="s">
        <v>50</v>
      </c>
      <c r="F38" s="297"/>
      <c r="G38" s="297" t="s">
        <v>914</v>
      </c>
      <c r="H38" s="297"/>
      <c r="I38" s="297"/>
      <c r="J38" s="297"/>
      <c r="K38" s="295"/>
    </row>
    <row r="39" spans="2:11" s="1" customFormat="1" ht="15" customHeight="1">
      <c r="B39" s="298"/>
      <c r="C39" s="299"/>
      <c r="D39" s="297"/>
      <c r="E39" s="300" t="s">
        <v>51</v>
      </c>
      <c r="F39" s="297"/>
      <c r="G39" s="297" t="s">
        <v>915</v>
      </c>
      <c r="H39" s="297"/>
      <c r="I39" s="297"/>
      <c r="J39" s="297"/>
      <c r="K39" s="295"/>
    </row>
    <row r="40" spans="2:11" s="1" customFormat="1" ht="15" customHeight="1">
      <c r="B40" s="298"/>
      <c r="C40" s="299"/>
      <c r="D40" s="297"/>
      <c r="E40" s="300" t="s">
        <v>103</v>
      </c>
      <c r="F40" s="297"/>
      <c r="G40" s="297" t="s">
        <v>916</v>
      </c>
      <c r="H40" s="297"/>
      <c r="I40" s="297"/>
      <c r="J40" s="297"/>
      <c r="K40" s="295"/>
    </row>
    <row r="41" spans="2:11" s="1" customFormat="1" ht="15" customHeight="1">
      <c r="B41" s="298"/>
      <c r="C41" s="299"/>
      <c r="D41" s="297"/>
      <c r="E41" s="300" t="s">
        <v>104</v>
      </c>
      <c r="F41" s="297"/>
      <c r="G41" s="297" t="s">
        <v>917</v>
      </c>
      <c r="H41" s="297"/>
      <c r="I41" s="297"/>
      <c r="J41" s="297"/>
      <c r="K41" s="295"/>
    </row>
    <row r="42" spans="2:11" s="1" customFormat="1" ht="15" customHeight="1">
      <c r="B42" s="298"/>
      <c r="C42" s="299"/>
      <c r="D42" s="297"/>
      <c r="E42" s="300" t="s">
        <v>918</v>
      </c>
      <c r="F42" s="297"/>
      <c r="G42" s="297" t="s">
        <v>919</v>
      </c>
      <c r="H42" s="297"/>
      <c r="I42" s="297"/>
      <c r="J42" s="297"/>
      <c r="K42" s="295"/>
    </row>
    <row r="43" spans="2:11" s="1" customFormat="1" ht="15" customHeight="1">
      <c r="B43" s="298"/>
      <c r="C43" s="299"/>
      <c r="D43" s="297"/>
      <c r="E43" s="300"/>
      <c r="F43" s="297"/>
      <c r="G43" s="297" t="s">
        <v>920</v>
      </c>
      <c r="H43" s="297"/>
      <c r="I43" s="297"/>
      <c r="J43" s="297"/>
      <c r="K43" s="295"/>
    </row>
    <row r="44" spans="2:11" s="1" customFormat="1" ht="15" customHeight="1">
      <c r="B44" s="298"/>
      <c r="C44" s="299"/>
      <c r="D44" s="297"/>
      <c r="E44" s="300" t="s">
        <v>921</v>
      </c>
      <c r="F44" s="297"/>
      <c r="G44" s="297" t="s">
        <v>922</v>
      </c>
      <c r="H44" s="297"/>
      <c r="I44" s="297"/>
      <c r="J44" s="297"/>
      <c r="K44" s="295"/>
    </row>
    <row r="45" spans="2:11" s="1" customFormat="1" ht="15" customHeight="1">
      <c r="B45" s="298"/>
      <c r="C45" s="299"/>
      <c r="D45" s="297"/>
      <c r="E45" s="300" t="s">
        <v>106</v>
      </c>
      <c r="F45" s="297"/>
      <c r="G45" s="297" t="s">
        <v>923</v>
      </c>
      <c r="H45" s="297"/>
      <c r="I45" s="297"/>
      <c r="J45" s="297"/>
      <c r="K45" s="295"/>
    </row>
    <row r="46" spans="2:11" s="1" customFormat="1" ht="12.75" customHeight="1">
      <c r="B46" s="298"/>
      <c r="C46" s="299"/>
      <c r="D46" s="297"/>
      <c r="E46" s="297"/>
      <c r="F46" s="297"/>
      <c r="G46" s="297"/>
      <c r="H46" s="297"/>
      <c r="I46" s="297"/>
      <c r="J46" s="297"/>
      <c r="K46" s="295"/>
    </row>
    <row r="47" spans="2:11" s="1" customFormat="1" ht="15" customHeight="1">
      <c r="B47" s="298"/>
      <c r="C47" s="299"/>
      <c r="D47" s="297" t="s">
        <v>924</v>
      </c>
      <c r="E47" s="297"/>
      <c r="F47" s="297"/>
      <c r="G47" s="297"/>
      <c r="H47" s="297"/>
      <c r="I47" s="297"/>
      <c r="J47" s="297"/>
      <c r="K47" s="295"/>
    </row>
    <row r="48" spans="2:11" s="1" customFormat="1" ht="15" customHeight="1">
      <c r="B48" s="298"/>
      <c r="C48" s="299"/>
      <c r="D48" s="299"/>
      <c r="E48" s="297" t="s">
        <v>925</v>
      </c>
      <c r="F48" s="297"/>
      <c r="G48" s="297"/>
      <c r="H48" s="297"/>
      <c r="I48" s="297"/>
      <c r="J48" s="297"/>
      <c r="K48" s="295"/>
    </row>
    <row r="49" spans="2:11" s="1" customFormat="1" ht="15" customHeight="1">
      <c r="B49" s="298"/>
      <c r="C49" s="299"/>
      <c r="D49" s="299"/>
      <c r="E49" s="297" t="s">
        <v>926</v>
      </c>
      <c r="F49" s="297"/>
      <c r="G49" s="297"/>
      <c r="H49" s="297"/>
      <c r="I49" s="297"/>
      <c r="J49" s="297"/>
      <c r="K49" s="295"/>
    </row>
    <row r="50" spans="2:11" s="1" customFormat="1" ht="15" customHeight="1">
      <c r="B50" s="298"/>
      <c r="C50" s="299"/>
      <c r="D50" s="299"/>
      <c r="E50" s="297" t="s">
        <v>927</v>
      </c>
      <c r="F50" s="297"/>
      <c r="G50" s="297"/>
      <c r="H50" s="297"/>
      <c r="I50" s="297"/>
      <c r="J50" s="297"/>
      <c r="K50" s="295"/>
    </row>
    <row r="51" spans="2:11" s="1" customFormat="1" ht="15" customHeight="1">
      <c r="B51" s="298"/>
      <c r="C51" s="299"/>
      <c r="D51" s="297" t="s">
        <v>928</v>
      </c>
      <c r="E51" s="297"/>
      <c r="F51" s="297"/>
      <c r="G51" s="297"/>
      <c r="H51" s="297"/>
      <c r="I51" s="297"/>
      <c r="J51" s="297"/>
      <c r="K51" s="295"/>
    </row>
    <row r="52" spans="2:11" s="1" customFormat="1" ht="25.5" customHeight="1">
      <c r="B52" s="293"/>
      <c r="C52" s="294" t="s">
        <v>929</v>
      </c>
      <c r="D52" s="294"/>
      <c r="E52" s="294"/>
      <c r="F52" s="294"/>
      <c r="G52" s="294"/>
      <c r="H52" s="294"/>
      <c r="I52" s="294"/>
      <c r="J52" s="294"/>
      <c r="K52" s="295"/>
    </row>
    <row r="53" spans="2:11" s="1" customFormat="1" ht="5.25" customHeight="1">
      <c r="B53" s="293"/>
      <c r="C53" s="296"/>
      <c r="D53" s="296"/>
      <c r="E53" s="296"/>
      <c r="F53" s="296"/>
      <c r="G53" s="296"/>
      <c r="H53" s="296"/>
      <c r="I53" s="296"/>
      <c r="J53" s="296"/>
      <c r="K53" s="295"/>
    </row>
    <row r="54" spans="2:11" s="1" customFormat="1" ht="15" customHeight="1">
      <c r="B54" s="293"/>
      <c r="C54" s="297" t="s">
        <v>930</v>
      </c>
      <c r="D54" s="297"/>
      <c r="E54" s="297"/>
      <c r="F54" s="297"/>
      <c r="G54" s="297"/>
      <c r="H54" s="297"/>
      <c r="I54" s="297"/>
      <c r="J54" s="297"/>
      <c r="K54" s="295"/>
    </row>
    <row r="55" spans="2:11" s="1" customFormat="1" ht="15" customHeight="1">
      <c r="B55" s="293"/>
      <c r="C55" s="297" t="s">
        <v>931</v>
      </c>
      <c r="D55" s="297"/>
      <c r="E55" s="297"/>
      <c r="F55" s="297"/>
      <c r="G55" s="297"/>
      <c r="H55" s="297"/>
      <c r="I55" s="297"/>
      <c r="J55" s="297"/>
      <c r="K55" s="295"/>
    </row>
    <row r="56" spans="2:11" s="1" customFormat="1" ht="12.75" customHeight="1">
      <c r="B56" s="293"/>
      <c r="C56" s="297"/>
      <c r="D56" s="297"/>
      <c r="E56" s="297"/>
      <c r="F56" s="297"/>
      <c r="G56" s="297"/>
      <c r="H56" s="297"/>
      <c r="I56" s="297"/>
      <c r="J56" s="297"/>
      <c r="K56" s="295"/>
    </row>
    <row r="57" spans="2:11" s="1" customFormat="1" ht="15" customHeight="1">
      <c r="B57" s="293"/>
      <c r="C57" s="297" t="s">
        <v>932</v>
      </c>
      <c r="D57" s="297"/>
      <c r="E57" s="297"/>
      <c r="F57" s="297"/>
      <c r="G57" s="297"/>
      <c r="H57" s="297"/>
      <c r="I57" s="297"/>
      <c r="J57" s="297"/>
      <c r="K57" s="295"/>
    </row>
    <row r="58" spans="2:11" s="1" customFormat="1" ht="15" customHeight="1">
      <c r="B58" s="293"/>
      <c r="C58" s="299"/>
      <c r="D58" s="297" t="s">
        <v>933</v>
      </c>
      <c r="E58" s="297"/>
      <c r="F58" s="297"/>
      <c r="G58" s="297"/>
      <c r="H58" s="297"/>
      <c r="I58" s="297"/>
      <c r="J58" s="297"/>
      <c r="K58" s="295"/>
    </row>
    <row r="59" spans="2:11" s="1" customFormat="1" ht="15" customHeight="1">
      <c r="B59" s="293"/>
      <c r="C59" s="299"/>
      <c r="D59" s="297" t="s">
        <v>934</v>
      </c>
      <c r="E59" s="297"/>
      <c r="F59" s="297"/>
      <c r="G59" s="297"/>
      <c r="H59" s="297"/>
      <c r="I59" s="297"/>
      <c r="J59" s="297"/>
      <c r="K59" s="295"/>
    </row>
    <row r="60" spans="2:11" s="1" customFormat="1" ht="15" customHeight="1">
      <c r="B60" s="293"/>
      <c r="C60" s="299"/>
      <c r="D60" s="297" t="s">
        <v>935</v>
      </c>
      <c r="E60" s="297"/>
      <c r="F60" s="297"/>
      <c r="G60" s="297"/>
      <c r="H60" s="297"/>
      <c r="I60" s="297"/>
      <c r="J60" s="297"/>
      <c r="K60" s="295"/>
    </row>
    <row r="61" spans="2:11" s="1" customFormat="1" ht="15" customHeight="1">
      <c r="B61" s="293"/>
      <c r="C61" s="299"/>
      <c r="D61" s="297" t="s">
        <v>936</v>
      </c>
      <c r="E61" s="297"/>
      <c r="F61" s="297"/>
      <c r="G61" s="297"/>
      <c r="H61" s="297"/>
      <c r="I61" s="297"/>
      <c r="J61" s="297"/>
      <c r="K61" s="295"/>
    </row>
    <row r="62" spans="2:11" s="1" customFormat="1" ht="15" customHeight="1">
      <c r="B62" s="293"/>
      <c r="C62" s="299"/>
      <c r="D62" s="302" t="s">
        <v>937</v>
      </c>
      <c r="E62" s="302"/>
      <c r="F62" s="302"/>
      <c r="G62" s="302"/>
      <c r="H62" s="302"/>
      <c r="I62" s="302"/>
      <c r="J62" s="302"/>
      <c r="K62" s="295"/>
    </row>
    <row r="63" spans="2:11" s="1" customFormat="1" ht="15" customHeight="1">
      <c r="B63" s="293"/>
      <c r="C63" s="299"/>
      <c r="D63" s="297" t="s">
        <v>938</v>
      </c>
      <c r="E63" s="297"/>
      <c r="F63" s="297"/>
      <c r="G63" s="297"/>
      <c r="H63" s="297"/>
      <c r="I63" s="297"/>
      <c r="J63" s="297"/>
      <c r="K63" s="295"/>
    </row>
    <row r="64" spans="2:11" s="1" customFormat="1" ht="12.75" customHeight="1">
      <c r="B64" s="293"/>
      <c r="C64" s="299"/>
      <c r="D64" s="299"/>
      <c r="E64" s="303"/>
      <c r="F64" s="299"/>
      <c r="G64" s="299"/>
      <c r="H64" s="299"/>
      <c r="I64" s="299"/>
      <c r="J64" s="299"/>
      <c r="K64" s="295"/>
    </row>
    <row r="65" spans="2:11" s="1" customFormat="1" ht="15" customHeight="1">
      <c r="B65" s="293"/>
      <c r="C65" s="299"/>
      <c r="D65" s="297" t="s">
        <v>939</v>
      </c>
      <c r="E65" s="297"/>
      <c r="F65" s="297"/>
      <c r="G65" s="297"/>
      <c r="H65" s="297"/>
      <c r="I65" s="297"/>
      <c r="J65" s="297"/>
      <c r="K65" s="295"/>
    </row>
    <row r="66" spans="2:11" s="1" customFormat="1" ht="15" customHeight="1">
      <c r="B66" s="293"/>
      <c r="C66" s="299"/>
      <c r="D66" s="302" t="s">
        <v>940</v>
      </c>
      <c r="E66" s="302"/>
      <c r="F66" s="302"/>
      <c r="G66" s="302"/>
      <c r="H66" s="302"/>
      <c r="I66" s="302"/>
      <c r="J66" s="302"/>
      <c r="K66" s="295"/>
    </row>
    <row r="67" spans="2:11" s="1" customFormat="1" ht="15" customHeight="1">
      <c r="B67" s="293"/>
      <c r="C67" s="299"/>
      <c r="D67" s="297" t="s">
        <v>941</v>
      </c>
      <c r="E67" s="297"/>
      <c r="F67" s="297"/>
      <c r="G67" s="297"/>
      <c r="H67" s="297"/>
      <c r="I67" s="297"/>
      <c r="J67" s="297"/>
      <c r="K67" s="295"/>
    </row>
    <row r="68" spans="2:11" s="1" customFormat="1" ht="15" customHeight="1">
      <c r="B68" s="293"/>
      <c r="C68" s="299"/>
      <c r="D68" s="297" t="s">
        <v>942</v>
      </c>
      <c r="E68" s="297"/>
      <c r="F68" s="297"/>
      <c r="G68" s="297"/>
      <c r="H68" s="297"/>
      <c r="I68" s="297"/>
      <c r="J68" s="297"/>
      <c r="K68" s="295"/>
    </row>
    <row r="69" spans="2:11" s="1" customFormat="1" ht="15" customHeight="1">
      <c r="B69" s="293"/>
      <c r="C69" s="299"/>
      <c r="D69" s="297" t="s">
        <v>943</v>
      </c>
      <c r="E69" s="297"/>
      <c r="F69" s="297"/>
      <c r="G69" s="297"/>
      <c r="H69" s="297"/>
      <c r="I69" s="297"/>
      <c r="J69" s="297"/>
      <c r="K69" s="295"/>
    </row>
    <row r="70" spans="2:11" s="1" customFormat="1" ht="15" customHeight="1">
      <c r="B70" s="293"/>
      <c r="C70" s="299"/>
      <c r="D70" s="297" t="s">
        <v>944</v>
      </c>
      <c r="E70" s="297"/>
      <c r="F70" s="297"/>
      <c r="G70" s="297"/>
      <c r="H70" s="297"/>
      <c r="I70" s="297"/>
      <c r="J70" s="297"/>
      <c r="K70" s="295"/>
    </row>
    <row r="71" spans="2:1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2:11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pans="2:11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pans="2:11" s="1" customFormat="1" ht="45" customHeight="1">
      <c r="B75" s="312"/>
      <c r="C75" s="313" t="s">
        <v>945</v>
      </c>
      <c r="D75" s="313"/>
      <c r="E75" s="313"/>
      <c r="F75" s="313"/>
      <c r="G75" s="313"/>
      <c r="H75" s="313"/>
      <c r="I75" s="313"/>
      <c r="J75" s="313"/>
      <c r="K75" s="314"/>
    </row>
    <row r="76" spans="2:11" s="1" customFormat="1" ht="17.25" customHeight="1">
      <c r="B76" s="312"/>
      <c r="C76" s="315" t="s">
        <v>946</v>
      </c>
      <c r="D76" s="315"/>
      <c r="E76" s="315"/>
      <c r="F76" s="315" t="s">
        <v>947</v>
      </c>
      <c r="G76" s="316"/>
      <c r="H76" s="315" t="s">
        <v>51</v>
      </c>
      <c r="I76" s="315" t="s">
        <v>54</v>
      </c>
      <c r="J76" s="315" t="s">
        <v>948</v>
      </c>
      <c r="K76" s="314"/>
    </row>
    <row r="77" spans="2:11" s="1" customFormat="1" ht="17.25" customHeight="1">
      <c r="B77" s="312"/>
      <c r="C77" s="317" t="s">
        <v>949</v>
      </c>
      <c r="D77" s="317"/>
      <c r="E77" s="317"/>
      <c r="F77" s="318" t="s">
        <v>950</v>
      </c>
      <c r="G77" s="319"/>
      <c r="H77" s="317"/>
      <c r="I77" s="317"/>
      <c r="J77" s="317" t="s">
        <v>951</v>
      </c>
      <c r="K77" s="314"/>
    </row>
    <row r="78" spans="2:11" s="1" customFormat="1" ht="5.25" customHeight="1">
      <c r="B78" s="312"/>
      <c r="C78" s="320"/>
      <c r="D78" s="320"/>
      <c r="E78" s="320"/>
      <c r="F78" s="320"/>
      <c r="G78" s="321"/>
      <c r="H78" s="320"/>
      <c r="I78" s="320"/>
      <c r="J78" s="320"/>
      <c r="K78" s="314"/>
    </row>
    <row r="79" spans="2:11" s="1" customFormat="1" ht="15" customHeight="1">
      <c r="B79" s="312"/>
      <c r="C79" s="300" t="s">
        <v>50</v>
      </c>
      <c r="D79" s="322"/>
      <c r="E79" s="322"/>
      <c r="F79" s="323" t="s">
        <v>952</v>
      </c>
      <c r="G79" s="324"/>
      <c r="H79" s="300" t="s">
        <v>953</v>
      </c>
      <c r="I79" s="300" t="s">
        <v>954</v>
      </c>
      <c r="J79" s="300">
        <v>20</v>
      </c>
      <c r="K79" s="314"/>
    </row>
    <row r="80" spans="2:11" s="1" customFormat="1" ht="15" customHeight="1">
      <c r="B80" s="312"/>
      <c r="C80" s="300" t="s">
        <v>955</v>
      </c>
      <c r="D80" s="300"/>
      <c r="E80" s="300"/>
      <c r="F80" s="323" t="s">
        <v>952</v>
      </c>
      <c r="G80" s="324"/>
      <c r="H80" s="300" t="s">
        <v>956</v>
      </c>
      <c r="I80" s="300" t="s">
        <v>954</v>
      </c>
      <c r="J80" s="300">
        <v>120</v>
      </c>
      <c r="K80" s="314"/>
    </row>
    <row r="81" spans="2:11" s="1" customFormat="1" ht="15" customHeight="1">
      <c r="B81" s="325"/>
      <c r="C81" s="300" t="s">
        <v>957</v>
      </c>
      <c r="D81" s="300"/>
      <c r="E81" s="300"/>
      <c r="F81" s="323" t="s">
        <v>958</v>
      </c>
      <c r="G81" s="324"/>
      <c r="H81" s="300" t="s">
        <v>959</v>
      </c>
      <c r="I81" s="300" t="s">
        <v>954</v>
      </c>
      <c r="J81" s="300">
        <v>50</v>
      </c>
      <c r="K81" s="314"/>
    </row>
    <row r="82" spans="2:11" s="1" customFormat="1" ht="15" customHeight="1">
      <c r="B82" s="325"/>
      <c r="C82" s="300" t="s">
        <v>960</v>
      </c>
      <c r="D82" s="300"/>
      <c r="E82" s="300"/>
      <c r="F82" s="323" t="s">
        <v>952</v>
      </c>
      <c r="G82" s="324"/>
      <c r="H82" s="300" t="s">
        <v>961</v>
      </c>
      <c r="I82" s="300" t="s">
        <v>962</v>
      </c>
      <c r="J82" s="300"/>
      <c r="K82" s="314"/>
    </row>
    <row r="83" spans="2:11" s="1" customFormat="1" ht="15" customHeight="1">
      <c r="B83" s="325"/>
      <c r="C83" s="326" t="s">
        <v>963</v>
      </c>
      <c r="D83" s="326"/>
      <c r="E83" s="326"/>
      <c r="F83" s="327" t="s">
        <v>958</v>
      </c>
      <c r="G83" s="326"/>
      <c r="H83" s="326" t="s">
        <v>964</v>
      </c>
      <c r="I83" s="326" t="s">
        <v>954</v>
      </c>
      <c r="J83" s="326">
        <v>15</v>
      </c>
      <c r="K83" s="314"/>
    </row>
    <row r="84" spans="2:11" s="1" customFormat="1" ht="15" customHeight="1">
      <c r="B84" s="325"/>
      <c r="C84" s="326" t="s">
        <v>965</v>
      </c>
      <c r="D84" s="326"/>
      <c r="E84" s="326"/>
      <c r="F84" s="327" t="s">
        <v>958</v>
      </c>
      <c r="G84" s="326"/>
      <c r="H84" s="326" t="s">
        <v>966</v>
      </c>
      <c r="I84" s="326" t="s">
        <v>954</v>
      </c>
      <c r="J84" s="326">
        <v>15</v>
      </c>
      <c r="K84" s="314"/>
    </row>
    <row r="85" spans="2:11" s="1" customFormat="1" ht="15" customHeight="1">
      <c r="B85" s="325"/>
      <c r="C85" s="326" t="s">
        <v>967</v>
      </c>
      <c r="D85" s="326"/>
      <c r="E85" s="326"/>
      <c r="F85" s="327" t="s">
        <v>958</v>
      </c>
      <c r="G85" s="326"/>
      <c r="H85" s="326" t="s">
        <v>968</v>
      </c>
      <c r="I85" s="326" t="s">
        <v>954</v>
      </c>
      <c r="J85" s="326">
        <v>20</v>
      </c>
      <c r="K85" s="314"/>
    </row>
    <row r="86" spans="2:11" s="1" customFormat="1" ht="15" customHeight="1">
      <c r="B86" s="325"/>
      <c r="C86" s="326" t="s">
        <v>969</v>
      </c>
      <c r="D86" s="326"/>
      <c r="E86" s="326"/>
      <c r="F86" s="327" t="s">
        <v>958</v>
      </c>
      <c r="G86" s="326"/>
      <c r="H86" s="326" t="s">
        <v>970</v>
      </c>
      <c r="I86" s="326" t="s">
        <v>954</v>
      </c>
      <c r="J86" s="326">
        <v>20</v>
      </c>
      <c r="K86" s="314"/>
    </row>
    <row r="87" spans="2:11" s="1" customFormat="1" ht="15" customHeight="1">
      <c r="B87" s="325"/>
      <c r="C87" s="300" t="s">
        <v>971</v>
      </c>
      <c r="D87" s="300"/>
      <c r="E87" s="300"/>
      <c r="F87" s="323" t="s">
        <v>958</v>
      </c>
      <c r="G87" s="324"/>
      <c r="H87" s="300" t="s">
        <v>972</v>
      </c>
      <c r="I87" s="300" t="s">
        <v>954</v>
      </c>
      <c r="J87" s="300">
        <v>50</v>
      </c>
      <c r="K87" s="314"/>
    </row>
    <row r="88" spans="2:11" s="1" customFormat="1" ht="15" customHeight="1">
      <c r="B88" s="325"/>
      <c r="C88" s="300" t="s">
        <v>973</v>
      </c>
      <c r="D88" s="300"/>
      <c r="E88" s="300"/>
      <c r="F88" s="323" t="s">
        <v>958</v>
      </c>
      <c r="G88" s="324"/>
      <c r="H88" s="300" t="s">
        <v>974</v>
      </c>
      <c r="I88" s="300" t="s">
        <v>954</v>
      </c>
      <c r="J88" s="300">
        <v>20</v>
      </c>
      <c r="K88" s="314"/>
    </row>
    <row r="89" spans="2:11" s="1" customFormat="1" ht="15" customHeight="1">
      <c r="B89" s="325"/>
      <c r="C89" s="300" t="s">
        <v>975</v>
      </c>
      <c r="D89" s="300"/>
      <c r="E89" s="300"/>
      <c r="F89" s="323" t="s">
        <v>958</v>
      </c>
      <c r="G89" s="324"/>
      <c r="H89" s="300" t="s">
        <v>976</v>
      </c>
      <c r="I89" s="300" t="s">
        <v>954</v>
      </c>
      <c r="J89" s="300">
        <v>20</v>
      </c>
      <c r="K89" s="314"/>
    </row>
    <row r="90" spans="2:11" s="1" customFormat="1" ht="15" customHeight="1">
      <c r="B90" s="325"/>
      <c r="C90" s="300" t="s">
        <v>977</v>
      </c>
      <c r="D90" s="300"/>
      <c r="E90" s="300"/>
      <c r="F90" s="323" t="s">
        <v>958</v>
      </c>
      <c r="G90" s="324"/>
      <c r="H90" s="300" t="s">
        <v>978</v>
      </c>
      <c r="I90" s="300" t="s">
        <v>954</v>
      </c>
      <c r="J90" s="300">
        <v>50</v>
      </c>
      <c r="K90" s="314"/>
    </row>
    <row r="91" spans="2:11" s="1" customFormat="1" ht="15" customHeight="1">
      <c r="B91" s="325"/>
      <c r="C91" s="300" t="s">
        <v>979</v>
      </c>
      <c r="D91" s="300"/>
      <c r="E91" s="300"/>
      <c r="F91" s="323" t="s">
        <v>958</v>
      </c>
      <c r="G91" s="324"/>
      <c r="H91" s="300" t="s">
        <v>979</v>
      </c>
      <c r="I91" s="300" t="s">
        <v>954</v>
      </c>
      <c r="J91" s="300">
        <v>50</v>
      </c>
      <c r="K91" s="314"/>
    </row>
    <row r="92" spans="2:11" s="1" customFormat="1" ht="15" customHeight="1">
      <c r="B92" s="325"/>
      <c r="C92" s="300" t="s">
        <v>980</v>
      </c>
      <c r="D92" s="300"/>
      <c r="E92" s="300"/>
      <c r="F92" s="323" t="s">
        <v>958</v>
      </c>
      <c r="G92" s="324"/>
      <c r="H92" s="300" t="s">
        <v>981</v>
      </c>
      <c r="I92" s="300" t="s">
        <v>954</v>
      </c>
      <c r="J92" s="300">
        <v>255</v>
      </c>
      <c r="K92" s="314"/>
    </row>
    <row r="93" spans="2:11" s="1" customFormat="1" ht="15" customHeight="1">
      <c r="B93" s="325"/>
      <c r="C93" s="300" t="s">
        <v>982</v>
      </c>
      <c r="D93" s="300"/>
      <c r="E93" s="300"/>
      <c r="F93" s="323" t="s">
        <v>952</v>
      </c>
      <c r="G93" s="324"/>
      <c r="H93" s="300" t="s">
        <v>983</v>
      </c>
      <c r="I93" s="300" t="s">
        <v>984</v>
      </c>
      <c r="J93" s="300"/>
      <c r="K93" s="314"/>
    </row>
    <row r="94" spans="2:11" s="1" customFormat="1" ht="15" customHeight="1">
      <c r="B94" s="325"/>
      <c r="C94" s="300" t="s">
        <v>985</v>
      </c>
      <c r="D94" s="300"/>
      <c r="E94" s="300"/>
      <c r="F94" s="323" t="s">
        <v>952</v>
      </c>
      <c r="G94" s="324"/>
      <c r="H94" s="300" t="s">
        <v>986</v>
      </c>
      <c r="I94" s="300" t="s">
        <v>987</v>
      </c>
      <c r="J94" s="300"/>
      <c r="K94" s="314"/>
    </row>
    <row r="95" spans="2:11" s="1" customFormat="1" ht="15" customHeight="1">
      <c r="B95" s="325"/>
      <c r="C95" s="300" t="s">
        <v>988</v>
      </c>
      <c r="D95" s="300"/>
      <c r="E95" s="300"/>
      <c r="F95" s="323" t="s">
        <v>952</v>
      </c>
      <c r="G95" s="324"/>
      <c r="H95" s="300" t="s">
        <v>988</v>
      </c>
      <c r="I95" s="300" t="s">
        <v>987</v>
      </c>
      <c r="J95" s="300"/>
      <c r="K95" s="314"/>
    </row>
    <row r="96" spans="2:11" s="1" customFormat="1" ht="15" customHeight="1">
      <c r="B96" s="325"/>
      <c r="C96" s="300" t="s">
        <v>35</v>
      </c>
      <c r="D96" s="300"/>
      <c r="E96" s="300"/>
      <c r="F96" s="323" t="s">
        <v>952</v>
      </c>
      <c r="G96" s="324"/>
      <c r="H96" s="300" t="s">
        <v>989</v>
      </c>
      <c r="I96" s="300" t="s">
        <v>987</v>
      </c>
      <c r="J96" s="300"/>
      <c r="K96" s="314"/>
    </row>
    <row r="97" spans="2:11" s="1" customFormat="1" ht="15" customHeight="1">
      <c r="B97" s="325"/>
      <c r="C97" s="300" t="s">
        <v>45</v>
      </c>
      <c r="D97" s="300"/>
      <c r="E97" s="300"/>
      <c r="F97" s="323" t="s">
        <v>952</v>
      </c>
      <c r="G97" s="324"/>
      <c r="H97" s="300" t="s">
        <v>990</v>
      </c>
      <c r="I97" s="300" t="s">
        <v>987</v>
      </c>
      <c r="J97" s="300"/>
      <c r="K97" s="314"/>
    </row>
    <row r="98" spans="2:11" s="1" customFormat="1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spans="2:11" s="1" customFormat="1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spans="2:11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pans="2:1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pans="2:11" s="1" customFormat="1" ht="45" customHeight="1">
      <c r="B102" s="312"/>
      <c r="C102" s="313" t="s">
        <v>991</v>
      </c>
      <c r="D102" s="313"/>
      <c r="E102" s="313"/>
      <c r="F102" s="313"/>
      <c r="G102" s="313"/>
      <c r="H102" s="313"/>
      <c r="I102" s="313"/>
      <c r="J102" s="313"/>
      <c r="K102" s="314"/>
    </row>
    <row r="103" spans="2:11" s="1" customFormat="1" ht="17.25" customHeight="1">
      <c r="B103" s="312"/>
      <c r="C103" s="315" t="s">
        <v>946</v>
      </c>
      <c r="D103" s="315"/>
      <c r="E103" s="315"/>
      <c r="F103" s="315" t="s">
        <v>947</v>
      </c>
      <c r="G103" s="316"/>
      <c r="H103" s="315" t="s">
        <v>51</v>
      </c>
      <c r="I103" s="315" t="s">
        <v>54</v>
      </c>
      <c r="J103" s="315" t="s">
        <v>948</v>
      </c>
      <c r="K103" s="314"/>
    </row>
    <row r="104" spans="2:11" s="1" customFormat="1" ht="17.25" customHeight="1">
      <c r="B104" s="312"/>
      <c r="C104" s="317" t="s">
        <v>949</v>
      </c>
      <c r="D104" s="317"/>
      <c r="E104" s="317"/>
      <c r="F104" s="318" t="s">
        <v>950</v>
      </c>
      <c r="G104" s="319"/>
      <c r="H104" s="317"/>
      <c r="I104" s="317"/>
      <c r="J104" s="317" t="s">
        <v>951</v>
      </c>
      <c r="K104" s="314"/>
    </row>
    <row r="105" spans="2:11" s="1" customFormat="1" ht="5.25" customHeight="1">
      <c r="B105" s="312"/>
      <c r="C105" s="315"/>
      <c r="D105" s="315"/>
      <c r="E105" s="315"/>
      <c r="F105" s="315"/>
      <c r="G105" s="333"/>
      <c r="H105" s="315"/>
      <c r="I105" s="315"/>
      <c r="J105" s="315"/>
      <c r="K105" s="314"/>
    </row>
    <row r="106" spans="2:11" s="1" customFormat="1" ht="15" customHeight="1">
      <c r="B106" s="312"/>
      <c r="C106" s="300" t="s">
        <v>50</v>
      </c>
      <c r="D106" s="322"/>
      <c r="E106" s="322"/>
      <c r="F106" s="323" t="s">
        <v>952</v>
      </c>
      <c r="G106" s="300"/>
      <c r="H106" s="300" t="s">
        <v>992</v>
      </c>
      <c r="I106" s="300" t="s">
        <v>954</v>
      </c>
      <c r="J106" s="300">
        <v>20</v>
      </c>
      <c r="K106" s="314"/>
    </row>
    <row r="107" spans="2:11" s="1" customFormat="1" ht="15" customHeight="1">
      <c r="B107" s="312"/>
      <c r="C107" s="300" t="s">
        <v>955</v>
      </c>
      <c r="D107" s="300"/>
      <c r="E107" s="300"/>
      <c r="F107" s="323" t="s">
        <v>952</v>
      </c>
      <c r="G107" s="300"/>
      <c r="H107" s="300" t="s">
        <v>992</v>
      </c>
      <c r="I107" s="300" t="s">
        <v>954</v>
      </c>
      <c r="J107" s="300">
        <v>120</v>
      </c>
      <c r="K107" s="314"/>
    </row>
    <row r="108" spans="2:11" s="1" customFormat="1" ht="15" customHeight="1">
      <c r="B108" s="325"/>
      <c r="C108" s="300" t="s">
        <v>957</v>
      </c>
      <c r="D108" s="300"/>
      <c r="E108" s="300"/>
      <c r="F108" s="323" t="s">
        <v>958</v>
      </c>
      <c r="G108" s="300"/>
      <c r="H108" s="300" t="s">
        <v>992</v>
      </c>
      <c r="I108" s="300" t="s">
        <v>954</v>
      </c>
      <c r="J108" s="300">
        <v>50</v>
      </c>
      <c r="K108" s="314"/>
    </row>
    <row r="109" spans="2:11" s="1" customFormat="1" ht="15" customHeight="1">
      <c r="B109" s="325"/>
      <c r="C109" s="300" t="s">
        <v>960</v>
      </c>
      <c r="D109" s="300"/>
      <c r="E109" s="300"/>
      <c r="F109" s="323" t="s">
        <v>952</v>
      </c>
      <c r="G109" s="300"/>
      <c r="H109" s="300" t="s">
        <v>992</v>
      </c>
      <c r="I109" s="300" t="s">
        <v>962</v>
      </c>
      <c r="J109" s="300"/>
      <c r="K109" s="314"/>
    </row>
    <row r="110" spans="2:11" s="1" customFormat="1" ht="15" customHeight="1">
      <c r="B110" s="325"/>
      <c r="C110" s="300" t="s">
        <v>971</v>
      </c>
      <c r="D110" s="300"/>
      <c r="E110" s="300"/>
      <c r="F110" s="323" t="s">
        <v>958</v>
      </c>
      <c r="G110" s="300"/>
      <c r="H110" s="300" t="s">
        <v>992</v>
      </c>
      <c r="I110" s="300" t="s">
        <v>954</v>
      </c>
      <c r="J110" s="300">
        <v>50</v>
      </c>
      <c r="K110" s="314"/>
    </row>
    <row r="111" spans="2:11" s="1" customFormat="1" ht="15" customHeight="1">
      <c r="B111" s="325"/>
      <c r="C111" s="300" t="s">
        <v>979</v>
      </c>
      <c r="D111" s="300"/>
      <c r="E111" s="300"/>
      <c r="F111" s="323" t="s">
        <v>958</v>
      </c>
      <c r="G111" s="300"/>
      <c r="H111" s="300" t="s">
        <v>992</v>
      </c>
      <c r="I111" s="300" t="s">
        <v>954</v>
      </c>
      <c r="J111" s="300">
        <v>50</v>
      </c>
      <c r="K111" s="314"/>
    </row>
    <row r="112" spans="2:11" s="1" customFormat="1" ht="15" customHeight="1">
      <c r="B112" s="325"/>
      <c r="C112" s="300" t="s">
        <v>977</v>
      </c>
      <c r="D112" s="300"/>
      <c r="E112" s="300"/>
      <c r="F112" s="323" t="s">
        <v>958</v>
      </c>
      <c r="G112" s="300"/>
      <c r="H112" s="300" t="s">
        <v>992</v>
      </c>
      <c r="I112" s="300" t="s">
        <v>954</v>
      </c>
      <c r="J112" s="300">
        <v>50</v>
      </c>
      <c r="K112" s="314"/>
    </row>
    <row r="113" spans="2:11" s="1" customFormat="1" ht="15" customHeight="1">
      <c r="B113" s="325"/>
      <c r="C113" s="300" t="s">
        <v>50</v>
      </c>
      <c r="D113" s="300"/>
      <c r="E113" s="300"/>
      <c r="F113" s="323" t="s">
        <v>952</v>
      </c>
      <c r="G113" s="300"/>
      <c r="H113" s="300" t="s">
        <v>993</v>
      </c>
      <c r="I113" s="300" t="s">
        <v>954</v>
      </c>
      <c r="J113" s="300">
        <v>20</v>
      </c>
      <c r="K113" s="314"/>
    </row>
    <row r="114" spans="2:11" s="1" customFormat="1" ht="15" customHeight="1">
      <c r="B114" s="325"/>
      <c r="C114" s="300" t="s">
        <v>994</v>
      </c>
      <c r="D114" s="300"/>
      <c r="E114" s="300"/>
      <c r="F114" s="323" t="s">
        <v>952</v>
      </c>
      <c r="G114" s="300"/>
      <c r="H114" s="300" t="s">
        <v>995</v>
      </c>
      <c r="I114" s="300" t="s">
        <v>954</v>
      </c>
      <c r="J114" s="300">
        <v>120</v>
      </c>
      <c r="K114" s="314"/>
    </row>
    <row r="115" spans="2:11" s="1" customFormat="1" ht="15" customHeight="1">
      <c r="B115" s="325"/>
      <c r="C115" s="300" t="s">
        <v>35</v>
      </c>
      <c r="D115" s="300"/>
      <c r="E115" s="300"/>
      <c r="F115" s="323" t="s">
        <v>952</v>
      </c>
      <c r="G115" s="300"/>
      <c r="H115" s="300" t="s">
        <v>996</v>
      </c>
      <c r="I115" s="300" t="s">
        <v>987</v>
      </c>
      <c r="J115" s="300"/>
      <c r="K115" s="314"/>
    </row>
    <row r="116" spans="2:11" s="1" customFormat="1" ht="15" customHeight="1">
      <c r="B116" s="325"/>
      <c r="C116" s="300" t="s">
        <v>45</v>
      </c>
      <c r="D116" s="300"/>
      <c r="E116" s="300"/>
      <c r="F116" s="323" t="s">
        <v>952</v>
      </c>
      <c r="G116" s="300"/>
      <c r="H116" s="300" t="s">
        <v>997</v>
      </c>
      <c r="I116" s="300" t="s">
        <v>987</v>
      </c>
      <c r="J116" s="300"/>
      <c r="K116" s="314"/>
    </row>
    <row r="117" spans="2:11" s="1" customFormat="1" ht="15" customHeight="1">
      <c r="B117" s="325"/>
      <c r="C117" s="300" t="s">
        <v>54</v>
      </c>
      <c r="D117" s="300"/>
      <c r="E117" s="300"/>
      <c r="F117" s="323" t="s">
        <v>952</v>
      </c>
      <c r="G117" s="300"/>
      <c r="H117" s="300" t="s">
        <v>998</v>
      </c>
      <c r="I117" s="300" t="s">
        <v>999</v>
      </c>
      <c r="J117" s="300"/>
      <c r="K117" s="314"/>
    </row>
    <row r="118" spans="2:11" s="1" customFormat="1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spans="2:11" s="1" customFormat="1" ht="18.75" customHeight="1">
      <c r="B119" s="335"/>
      <c r="C119" s="336"/>
      <c r="D119" s="336"/>
      <c r="E119" s="336"/>
      <c r="F119" s="337"/>
      <c r="G119" s="336"/>
      <c r="H119" s="336"/>
      <c r="I119" s="336"/>
      <c r="J119" s="336"/>
      <c r="K119" s="335"/>
    </row>
    <row r="120" spans="2:11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pans="2:11" s="1" customFormat="1" ht="7.5" customHeight="1">
      <c r="B121" s="338"/>
      <c r="C121" s="339"/>
      <c r="D121" s="339"/>
      <c r="E121" s="339"/>
      <c r="F121" s="339"/>
      <c r="G121" s="339"/>
      <c r="H121" s="339"/>
      <c r="I121" s="339"/>
      <c r="J121" s="339"/>
      <c r="K121" s="340"/>
    </row>
    <row r="122" spans="2:11" s="1" customFormat="1" ht="45" customHeight="1">
      <c r="B122" s="341"/>
      <c r="C122" s="291" t="s">
        <v>1000</v>
      </c>
      <c r="D122" s="291"/>
      <c r="E122" s="291"/>
      <c r="F122" s="291"/>
      <c r="G122" s="291"/>
      <c r="H122" s="291"/>
      <c r="I122" s="291"/>
      <c r="J122" s="291"/>
      <c r="K122" s="342"/>
    </row>
    <row r="123" spans="2:11" s="1" customFormat="1" ht="17.25" customHeight="1">
      <c r="B123" s="343"/>
      <c r="C123" s="315" t="s">
        <v>946</v>
      </c>
      <c r="D123" s="315"/>
      <c r="E123" s="315"/>
      <c r="F123" s="315" t="s">
        <v>947</v>
      </c>
      <c r="G123" s="316"/>
      <c r="H123" s="315" t="s">
        <v>51</v>
      </c>
      <c r="I123" s="315" t="s">
        <v>54</v>
      </c>
      <c r="J123" s="315" t="s">
        <v>948</v>
      </c>
      <c r="K123" s="344"/>
    </row>
    <row r="124" spans="2:11" s="1" customFormat="1" ht="17.25" customHeight="1">
      <c r="B124" s="343"/>
      <c r="C124" s="317" t="s">
        <v>949</v>
      </c>
      <c r="D124" s="317"/>
      <c r="E124" s="317"/>
      <c r="F124" s="318" t="s">
        <v>950</v>
      </c>
      <c r="G124" s="319"/>
      <c r="H124" s="317"/>
      <c r="I124" s="317"/>
      <c r="J124" s="317" t="s">
        <v>951</v>
      </c>
      <c r="K124" s="344"/>
    </row>
    <row r="125" spans="2:11" s="1" customFormat="1" ht="5.25" customHeight="1">
      <c r="B125" s="345"/>
      <c r="C125" s="320"/>
      <c r="D125" s="320"/>
      <c r="E125" s="320"/>
      <c r="F125" s="320"/>
      <c r="G125" s="346"/>
      <c r="H125" s="320"/>
      <c r="I125" s="320"/>
      <c r="J125" s="320"/>
      <c r="K125" s="347"/>
    </row>
    <row r="126" spans="2:11" s="1" customFormat="1" ht="15" customHeight="1">
      <c r="B126" s="345"/>
      <c r="C126" s="300" t="s">
        <v>955</v>
      </c>
      <c r="D126" s="322"/>
      <c r="E126" s="322"/>
      <c r="F126" s="323" t="s">
        <v>952</v>
      </c>
      <c r="G126" s="300"/>
      <c r="H126" s="300" t="s">
        <v>992</v>
      </c>
      <c r="I126" s="300" t="s">
        <v>954</v>
      </c>
      <c r="J126" s="300">
        <v>120</v>
      </c>
      <c r="K126" s="348"/>
    </row>
    <row r="127" spans="2:11" s="1" customFormat="1" ht="15" customHeight="1">
      <c r="B127" s="345"/>
      <c r="C127" s="300" t="s">
        <v>1001</v>
      </c>
      <c r="D127" s="300"/>
      <c r="E127" s="300"/>
      <c r="F127" s="323" t="s">
        <v>952</v>
      </c>
      <c r="G127" s="300"/>
      <c r="H127" s="300" t="s">
        <v>1002</v>
      </c>
      <c r="I127" s="300" t="s">
        <v>954</v>
      </c>
      <c r="J127" s="300" t="s">
        <v>1003</v>
      </c>
      <c r="K127" s="348"/>
    </row>
    <row r="128" spans="2:11" s="1" customFormat="1" ht="15" customHeight="1">
      <c r="B128" s="345"/>
      <c r="C128" s="300" t="s">
        <v>900</v>
      </c>
      <c r="D128" s="300"/>
      <c r="E128" s="300"/>
      <c r="F128" s="323" t="s">
        <v>952</v>
      </c>
      <c r="G128" s="300"/>
      <c r="H128" s="300" t="s">
        <v>1004</v>
      </c>
      <c r="I128" s="300" t="s">
        <v>954</v>
      </c>
      <c r="J128" s="300" t="s">
        <v>1003</v>
      </c>
      <c r="K128" s="348"/>
    </row>
    <row r="129" spans="2:11" s="1" customFormat="1" ht="15" customHeight="1">
      <c r="B129" s="345"/>
      <c r="C129" s="300" t="s">
        <v>963</v>
      </c>
      <c r="D129" s="300"/>
      <c r="E129" s="300"/>
      <c r="F129" s="323" t="s">
        <v>958</v>
      </c>
      <c r="G129" s="300"/>
      <c r="H129" s="300" t="s">
        <v>964</v>
      </c>
      <c r="I129" s="300" t="s">
        <v>954</v>
      </c>
      <c r="J129" s="300">
        <v>15</v>
      </c>
      <c r="K129" s="348"/>
    </row>
    <row r="130" spans="2:11" s="1" customFormat="1" ht="15" customHeight="1">
      <c r="B130" s="345"/>
      <c r="C130" s="326" t="s">
        <v>965</v>
      </c>
      <c r="D130" s="326"/>
      <c r="E130" s="326"/>
      <c r="F130" s="327" t="s">
        <v>958</v>
      </c>
      <c r="G130" s="326"/>
      <c r="H130" s="326" t="s">
        <v>966</v>
      </c>
      <c r="I130" s="326" t="s">
        <v>954</v>
      </c>
      <c r="J130" s="326">
        <v>15</v>
      </c>
      <c r="K130" s="348"/>
    </row>
    <row r="131" spans="2:11" s="1" customFormat="1" ht="15" customHeight="1">
      <c r="B131" s="345"/>
      <c r="C131" s="326" t="s">
        <v>967</v>
      </c>
      <c r="D131" s="326"/>
      <c r="E131" s="326"/>
      <c r="F131" s="327" t="s">
        <v>958</v>
      </c>
      <c r="G131" s="326"/>
      <c r="H131" s="326" t="s">
        <v>968</v>
      </c>
      <c r="I131" s="326" t="s">
        <v>954</v>
      </c>
      <c r="J131" s="326">
        <v>20</v>
      </c>
      <c r="K131" s="348"/>
    </row>
    <row r="132" spans="2:11" s="1" customFormat="1" ht="15" customHeight="1">
      <c r="B132" s="345"/>
      <c r="C132" s="326" t="s">
        <v>969</v>
      </c>
      <c r="D132" s="326"/>
      <c r="E132" s="326"/>
      <c r="F132" s="327" t="s">
        <v>958</v>
      </c>
      <c r="G132" s="326"/>
      <c r="H132" s="326" t="s">
        <v>970</v>
      </c>
      <c r="I132" s="326" t="s">
        <v>954</v>
      </c>
      <c r="J132" s="326">
        <v>20</v>
      </c>
      <c r="K132" s="348"/>
    </row>
    <row r="133" spans="2:11" s="1" customFormat="1" ht="15" customHeight="1">
      <c r="B133" s="345"/>
      <c r="C133" s="300" t="s">
        <v>957</v>
      </c>
      <c r="D133" s="300"/>
      <c r="E133" s="300"/>
      <c r="F133" s="323" t="s">
        <v>958</v>
      </c>
      <c r="G133" s="300"/>
      <c r="H133" s="300" t="s">
        <v>992</v>
      </c>
      <c r="I133" s="300" t="s">
        <v>954</v>
      </c>
      <c r="J133" s="300">
        <v>50</v>
      </c>
      <c r="K133" s="348"/>
    </row>
    <row r="134" spans="2:11" s="1" customFormat="1" ht="15" customHeight="1">
      <c r="B134" s="345"/>
      <c r="C134" s="300" t="s">
        <v>971</v>
      </c>
      <c r="D134" s="300"/>
      <c r="E134" s="300"/>
      <c r="F134" s="323" t="s">
        <v>958</v>
      </c>
      <c r="G134" s="300"/>
      <c r="H134" s="300" t="s">
        <v>992</v>
      </c>
      <c r="I134" s="300" t="s">
        <v>954</v>
      </c>
      <c r="J134" s="300">
        <v>50</v>
      </c>
      <c r="K134" s="348"/>
    </row>
    <row r="135" spans="2:11" s="1" customFormat="1" ht="15" customHeight="1">
      <c r="B135" s="345"/>
      <c r="C135" s="300" t="s">
        <v>977</v>
      </c>
      <c r="D135" s="300"/>
      <c r="E135" s="300"/>
      <c r="F135" s="323" t="s">
        <v>958</v>
      </c>
      <c r="G135" s="300"/>
      <c r="H135" s="300" t="s">
        <v>992</v>
      </c>
      <c r="I135" s="300" t="s">
        <v>954</v>
      </c>
      <c r="J135" s="300">
        <v>50</v>
      </c>
      <c r="K135" s="348"/>
    </row>
    <row r="136" spans="2:11" s="1" customFormat="1" ht="15" customHeight="1">
      <c r="B136" s="345"/>
      <c r="C136" s="300" t="s">
        <v>979</v>
      </c>
      <c r="D136" s="300"/>
      <c r="E136" s="300"/>
      <c r="F136" s="323" t="s">
        <v>958</v>
      </c>
      <c r="G136" s="300"/>
      <c r="H136" s="300" t="s">
        <v>992</v>
      </c>
      <c r="I136" s="300" t="s">
        <v>954</v>
      </c>
      <c r="J136" s="300">
        <v>50</v>
      </c>
      <c r="K136" s="348"/>
    </row>
    <row r="137" spans="2:11" s="1" customFormat="1" ht="15" customHeight="1">
      <c r="B137" s="345"/>
      <c r="C137" s="300" t="s">
        <v>980</v>
      </c>
      <c r="D137" s="300"/>
      <c r="E137" s="300"/>
      <c r="F137" s="323" t="s">
        <v>958</v>
      </c>
      <c r="G137" s="300"/>
      <c r="H137" s="300" t="s">
        <v>1005</v>
      </c>
      <c r="I137" s="300" t="s">
        <v>954</v>
      </c>
      <c r="J137" s="300">
        <v>255</v>
      </c>
      <c r="K137" s="348"/>
    </row>
    <row r="138" spans="2:11" s="1" customFormat="1" ht="15" customHeight="1">
      <c r="B138" s="345"/>
      <c r="C138" s="300" t="s">
        <v>982</v>
      </c>
      <c r="D138" s="300"/>
      <c r="E138" s="300"/>
      <c r="F138" s="323" t="s">
        <v>952</v>
      </c>
      <c r="G138" s="300"/>
      <c r="H138" s="300" t="s">
        <v>1006</v>
      </c>
      <c r="I138" s="300" t="s">
        <v>984</v>
      </c>
      <c r="J138" s="300"/>
      <c r="K138" s="348"/>
    </row>
    <row r="139" spans="2:11" s="1" customFormat="1" ht="15" customHeight="1">
      <c r="B139" s="345"/>
      <c r="C139" s="300" t="s">
        <v>985</v>
      </c>
      <c r="D139" s="300"/>
      <c r="E139" s="300"/>
      <c r="F139" s="323" t="s">
        <v>952</v>
      </c>
      <c r="G139" s="300"/>
      <c r="H139" s="300" t="s">
        <v>1007</v>
      </c>
      <c r="I139" s="300" t="s">
        <v>987</v>
      </c>
      <c r="J139" s="300"/>
      <c r="K139" s="348"/>
    </row>
    <row r="140" spans="2:11" s="1" customFormat="1" ht="15" customHeight="1">
      <c r="B140" s="345"/>
      <c r="C140" s="300" t="s">
        <v>988</v>
      </c>
      <c r="D140" s="300"/>
      <c r="E140" s="300"/>
      <c r="F140" s="323" t="s">
        <v>952</v>
      </c>
      <c r="G140" s="300"/>
      <c r="H140" s="300" t="s">
        <v>988</v>
      </c>
      <c r="I140" s="300" t="s">
        <v>987</v>
      </c>
      <c r="J140" s="300"/>
      <c r="K140" s="348"/>
    </row>
    <row r="141" spans="2:11" s="1" customFormat="1" ht="15" customHeight="1">
      <c r="B141" s="345"/>
      <c r="C141" s="300" t="s">
        <v>35</v>
      </c>
      <c r="D141" s="300"/>
      <c r="E141" s="300"/>
      <c r="F141" s="323" t="s">
        <v>952</v>
      </c>
      <c r="G141" s="300"/>
      <c r="H141" s="300" t="s">
        <v>1008</v>
      </c>
      <c r="I141" s="300" t="s">
        <v>987</v>
      </c>
      <c r="J141" s="300"/>
      <c r="K141" s="348"/>
    </row>
    <row r="142" spans="2:11" s="1" customFormat="1" ht="15" customHeight="1">
      <c r="B142" s="345"/>
      <c r="C142" s="300" t="s">
        <v>1009</v>
      </c>
      <c r="D142" s="300"/>
      <c r="E142" s="300"/>
      <c r="F142" s="323" t="s">
        <v>952</v>
      </c>
      <c r="G142" s="300"/>
      <c r="H142" s="300" t="s">
        <v>1010</v>
      </c>
      <c r="I142" s="300" t="s">
        <v>987</v>
      </c>
      <c r="J142" s="300"/>
      <c r="K142" s="348"/>
    </row>
    <row r="143" spans="2:11" s="1" customFormat="1" ht="15" customHeight="1">
      <c r="B143" s="349"/>
      <c r="C143" s="350"/>
      <c r="D143" s="350"/>
      <c r="E143" s="350"/>
      <c r="F143" s="350"/>
      <c r="G143" s="350"/>
      <c r="H143" s="350"/>
      <c r="I143" s="350"/>
      <c r="J143" s="350"/>
      <c r="K143" s="351"/>
    </row>
    <row r="144" spans="2:11" s="1" customFormat="1" ht="18.75" customHeight="1">
      <c r="B144" s="336"/>
      <c r="C144" s="336"/>
      <c r="D144" s="336"/>
      <c r="E144" s="336"/>
      <c r="F144" s="337"/>
      <c r="G144" s="336"/>
      <c r="H144" s="336"/>
      <c r="I144" s="336"/>
      <c r="J144" s="336"/>
      <c r="K144" s="336"/>
    </row>
    <row r="145" spans="2:11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pans="2:11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pans="2:11" s="1" customFormat="1" ht="45" customHeight="1">
      <c r="B147" s="312"/>
      <c r="C147" s="313" t="s">
        <v>1011</v>
      </c>
      <c r="D147" s="313"/>
      <c r="E147" s="313"/>
      <c r="F147" s="313"/>
      <c r="G147" s="313"/>
      <c r="H147" s="313"/>
      <c r="I147" s="313"/>
      <c r="J147" s="313"/>
      <c r="K147" s="314"/>
    </row>
    <row r="148" spans="2:11" s="1" customFormat="1" ht="17.25" customHeight="1">
      <c r="B148" s="312"/>
      <c r="C148" s="315" t="s">
        <v>946</v>
      </c>
      <c r="D148" s="315"/>
      <c r="E148" s="315"/>
      <c r="F148" s="315" t="s">
        <v>947</v>
      </c>
      <c r="G148" s="316"/>
      <c r="H148" s="315" t="s">
        <v>51</v>
      </c>
      <c r="I148" s="315" t="s">
        <v>54</v>
      </c>
      <c r="J148" s="315" t="s">
        <v>948</v>
      </c>
      <c r="K148" s="314"/>
    </row>
    <row r="149" spans="2:11" s="1" customFormat="1" ht="17.25" customHeight="1">
      <c r="B149" s="312"/>
      <c r="C149" s="317" t="s">
        <v>949</v>
      </c>
      <c r="D149" s="317"/>
      <c r="E149" s="317"/>
      <c r="F149" s="318" t="s">
        <v>950</v>
      </c>
      <c r="G149" s="319"/>
      <c r="H149" s="317"/>
      <c r="I149" s="317"/>
      <c r="J149" s="317" t="s">
        <v>951</v>
      </c>
      <c r="K149" s="314"/>
    </row>
    <row r="150" spans="2:11" s="1" customFormat="1" ht="5.25" customHeight="1">
      <c r="B150" s="325"/>
      <c r="C150" s="320"/>
      <c r="D150" s="320"/>
      <c r="E150" s="320"/>
      <c r="F150" s="320"/>
      <c r="G150" s="321"/>
      <c r="H150" s="320"/>
      <c r="I150" s="320"/>
      <c r="J150" s="320"/>
      <c r="K150" s="348"/>
    </row>
    <row r="151" spans="2:11" s="1" customFormat="1" ht="15" customHeight="1">
      <c r="B151" s="325"/>
      <c r="C151" s="352" t="s">
        <v>955</v>
      </c>
      <c r="D151" s="300"/>
      <c r="E151" s="300"/>
      <c r="F151" s="353" t="s">
        <v>952</v>
      </c>
      <c r="G151" s="300"/>
      <c r="H151" s="352" t="s">
        <v>992</v>
      </c>
      <c r="I151" s="352" t="s">
        <v>954</v>
      </c>
      <c r="J151" s="352">
        <v>120</v>
      </c>
      <c r="K151" s="348"/>
    </row>
    <row r="152" spans="2:11" s="1" customFormat="1" ht="15" customHeight="1">
      <c r="B152" s="325"/>
      <c r="C152" s="352" t="s">
        <v>1001</v>
      </c>
      <c r="D152" s="300"/>
      <c r="E152" s="300"/>
      <c r="F152" s="353" t="s">
        <v>952</v>
      </c>
      <c r="G152" s="300"/>
      <c r="H152" s="352" t="s">
        <v>1012</v>
      </c>
      <c r="I152" s="352" t="s">
        <v>954</v>
      </c>
      <c r="J152" s="352" t="s">
        <v>1003</v>
      </c>
      <c r="K152" s="348"/>
    </row>
    <row r="153" spans="2:11" s="1" customFormat="1" ht="15" customHeight="1">
      <c r="B153" s="325"/>
      <c r="C153" s="352" t="s">
        <v>900</v>
      </c>
      <c r="D153" s="300"/>
      <c r="E153" s="300"/>
      <c r="F153" s="353" t="s">
        <v>952</v>
      </c>
      <c r="G153" s="300"/>
      <c r="H153" s="352" t="s">
        <v>1013</v>
      </c>
      <c r="I153" s="352" t="s">
        <v>954</v>
      </c>
      <c r="J153" s="352" t="s">
        <v>1003</v>
      </c>
      <c r="K153" s="348"/>
    </row>
    <row r="154" spans="2:11" s="1" customFormat="1" ht="15" customHeight="1">
      <c r="B154" s="325"/>
      <c r="C154" s="352" t="s">
        <v>957</v>
      </c>
      <c r="D154" s="300"/>
      <c r="E154" s="300"/>
      <c r="F154" s="353" t="s">
        <v>958</v>
      </c>
      <c r="G154" s="300"/>
      <c r="H154" s="352" t="s">
        <v>992</v>
      </c>
      <c r="I154" s="352" t="s">
        <v>954</v>
      </c>
      <c r="J154" s="352">
        <v>50</v>
      </c>
      <c r="K154" s="348"/>
    </row>
    <row r="155" spans="2:11" s="1" customFormat="1" ht="15" customHeight="1">
      <c r="B155" s="325"/>
      <c r="C155" s="352" t="s">
        <v>960</v>
      </c>
      <c r="D155" s="300"/>
      <c r="E155" s="300"/>
      <c r="F155" s="353" t="s">
        <v>952</v>
      </c>
      <c r="G155" s="300"/>
      <c r="H155" s="352" t="s">
        <v>992</v>
      </c>
      <c r="I155" s="352" t="s">
        <v>962</v>
      </c>
      <c r="J155" s="352"/>
      <c r="K155" s="348"/>
    </row>
    <row r="156" spans="2:11" s="1" customFormat="1" ht="15" customHeight="1">
      <c r="B156" s="325"/>
      <c r="C156" s="352" t="s">
        <v>971</v>
      </c>
      <c r="D156" s="300"/>
      <c r="E156" s="300"/>
      <c r="F156" s="353" t="s">
        <v>958</v>
      </c>
      <c r="G156" s="300"/>
      <c r="H156" s="352" t="s">
        <v>992</v>
      </c>
      <c r="I156" s="352" t="s">
        <v>954</v>
      </c>
      <c r="J156" s="352">
        <v>50</v>
      </c>
      <c r="K156" s="348"/>
    </row>
    <row r="157" spans="2:11" s="1" customFormat="1" ht="15" customHeight="1">
      <c r="B157" s="325"/>
      <c r="C157" s="352" t="s">
        <v>979</v>
      </c>
      <c r="D157" s="300"/>
      <c r="E157" s="300"/>
      <c r="F157" s="353" t="s">
        <v>958</v>
      </c>
      <c r="G157" s="300"/>
      <c r="H157" s="352" t="s">
        <v>992</v>
      </c>
      <c r="I157" s="352" t="s">
        <v>954</v>
      </c>
      <c r="J157" s="352">
        <v>50</v>
      </c>
      <c r="K157" s="348"/>
    </row>
    <row r="158" spans="2:11" s="1" customFormat="1" ht="15" customHeight="1">
      <c r="B158" s="325"/>
      <c r="C158" s="352" t="s">
        <v>977</v>
      </c>
      <c r="D158" s="300"/>
      <c r="E158" s="300"/>
      <c r="F158" s="353" t="s">
        <v>958</v>
      </c>
      <c r="G158" s="300"/>
      <c r="H158" s="352" t="s">
        <v>992</v>
      </c>
      <c r="I158" s="352" t="s">
        <v>954</v>
      </c>
      <c r="J158" s="352">
        <v>50</v>
      </c>
      <c r="K158" s="348"/>
    </row>
    <row r="159" spans="2:11" s="1" customFormat="1" ht="15" customHeight="1">
      <c r="B159" s="325"/>
      <c r="C159" s="352" t="s">
        <v>90</v>
      </c>
      <c r="D159" s="300"/>
      <c r="E159" s="300"/>
      <c r="F159" s="353" t="s">
        <v>952</v>
      </c>
      <c r="G159" s="300"/>
      <c r="H159" s="352" t="s">
        <v>1014</v>
      </c>
      <c r="I159" s="352" t="s">
        <v>954</v>
      </c>
      <c r="J159" s="352" t="s">
        <v>1015</v>
      </c>
      <c r="K159" s="348"/>
    </row>
    <row r="160" spans="2:11" s="1" customFormat="1" ht="15" customHeight="1">
      <c r="B160" s="325"/>
      <c r="C160" s="352" t="s">
        <v>1016</v>
      </c>
      <c r="D160" s="300"/>
      <c r="E160" s="300"/>
      <c r="F160" s="353" t="s">
        <v>952</v>
      </c>
      <c r="G160" s="300"/>
      <c r="H160" s="352" t="s">
        <v>1017</v>
      </c>
      <c r="I160" s="352" t="s">
        <v>987</v>
      </c>
      <c r="J160" s="352"/>
      <c r="K160" s="348"/>
    </row>
    <row r="161" spans="2:11" s="1" customFormat="1" ht="15" customHeight="1">
      <c r="B161" s="354"/>
      <c r="C161" s="334"/>
      <c r="D161" s="334"/>
      <c r="E161" s="334"/>
      <c r="F161" s="334"/>
      <c r="G161" s="334"/>
      <c r="H161" s="334"/>
      <c r="I161" s="334"/>
      <c r="J161" s="334"/>
      <c r="K161" s="355"/>
    </row>
    <row r="162" spans="2:11" s="1" customFormat="1" ht="18.75" customHeight="1">
      <c r="B162" s="336"/>
      <c r="C162" s="346"/>
      <c r="D162" s="346"/>
      <c r="E162" s="346"/>
      <c r="F162" s="356"/>
      <c r="G162" s="346"/>
      <c r="H162" s="346"/>
      <c r="I162" s="346"/>
      <c r="J162" s="346"/>
      <c r="K162" s="336"/>
    </row>
    <row r="163" spans="2:11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pans="2:11" s="1" customFormat="1" ht="7.5" customHeight="1">
      <c r="B164" s="287"/>
      <c r="C164" s="288"/>
      <c r="D164" s="288"/>
      <c r="E164" s="288"/>
      <c r="F164" s="288"/>
      <c r="G164" s="288"/>
      <c r="H164" s="288"/>
      <c r="I164" s="288"/>
      <c r="J164" s="288"/>
      <c r="K164" s="289"/>
    </row>
    <row r="165" spans="2:11" s="1" customFormat="1" ht="45" customHeight="1">
      <c r="B165" s="290"/>
      <c r="C165" s="291" t="s">
        <v>1018</v>
      </c>
      <c r="D165" s="291"/>
      <c r="E165" s="291"/>
      <c r="F165" s="291"/>
      <c r="G165" s="291"/>
      <c r="H165" s="291"/>
      <c r="I165" s="291"/>
      <c r="J165" s="291"/>
      <c r="K165" s="292"/>
    </row>
    <row r="166" spans="2:11" s="1" customFormat="1" ht="17.25" customHeight="1">
      <c r="B166" s="290"/>
      <c r="C166" s="315" t="s">
        <v>946</v>
      </c>
      <c r="D166" s="315"/>
      <c r="E166" s="315"/>
      <c r="F166" s="315" t="s">
        <v>947</v>
      </c>
      <c r="G166" s="357"/>
      <c r="H166" s="358" t="s">
        <v>51</v>
      </c>
      <c r="I166" s="358" t="s">
        <v>54</v>
      </c>
      <c r="J166" s="315" t="s">
        <v>948</v>
      </c>
      <c r="K166" s="292"/>
    </row>
    <row r="167" spans="2:11" s="1" customFormat="1" ht="17.25" customHeight="1">
      <c r="B167" s="293"/>
      <c r="C167" s="317" t="s">
        <v>949</v>
      </c>
      <c r="D167" s="317"/>
      <c r="E167" s="317"/>
      <c r="F167" s="318" t="s">
        <v>950</v>
      </c>
      <c r="G167" s="359"/>
      <c r="H167" s="360"/>
      <c r="I167" s="360"/>
      <c r="J167" s="317" t="s">
        <v>951</v>
      </c>
      <c r="K167" s="295"/>
    </row>
    <row r="168" spans="2:11" s="1" customFormat="1" ht="5.25" customHeight="1">
      <c r="B168" s="325"/>
      <c r="C168" s="320"/>
      <c r="D168" s="320"/>
      <c r="E168" s="320"/>
      <c r="F168" s="320"/>
      <c r="G168" s="321"/>
      <c r="H168" s="320"/>
      <c r="I168" s="320"/>
      <c r="J168" s="320"/>
      <c r="K168" s="348"/>
    </row>
    <row r="169" spans="2:11" s="1" customFormat="1" ht="15" customHeight="1">
      <c r="B169" s="325"/>
      <c r="C169" s="300" t="s">
        <v>955</v>
      </c>
      <c r="D169" s="300"/>
      <c r="E169" s="300"/>
      <c r="F169" s="323" t="s">
        <v>952</v>
      </c>
      <c r="G169" s="300"/>
      <c r="H169" s="300" t="s">
        <v>992</v>
      </c>
      <c r="I169" s="300" t="s">
        <v>954</v>
      </c>
      <c r="J169" s="300">
        <v>120</v>
      </c>
      <c r="K169" s="348"/>
    </row>
    <row r="170" spans="2:11" s="1" customFormat="1" ht="15" customHeight="1">
      <c r="B170" s="325"/>
      <c r="C170" s="300" t="s">
        <v>1001</v>
      </c>
      <c r="D170" s="300"/>
      <c r="E170" s="300"/>
      <c r="F170" s="323" t="s">
        <v>952</v>
      </c>
      <c r="G170" s="300"/>
      <c r="H170" s="300" t="s">
        <v>1002</v>
      </c>
      <c r="I170" s="300" t="s">
        <v>954</v>
      </c>
      <c r="J170" s="300" t="s">
        <v>1003</v>
      </c>
      <c r="K170" s="348"/>
    </row>
    <row r="171" spans="2:11" s="1" customFormat="1" ht="15" customHeight="1">
      <c r="B171" s="325"/>
      <c r="C171" s="300" t="s">
        <v>900</v>
      </c>
      <c r="D171" s="300"/>
      <c r="E171" s="300"/>
      <c r="F171" s="323" t="s">
        <v>952</v>
      </c>
      <c r="G171" s="300"/>
      <c r="H171" s="300" t="s">
        <v>1019</v>
      </c>
      <c r="I171" s="300" t="s">
        <v>954</v>
      </c>
      <c r="J171" s="300" t="s">
        <v>1003</v>
      </c>
      <c r="K171" s="348"/>
    </row>
    <row r="172" spans="2:11" s="1" customFormat="1" ht="15" customHeight="1">
      <c r="B172" s="325"/>
      <c r="C172" s="300" t="s">
        <v>957</v>
      </c>
      <c r="D172" s="300"/>
      <c r="E172" s="300"/>
      <c r="F172" s="323" t="s">
        <v>958</v>
      </c>
      <c r="G172" s="300"/>
      <c r="H172" s="300" t="s">
        <v>1019</v>
      </c>
      <c r="I172" s="300" t="s">
        <v>954</v>
      </c>
      <c r="J172" s="300">
        <v>50</v>
      </c>
      <c r="K172" s="348"/>
    </row>
    <row r="173" spans="2:11" s="1" customFormat="1" ht="15" customHeight="1">
      <c r="B173" s="325"/>
      <c r="C173" s="300" t="s">
        <v>960</v>
      </c>
      <c r="D173" s="300"/>
      <c r="E173" s="300"/>
      <c r="F173" s="323" t="s">
        <v>952</v>
      </c>
      <c r="G173" s="300"/>
      <c r="H173" s="300" t="s">
        <v>1019</v>
      </c>
      <c r="I173" s="300" t="s">
        <v>962</v>
      </c>
      <c r="J173" s="300"/>
      <c r="K173" s="348"/>
    </row>
    <row r="174" spans="2:11" s="1" customFormat="1" ht="15" customHeight="1">
      <c r="B174" s="325"/>
      <c r="C174" s="300" t="s">
        <v>971</v>
      </c>
      <c r="D174" s="300"/>
      <c r="E174" s="300"/>
      <c r="F174" s="323" t="s">
        <v>958</v>
      </c>
      <c r="G174" s="300"/>
      <c r="H174" s="300" t="s">
        <v>1019</v>
      </c>
      <c r="I174" s="300" t="s">
        <v>954</v>
      </c>
      <c r="J174" s="300">
        <v>50</v>
      </c>
      <c r="K174" s="348"/>
    </row>
    <row r="175" spans="2:11" s="1" customFormat="1" ht="15" customHeight="1">
      <c r="B175" s="325"/>
      <c r="C175" s="300" t="s">
        <v>979</v>
      </c>
      <c r="D175" s="300"/>
      <c r="E175" s="300"/>
      <c r="F175" s="323" t="s">
        <v>958</v>
      </c>
      <c r="G175" s="300"/>
      <c r="H175" s="300" t="s">
        <v>1019</v>
      </c>
      <c r="I175" s="300" t="s">
        <v>954</v>
      </c>
      <c r="J175" s="300">
        <v>50</v>
      </c>
      <c r="K175" s="348"/>
    </row>
    <row r="176" spans="2:11" s="1" customFormat="1" ht="15" customHeight="1">
      <c r="B176" s="325"/>
      <c r="C176" s="300" t="s">
        <v>977</v>
      </c>
      <c r="D176" s="300"/>
      <c r="E176" s="300"/>
      <c r="F176" s="323" t="s">
        <v>958</v>
      </c>
      <c r="G176" s="300"/>
      <c r="H176" s="300" t="s">
        <v>1019</v>
      </c>
      <c r="I176" s="300" t="s">
        <v>954</v>
      </c>
      <c r="J176" s="300">
        <v>50</v>
      </c>
      <c r="K176" s="348"/>
    </row>
    <row r="177" spans="2:11" s="1" customFormat="1" ht="15" customHeight="1">
      <c r="B177" s="325"/>
      <c r="C177" s="300" t="s">
        <v>102</v>
      </c>
      <c r="D177" s="300"/>
      <c r="E177" s="300"/>
      <c r="F177" s="323" t="s">
        <v>952</v>
      </c>
      <c r="G177" s="300"/>
      <c r="H177" s="300" t="s">
        <v>1020</v>
      </c>
      <c r="I177" s="300" t="s">
        <v>1021</v>
      </c>
      <c r="J177" s="300"/>
      <c r="K177" s="348"/>
    </row>
    <row r="178" spans="2:11" s="1" customFormat="1" ht="15" customHeight="1">
      <c r="B178" s="325"/>
      <c r="C178" s="300" t="s">
        <v>54</v>
      </c>
      <c r="D178" s="300"/>
      <c r="E178" s="300"/>
      <c r="F178" s="323" t="s">
        <v>952</v>
      </c>
      <c r="G178" s="300"/>
      <c r="H178" s="300" t="s">
        <v>1022</v>
      </c>
      <c r="I178" s="300" t="s">
        <v>1023</v>
      </c>
      <c r="J178" s="300">
        <v>1</v>
      </c>
      <c r="K178" s="348"/>
    </row>
    <row r="179" spans="2:11" s="1" customFormat="1" ht="15" customHeight="1">
      <c r="B179" s="325"/>
      <c r="C179" s="300" t="s">
        <v>50</v>
      </c>
      <c r="D179" s="300"/>
      <c r="E179" s="300"/>
      <c r="F179" s="323" t="s">
        <v>952</v>
      </c>
      <c r="G179" s="300"/>
      <c r="H179" s="300" t="s">
        <v>1024</v>
      </c>
      <c r="I179" s="300" t="s">
        <v>954</v>
      </c>
      <c r="J179" s="300">
        <v>20</v>
      </c>
      <c r="K179" s="348"/>
    </row>
    <row r="180" spans="2:11" s="1" customFormat="1" ht="15" customHeight="1">
      <c r="B180" s="325"/>
      <c r="C180" s="300" t="s">
        <v>51</v>
      </c>
      <c r="D180" s="300"/>
      <c r="E180" s="300"/>
      <c r="F180" s="323" t="s">
        <v>952</v>
      </c>
      <c r="G180" s="300"/>
      <c r="H180" s="300" t="s">
        <v>1025</v>
      </c>
      <c r="I180" s="300" t="s">
        <v>954</v>
      </c>
      <c r="J180" s="300">
        <v>255</v>
      </c>
      <c r="K180" s="348"/>
    </row>
    <row r="181" spans="2:11" s="1" customFormat="1" ht="15" customHeight="1">
      <c r="B181" s="325"/>
      <c r="C181" s="300" t="s">
        <v>103</v>
      </c>
      <c r="D181" s="300"/>
      <c r="E181" s="300"/>
      <c r="F181" s="323" t="s">
        <v>952</v>
      </c>
      <c r="G181" s="300"/>
      <c r="H181" s="300" t="s">
        <v>916</v>
      </c>
      <c r="I181" s="300" t="s">
        <v>954</v>
      </c>
      <c r="J181" s="300">
        <v>10</v>
      </c>
      <c r="K181" s="348"/>
    </row>
    <row r="182" spans="2:11" s="1" customFormat="1" ht="15" customHeight="1">
      <c r="B182" s="325"/>
      <c r="C182" s="300" t="s">
        <v>104</v>
      </c>
      <c r="D182" s="300"/>
      <c r="E182" s="300"/>
      <c r="F182" s="323" t="s">
        <v>952</v>
      </c>
      <c r="G182" s="300"/>
      <c r="H182" s="300" t="s">
        <v>1026</v>
      </c>
      <c r="I182" s="300" t="s">
        <v>987</v>
      </c>
      <c r="J182" s="300"/>
      <c r="K182" s="348"/>
    </row>
    <row r="183" spans="2:11" s="1" customFormat="1" ht="15" customHeight="1">
      <c r="B183" s="325"/>
      <c r="C183" s="300" t="s">
        <v>1027</v>
      </c>
      <c r="D183" s="300"/>
      <c r="E183" s="300"/>
      <c r="F183" s="323" t="s">
        <v>952</v>
      </c>
      <c r="G183" s="300"/>
      <c r="H183" s="300" t="s">
        <v>1028</v>
      </c>
      <c r="I183" s="300" t="s">
        <v>987</v>
      </c>
      <c r="J183" s="300"/>
      <c r="K183" s="348"/>
    </row>
    <row r="184" spans="2:11" s="1" customFormat="1" ht="15" customHeight="1">
      <c r="B184" s="325"/>
      <c r="C184" s="300" t="s">
        <v>1016</v>
      </c>
      <c r="D184" s="300"/>
      <c r="E184" s="300"/>
      <c r="F184" s="323" t="s">
        <v>952</v>
      </c>
      <c r="G184" s="300"/>
      <c r="H184" s="300" t="s">
        <v>1029</v>
      </c>
      <c r="I184" s="300" t="s">
        <v>987</v>
      </c>
      <c r="J184" s="300"/>
      <c r="K184" s="348"/>
    </row>
    <row r="185" spans="2:11" s="1" customFormat="1" ht="15" customHeight="1">
      <c r="B185" s="325"/>
      <c r="C185" s="300" t="s">
        <v>106</v>
      </c>
      <c r="D185" s="300"/>
      <c r="E185" s="300"/>
      <c r="F185" s="323" t="s">
        <v>958</v>
      </c>
      <c r="G185" s="300"/>
      <c r="H185" s="300" t="s">
        <v>1030</v>
      </c>
      <c r="I185" s="300" t="s">
        <v>954</v>
      </c>
      <c r="J185" s="300">
        <v>50</v>
      </c>
      <c r="K185" s="348"/>
    </row>
    <row r="186" spans="2:11" s="1" customFormat="1" ht="15" customHeight="1">
      <c r="B186" s="325"/>
      <c r="C186" s="300" t="s">
        <v>1031</v>
      </c>
      <c r="D186" s="300"/>
      <c r="E186" s="300"/>
      <c r="F186" s="323" t="s">
        <v>958</v>
      </c>
      <c r="G186" s="300"/>
      <c r="H186" s="300" t="s">
        <v>1032</v>
      </c>
      <c r="I186" s="300" t="s">
        <v>1033</v>
      </c>
      <c r="J186" s="300"/>
      <c r="K186" s="348"/>
    </row>
    <row r="187" spans="2:11" s="1" customFormat="1" ht="15" customHeight="1">
      <c r="B187" s="325"/>
      <c r="C187" s="300" t="s">
        <v>1034</v>
      </c>
      <c r="D187" s="300"/>
      <c r="E187" s="300"/>
      <c r="F187" s="323" t="s">
        <v>958</v>
      </c>
      <c r="G187" s="300"/>
      <c r="H187" s="300" t="s">
        <v>1035</v>
      </c>
      <c r="I187" s="300" t="s">
        <v>1033</v>
      </c>
      <c r="J187" s="300"/>
      <c r="K187" s="348"/>
    </row>
    <row r="188" spans="2:11" s="1" customFormat="1" ht="15" customHeight="1">
      <c r="B188" s="325"/>
      <c r="C188" s="300" t="s">
        <v>1036</v>
      </c>
      <c r="D188" s="300"/>
      <c r="E188" s="300"/>
      <c r="F188" s="323" t="s">
        <v>958</v>
      </c>
      <c r="G188" s="300"/>
      <c r="H188" s="300" t="s">
        <v>1037</v>
      </c>
      <c r="I188" s="300" t="s">
        <v>1033</v>
      </c>
      <c r="J188" s="300"/>
      <c r="K188" s="348"/>
    </row>
    <row r="189" spans="2:11" s="1" customFormat="1" ht="15" customHeight="1">
      <c r="B189" s="325"/>
      <c r="C189" s="361" t="s">
        <v>1038</v>
      </c>
      <c r="D189" s="300"/>
      <c r="E189" s="300"/>
      <c r="F189" s="323" t="s">
        <v>958</v>
      </c>
      <c r="G189" s="300"/>
      <c r="H189" s="300" t="s">
        <v>1039</v>
      </c>
      <c r="I189" s="300" t="s">
        <v>1040</v>
      </c>
      <c r="J189" s="362" t="s">
        <v>1041</v>
      </c>
      <c r="K189" s="348"/>
    </row>
    <row r="190" spans="2:11" s="1" customFormat="1" ht="15" customHeight="1">
      <c r="B190" s="325"/>
      <c r="C190" s="361" t="s">
        <v>39</v>
      </c>
      <c r="D190" s="300"/>
      <c r="E190" s="300"/>
      <c r="F190" s="323" t="s">
        <v>952</v>
      </c>
      <c r="G190" s="300"/>
      <c r="H190" s="297" t="s">
        <v>1042</v>
      </c>
      <c r="I190" s="300" t="s">
        <v>1043</v>
      </c>
      <c r="J190" s="300"/>
      <c r="K190" s="348"/>
    </row>
    <row r="191" spans="2:11" s="1" customFormat="1" ht="15" customHeight="1">
      <c r="B191" s="325"/>
      <c r="C191" s="361" t="s">
        <v>1044</v>
      </c>
      <c r="D191" s="300"/>
      <c r="E191" s="300"/>
      <c r="F191" s="323" t="s">
        <v>952</v>
      </c>
      <c r="G191" s="300"/>
      <c r="H191" s="300" t="s">
        <v>1045</v>
      </c>
      <c r="I191" s="300" t="s">
        <v>987</v>
      </c>
      <c r="J191" s="300"/>
      <c r="K191" s="348"/>
    </row>
    <row r="192" spans="2:11" s="1" customFormat="1" ht="15" customHeight="1">
      <c r="B192" s="325"/>
      <c r="C192" s="361" t="s">
        <v>1046</v>
      </c>
      <c r="D192" s="300"/>
      <c r="E192" s="300"/>
      <c r="F192" s="323" t="s">
        <v>952</v>
      </c>
      <c r="G192" s="300"/>
      <c r="H192" s="300" t="s">
        <v>1047</v>
      </c>
      <c r="I192" s="300" t="s">
        <v>987</v>
      </c>
      <c r="J192" s="300"/>
      <c r="K192" s="348"/>
    </row>
    <row r="193" spans="2:11" s="1" customFormat="1" ht="15" customHeight="1">
      <c r="B193" s="325"/>
      <c r="C193" s="361" t="s">
        <v>1048</v>
      </c>
      <c r="D193" s="300"/>
      <c r="E193" s="300"/>
      <c r="F193" s="323" t="s">
        <v>958</v>
      </c>
      <c r="G193" s="300"/>
      <c r="H193" s="300" t="s">
        <v>1049</v>
      </c>
      <c r="I193" s="300" t="s">
        <v>987</v>
      </c>
      <c r="J193" s="300"/>
      <c r="K193" s="348"/>
    </row>
    <row r="194" spans="2:11" s="1" customFormat="1" ht="15" customHeight="1">
      <c r="B194" s="354"/>
      <c r="C194" s="363"/>
      <c r="D194" s="334"/>
      <c r="E194" s="334"/>
      <c r="F194" s="334"/>
      <c r="G194" s="334"/>
      <c r="H194" s="334"/>
      <c r="I194" s="334"/>
      <c r="J194" s="334"/>
      <c r="K194" s="355"/>
    </row>
    <row r="195" spans="2:11" s="1" customFormat="1" ht="18.75" customHeight="1">
      <c r="B195" s="336"/>
      <c r="C195" s="346"/>
      <c r="D195" s="346"/>
      <c r="E195" s="346"/>
      <c r="F195" s="356"/>
      <c r="G195" s="346"/>
      <c r="H195" s="346"/>
      <c r="I195" s="346"/>
      <c r="J195" s="346"/>
      <c r="K195" s="336"/>
    </row>
    <row r="196" spans="2:11" s="1" customFormat="1" ht="18.75" customHeight="1">
      <c r="B196" s="336"/>
      <c r="C196" s="346"/>
      <c r="D196" s="346"/>
      <c r="E196" s="346"/>
      <c r="F196" s="356"/>
      <c r="G196" s="346"/>
      <c r="H196" s="346"/>
      <c r="I196" s="346"/>
      <c r="J196" s="346"/>
      <c r="K196" s="336"/>
    </row>
    <row r="197" spans="2:11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pans="2:11" s="1" customFormat="1" ht="13.5">
      <c r="B198" s="287"/>
      <c r="C198" s="288"/>
      <c r="D198" s="288"/>
      <c r="E198" s="288"/>
      <c r="F198" s="288"/>
      <c r="G198" s="288"/>
      <c r="H198" s="288"/>
      <c r="I198" s="288"/>
      <c r="J198" s="288"/>
      <c r="K198" s="289"/>
    </row>
    <row r="199" spans="2:11" s="1" customFormat="1" ht="21">
      <c r="B199" s="290"/>
      <c r="C199" s="291" t="s">
        <v>1050</v>
      </c>
      <c r="D199" s="291"/>
      <c r="E199" s="291"/>
      <c r="F199" s="291"/>
      <c r="G199" s="291"/>
      <c r="H199" s="291"/>
      <c r="I199" s="291"/>
      <c r="J199" s="291"/>
      <c r="K199" s="292"/>
    </row>
    <row r="200" spans="2:11" s="1" customFormat="1" ht="25.5" customHeight="1">
      <c r="B200" s="290"/>
      <c r="C200" s="364" t="s">
        <v>1051</v>
      </c>
      <c r="D200" s="364"/>
      <c r="E200" s="364"/>
      <c r="F200" s="364" t="s">
        <v>1052</v>
      </c>
      <c r="G200" s="365"/>
      <c r="H200" s="364" t="s">
        <v>1053</v>
      </c>
      <c r="I200" s="364"/>
      <c r="J200" s="364"/>
      <c r="K200" s="292"/>
    </row>
    <row r="201" spans="2:11" s="1" customFormat="1" ht="5.25" customHeight="1">
      <c r="B201" s="325"/>
      <c r="C201" s="320"/>
      <c r="D201" s="320"/>
      <c r="E201" s="320"/>
      <c r="F201" s="320"/>
      <c r="G201" s="346"/>
      <c r="H201" s="320"/>
      <c r="I201" s="320"/>
      <c r="J201" s="320"/>
      <c r="K201" s="348"/>
    </row>
    <row r="202" spans="2:11" s="1" customFormat="1" ht="15" customHeight="1">
      <c r="B202" s="325"/>
      <c r="C202" s="300" t="s">
        <v>1043</v>
      </c>
      <c r="D202" s="300"/>
      <c r="E202" s="300"/>
      <c r="F202" s="323" t="s">
        <v>40</v>
      </c>
      <c r="G202" s="300"/>
      <c r="H202" s="300" t="s">
        <v>1054</v>
      </c>
      <c r="I202" s="300"/>
      <c r="J202" s="300"/>
      <c r="K202" s="348"/>
    </row>
    <row r="203" spans="2:11" s="1" customFormat="1" ht="15" customHeight="1">
      <c r="B203" s="325"/>
      <c r="C203" s="300"/>
      <c r="D203" s="300"/>
      <c r="E203" s="300"/>
      <c r="F203" s="323" t="s">
        <v>41</v>
      </c>
      <c r="G203" s="300"/>
      <c r="H203" s="300" t="s">
        <v>1055</v>
      </c>
      <c r="I203" s="300"/>
      <c r="J203" s="300"/>
      <c r="K203" s="348"/>
    </row>
    <row r="204" spans="2:11" s="1" customFormat="1" ht="15" customHeight="1">
      <c r="B204" s="325"/>
      <c r="C204" s="300"/>
      <c r="D204" s="300"/>
      <c r="E204" s="300"/>
      <c r="F204" s="323" t="s">
        <v>44</v>
      </c>
      <c r="G204" s="300"/>
      <c r="H204" s="300" t="s">
        <v>1056</v>
      </c>
      <c r="I204" s="300"/>
      <c r="J204" s="300"/>
      <c r="K204" s="348"/>
    </row>
    <row r="205" spans="2:11" s="1" customFormat="1" ht="15" customHeight="1">
      <c r="B205" s="325"/>
      <c r="C205" s="300"/>
      <c r="D205" s="300"/>
      <c r="E205" s="300"/>
      <c r="F205" s="323" t="s">
        <v>42</v>
      </c>
      <c r="G205" s="300"/>
      <c r="H205" s="300" t="s">
        <v>1057</v>
      </c>
      <c r="I205" s="300"/>
      <c r="J205" s="300"/>
      <c r="K205" s="348"/>
    </row>
    <row r="206" spans="2:11" s="1" customFormat="1" ht="15" customHeight="1">
      <c r="B206" s="325"/>
      <c r="C206" s="300"/>
      <c r="D206" s="300"/>
      <c r="E206" s="300"/>
      <c r="F206" s="323" t="s">
        <v>43</v>
      </c>
      <c r="G206" s="300"/>
      <c r="H206" s="300" t="s">
        <v>1058</v>
      </c>
      <c r="I206" s="300"/>
      <c r="J206" s="300"/>
      <c r="K206" s="348"/>
    </row>
    <row r="207" spans="2:11" s="1" customFormat="1" ht="15" customHeight="1">
      <c r="B207" s="325"/>
      <c r="C207" s="300"/>
      <c r="D207" s="300"/>
      <c r="E207" s="300"/>
      <c r="F207" s="323"/>
      <c r="G207" s="300"/>
      <c r="H207" s="300"/>
      <c r="I207" s="300"/>
      <c r="J207" s="300"/>
      <c r="K207" s="348"/>
    </row>
    <row r="208" spans="2:11" s="1" customFormat="1" ht="15" customHeight="1">
      <c r="B208" s="325"/>
      <c r="C208" s="300" t="s">
        <v>999</v>
      </c>
      <c r="D208" s="300"/>
      <c r="E208" s="300"/>
      <c r="F208" s="323" t="s">
        <v>76</v>
      </c>
      <c r="G208" s="300"/>
      <c r="H208" s="300" t="s">
        <v>1059</v>
      </c>
      <c r="I208" s="300"/>
      <c r="J208" s="300"/>
      <c r="K208" s="348"/>
    </row>
    <row r="209" spans="2:11" s="1" customFormat="1" ht="15" customHeight="1">
      <c r="B209" s="325"/>
      <c r="C209" s="300"/>
      <c r="D209" s="300"/>
      <c r="E209" s="300"/>
      <c r="F209" s="323" t="s">
        <v>894</v>
      </c>
      <c r="G209" s="300"/>
      <c r="H209" s="300" t="s">
        <v>895</v>
      </c>
      <c r="I209" s="300"/>
      <c r="J209" s="300"/>
      <c r="K209" s="348"/>
    </row>
    <row r="210" spans="2:11" s="1" customFormat="1" ht="15" customHeight="1">
      <c r="B210" s="325"/>
      <c r="C210" s="300"/>
      <c r="D210" s="300"/>
      <c r="E210" s="300"/>
      <c r="F210" s="323" t="s">
        <v>892</v>
      </c>
      <c r="G210" s="300"/>
      <c r="H210" s="300" t="s">
        <v>1060</v>
      </c>
      <c r="I210" s="300"/>
      <c r="J210" s="300"/>
      <c r="K210" s="348"/>
    </row>
    <row r="211" spans="2:11" s="1" customFormat="1" ht="15" customHeight="1">
      <c r="B211" s="366"/>
      <c r="C211" s="300"/>
      <c r="D211" s="300"/>
      <c r="E211" s="300"/>
      <c r="F211" s="323" t="s">
        <v>896</v>
      </c>
      <c r="G211" s="361"/>
      <c r="H211" s="352" t="s">
        <v>897</v>
      </c>
      <c r="I211" s="352"/>
      <c r="J211" s="352"/>
      <c r="K211" s="367"/>
    </row>
    <row r="212" spans="2:11" s="1" customFormat="1" ht="15" customHeight="1">
      <c r="B212" s="366"/>
      <c r="C212" s="300"/>
      <c r="D212" s="300"/>
      <c r="E212" s="300"/>
      <c r="F212" s="323" t="s">
        <v>898</v>
      </c>
      <c r="G212" s="361"/>
      <c r="H212" s="352" t="s">
        <v>858</v>
      </c>
      <c r="I212" s="352"/>
      <c r="J212" s="352"/>
      <c r="K212" s="367"/>
    </row>
    <row r="213" spans="2:11" s="1" customFormat="1" ht="15" customHeight="1">
      <c r="B213" s="366"/>
      <c r="C213" s="300"/>
      <c r="D213" s="300"/>
      <c r="E213" s="300"/>
      <c r="F213" s="323"/>
      <c r="G213" s="361"/>
      <c r="H213" s="352"/>
      <c r="I213" s="352"/>
      <c r="J213" s="352"/>
      <c r="K213" s="367"/>
    </row>
    <row r="214" spans="2:11" s="1" customFormat="1" ht="15" customHeight="1">
      <c r="B214" s="366"/>
      <c r="C214" s="300" t="s">
        <v>1023</v>
      </c>
      <c r="D214" s="300"/>
      <c r="E214" s="300"/>
      <c r="F214" s="323">
        <v>1</v>
      </c>
      <c r="G214" s="361"/>
      <c r="H214" s="352" t="s">
        <v>1061</v>
      </c>
      <c r="I214" s="352"/>
      <c r="J214" s="352"/>
      <c r="K214" s="367"/>
    </row>
    <row r="215" spans="2:11" s="1" customFormat="1" ht="15" customHeight="1">
      <c r="B215" s="366"/>
      <c r="C215" s="300"/>
      <c r="D215" s="300"/>
      <c r="E215" s="300"/>
      <c r="F215" s="323">
        <v>2</v>
      </c>
      <c r="G215" s="361"/>
      <c r="H215" s="352" t="s">
        <v>1062</v>
      </c>
      <c r="I215" s="352"/>
      <c r="J215" s="352"/>
      <c r="K215" s="367"/>
    </row>
    <row r="216" spans="2:11" s="1" customFormat="1" ht="15" customHeight="1">
      <c r="B216" s="366"/>
      <c r="C216" s="300"/>
      <c r="D216" s="300"/>
      <c r="E216" s="300"/>
      <c r="F216" s="323">
        <v>3</v>
      </c>
      <c r="G216" s="361"/>
      <c r="H216" s="352" t="s">
        <v>1063</v>
      </c>
      <c r="I216" s="352"/>
      <c r="J216" s="352"/>
      <c r="K216" s="367"/>
    </row>
    <row r="217" spans="2:11" s="1" customFormat="1" ht="15" customHeight="1">
      <c r="B217" s="366"/>
      <c r="C217" s="300"/>
      <c r="D217" s="300"/>
      <c r="E217" s="300"/>
      <c r="F217" s="323">
        <v>4</v>
      </c>
      <c r="G217" s="361"/>
      <c r="H217" s="352" t="s">
        <v>1064</v>
      </c>
      <c r="I217" s="352"/>
      <c r="J217" s="352"/>
      <c r="K217" s="367"/>
    </row>
    <row r="218" spans="2:11" s="1" customFormat="1" ht="12.75" customHeight="1">
      <c r="B218" s="368"/>
      <c r="C218" s="369"/>
      <c r="D218" s="369"/>
      <c r="E218" s="369"/>
      <c r="F218" s="369"/>
      <c r="G218" s="369"/>
      <c r="H218" s="369"/>
      <c r="I218" s="369"/>
      <c r="J218" s="369"/>
      <c r="K218" s="37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Mottl Tomáš</dc:creator>
  <cp:keywords/>
  <dc:description/>
  <cp:lastModifiedBy>Mottl Tomáš</cp:lastModifiedBy>
  <dcterms:created xsi:type="dcterms:W3CDTF">2024-01-15T11:21:50Z</dcterms:created>
  <dcterms:modified xsi:type="dcterms:W3CDTF">2024-01-15T11:21:57Z</dcterms:modified>
  <cp:category/>
  <cp:version/>
  <cp:contentType/>
  <cp:contentStatus/>
</cp:coreProperties>
</file>