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3256" windowHeight="14616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Pol'!$A$1:$Y$130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0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G13" i="12" s="1"/>
  <c r="I14" i="12"/>
  <c r="I13" i="12" s="1"/>
  <c r="K14" i="12"/>
  <c r="K13" i="12" s="1"/>
  <c r="M14" i="12"/>
  <c r="M13" i="12" s="1"/>
  <c r="O14" i="12"/>
  <c r="O13" i="12" s="1"/>
  <c r="Q14" i="12"/>
  <c r="Q13" i="12" s="1"/>
  <c r="V14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V13" i="12" s="1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9" i="12"/>
  <c r="G38" i="12" s="1"/>
  <c r="I39" i="12"/>
  <c r="I38" i="12" s="1"/>
  <c r="K39" i="12"/>
  <c r="K38" i="12" s="1"/>
  <c r="M39" i="12"/>
  <c r="O39" i="12"/>
  <c r="O38" i="12" s="1"/>
  <c r="Q39" i="12"/>
  <c r="Q38" i="12" s="1"/>
  <c r="V39" i="12"/>
  <c r="V38" i="12" s="1"/>
  <c r="G41" i="12"/>
  <c r="M41" i="12" s="1"/>
  <c r="I41" i="12"/>
  <c r="K41" i="12"/>
  <c r="O41" i="12"/>
  <c r="Q41" i="12"/>
  <c r="V41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O50" i="12"/>
  <c r="Q50" i="12"/>
  <c r="G51" i="12"/>
  <c r="M51" i="12" s="1"/>
  <c r="I51" i="12"/>
  <c r="K51" i="12"/>
  <c r="O51" i="12"/>
  <c r="Q51" i="12"/>
  <c r="V51" i="12"/>
  <c r="V50" i="12" s="1"/>
  <c r="G53" i="12"/>
  <c r="I53" i="12"/>
  <c r="K53" i="12"/>
  <c r="M53" i="12"/>
  <c r="O53" i="12"/>
  <c r="Q53" i="12"/>
  <c r="V53" i="12"/>
  <c r="G54" i="12"/>
  <c r="G50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I50" i="12" s="1"/>
  <c r="K56" i="12"/>
  <c r="K50" i="12" s="1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G59" i="12"/>
  <c r="I59" i="12"/>
  <c r="K59" i="12"/>
  <c r="M59" i="12"/>
  <c r="O59" i="12"/>
  <c r="Q59" i="12"/>
  <c r="Q58" i="12" s="1"/>
  <c r="V59" i="12"/>
  <c r="V58" i="12" s="1"/>
  <c r="V60" i="12"/>
  <c r="G61" i="12"/>
  <c r="M61" i="12" s="1"/>
  <c r="M60" i="12" s="1"/>
  <c r="I61" i="12"/>
  <c r="K61" i="12"/>
  <c r="O61" i="12"/>
  <c r="Q61" i="12"/>
  <c r="V61" i="12"/>
  <c r="G80" i="12"/>
  <c r="I80" i="12"/>
  <c r="K80" i="12"/>
  <c r="M80" i="12"/>
  <c r="O80" i="12"/>
  <c r="Q80" i="12"/>
  <c r="V80" i="12"/>
  <c r="G83" i="12"/>
  <c r="M83" i="12" s="1"/>
  <c r="I83" i="12"/>
  <c r="I60" i="12" s="1"/>
  <c r="K83" i="12"/>
  <c r="O83" i="12"/>
  <c r="Q83" i="12"/>
  <c r="V83" i="12"/>
  <c r="G85" i="12"/>
  <c r="I85" i="12"/>
  <c r="K85" i="12"/>
  <c r="M85" i="12"/>
  <c r="O85" i="12"/>
  <c r="Q85" i="12"/>
  <c r="V85" i="12"/>
  <c r="G88" i="12"/>
  <c r="I88" i="12"/>
  <c r="K88" i="12"/>
  <c r="K60" i="12" s="1"/>
  <c r="M88" i="12"/>
  <c r="O88" i="12"/>
  <c r="Q88" i="12"/>
  <c r="V88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O60" i="12" s="1"/>
  <c r="Q92" i="12"/>
  <c r="Q60" i="12" s="1"/>
  <c r="V92" i="12"/>
  <c r="G93" i="12"/>
  <c r="M93" i="12" s="1"/>
  <c r="I93" i="12"/>
  <c r="K93" i="12"/>
  <c r="O93" i="12"/>
  <c r="Q93" i="12"/>
  <c r="V93" i="12"/>
  <c r="I96" i="12"/>
  <c r="K96" i="12"/>
  <c r="O96" i="12"/>
  <c r="Q96" i="12"/>
  <c r="V96" i="12"/>
  <c r="G97" i="12"/>
  <c r="M97" i="12" s="1"/>
  <c r="M96" i="12" s="1"/>
  <c r="I97" i="12"/>
  <c r="K97" i="12"/>
  <c r="O97" i="12"/>
  <c r="Q97" i="12"/>
  <c r="V97" i="12"/>
  <c r="O103" i="12"/>
  <c r="Q103" i="12"/>
  <c r="V103" i="12"/>
  <c r="G104" i="12"/>
  <c r="M104" i="12" s="1"/>
  <c r="M103" i="12" s="1"/>
  <c r="I104" i="12"/>
  <c r="I103" i="12" s="1"/>
  <c r="K104" i="12"/>
  <c r="K103" i="12" s="1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O106" i="12"/>
  <c r="G107" i="12"/>
  <c r="I107" i="12"/>
  <c r="K107" i="12"/>
  <c r="M107" i="12"/>
  <c r="O107" i="12"/>
  <c r="Q107" i="12"/>
  <c r="Q106" i="12" s="1"/>
  <c r="V107" i="12"/>
  <c r="V106" i="12" s="1"/>
  <c r="G109" i="12"/>
  <c r="I109" i="12"/>
  <c r="K109" i="12"/>
  <c r="M109" i="12"/>
  <c r="O109" i="12"/>
  <c r="Q109" i="12"/>
  <c r="V109" i="12"/>
  <c r="G111" i="12"/>
  <c r="M111" i="12" s="1"/>
  <c r="M106" i="12" s="1"/>
  <c r="I111" i="12"/>
  <c r="K111" i="12"/>
  <c r="O111" i="12"/>
  <c r="Q111" i="12"/>
  <c r="V111" i="12"/>
  <c r="V112" i="12"/>
  <c r="G113" i="12"/>
  <c r="M113" i="12" s="1"/>
  <c r="M112" i="12" s="1"/>
  <c r="I113" i="12"/>
  <c r="I112" i="12" s="1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K112" i="12" s="1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O112" i="12" s="1"/>
  <c r="Q117" i="12"/>
  <c r="Q112" i="12" s="1"/>
  <c r="V117" i="12"/>
  <c r="G118" i="12"/>
  <c r="M118" i="12" s="1"/>
  <c r="I118" i="12"/>
  <c r="K118" i="12"/>
  <c r="O118" i="12"/>
  <c r="Q118" i="12"/>
  <c r="V118" i="12"/>
  <c r="AE120" i="12"/>
  <c r="I20" i="1"/>
  <c r="I19" i="1"/>
  <c r="I18" i="1"/>
  <c r="I17" i="1"/>
  <c r="I16" i="1"/>
  <c r="I59" i="1"/>
  <c r="J53" i="1" s="1"/>
  <c r="F42" i="1"/>
  <c r="G23" i="1" s="1"/>
  <c r="G42" i="1"/>
  <c r="H41" i="1"/>
  <c r="I41" i="1" s="1"/>
  <c r="H40" i="1"/>
  <c r="I40" i="1" s="1"/>
  <c r="H39" i="1"/>
  <c r="H42" i="1" s="1"/>
  <c r="J58" i="1" l="1"/>
  <c r="J57" i="1"/>
  <c r="J56" i="1"/>
  <c r="J55" i="1"/>
  <c r="J50" i="1"/>
  <c r="J49" i="1"/>
  <c r="J54" i="1"/>
  <c r="J52" i="1"/>
  <c r="J51" i="1"/>
  <c r="G28" i="1"/>
  <c r="G25" i="1"/>
  <c r="A25" i="1" s="1"/>
  <c r="A23" i="1"/>
  <c r="M8" i="12"/>
  <c r="M38" i="12"/>
  <c r="G60" i="12"/>
  <c r="G96" i="12"/>
  <c r="G112" i="12"/>
  <c r="G103" i="12"/>
  <c r="M54" i="12"/>
  <c r="M50" i="12" s="1"/>
  <c r="AF120" i="12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59" i="1" l="1"/>
  <c r="A26" i="1"/>
  <c r="G26" i="1"/>
  <c r="A24" i="1"/>
  <c r="G24" i="1"/>
  <c r="J41" i="1"/>
  <c r="J40" i="1"/>
  <c r="J39" i="1"/>
  <c r="J42" i="1" s="1"/>
  <c r="A27" i="1" l="1"/>
  <c r="G29" i="1" s="1"/>
  <c r="G27" i="1" s="1"/>
  <c r="A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<sst xmlns="http://schemas.openxmlformats.org/spreadsheetml/2006/main" count="669" uniqueCount="273">
  <si>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</si>
  <si>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</si>
  <si>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</si>
  <si>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</si>
  <si>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</si>
  <si>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</si>
  <si>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</si>
  <si>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</si>
  <si>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</si>
  <si>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</si>
  <si>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</si>
  <si>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</si>
  <si>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</si>
  <si>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</si>
  <si>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</si>
  <si>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</si>
  <si>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</si>
  <si>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</si>
  <si>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</si>
  <si>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</si>
  <si>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</si>
  <si>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</si>
  <si>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</si>
  <si>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</si>
  <si>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</si>
  <si>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</si>
  <si>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</si>
  <si>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</si>
  <si>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</si>
  <si>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</si>
  <si>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</si>
  <si>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</si>
  <si>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</si>
  <si>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</si>
  <si>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</si>
  <si>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</si>
  <si>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</si>
  <si>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</si>
  <si>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</si>
  <si>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</si>
  <si>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</si>
  <si>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</si>
  <si>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Demolice trafostanice</t>
  </si>
  <si>
    <t>Objekt:</t>
  </si>
  <si>
    <t>Rozpočet:</t>
  </si>
  <si>
    <t>230311</t>
  </si>
  <si>
    <t xml:space="preserve">Hotel International 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</si>
  <si>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</si>
  <si>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</si>
  <si>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</si>
  <si>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</si>
  <si>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</si>
  <si>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</si>
  <si>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</si>
  <si>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</si>
  <si>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</si>
  <si>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</si>
  <si>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</si>
  <si>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</si>
  <si>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</si>
  <si>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</si>
  <si>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</si>
  <si>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</si>
  <si>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</si>
  <si>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</si>
  <si>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711</t>
  </si>
  <si>
    <t>Izolace proti vodě</t>
  </si>
  <si>
    <t>782</t>
  </si>
  <si>
    <t>Konstrukce z přírodního kamene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</si>
  <si>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</si>
  <si>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</si>
  <si>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</si>
  <si>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</si>
  <si>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</si>
  <si>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</si>
  <si>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</si>
  <si>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</si>
  <si>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</si>
  <si>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</si>
  <si>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</si>
  <si>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</si>
  <si>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</si>
  <si>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</si>
  <si>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</si>
  <si>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</si>
  <si>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</si>
  <si>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</si>
  <si>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</si>
  <si>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</si>
  <si>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</si>
  <si>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</si>
  <si>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</si>
  <si>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</si>
  <si>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</si>
  <si>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</si>
  <si>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</si>
  <si>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</si>
  <si>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</si>
  <si>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</si>
  <si>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</si>
  <si>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</si>
  <si>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</si>
  <si>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</si>
  <si>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</si>
  <si>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</si>
  <si>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</si>
  <si>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</si>
  <si>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</si>
  <si>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</si>
  <si>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</si>
  <si>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</si>
  <si>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BOZP a ochrana přilehlých konstrukcí</t>
  </si>
  <si>
    <t>POL1_1</t>
  </si>
  <si>
    <t>VRN-03</t>
  </si>
  <si>
    <t>Provoz investora</t>
  </si>
  <si>
    <t>VRN-04</t>
  </si>
  <si>
    <t>Stavebně technický průzkum, výskyt nebezpečných odpadů ve stavbě</t>
  </si>
  <si>
    <t>hod</t>
  </si>
  <si>
    <t>113106221R00</t>
  </si>
  <si>
    <t>Rozebrání dlažeb z drobných kostek v kam. těženém</t>
  </si>
  <si>
    <t>m2</t>
  </si>
  <si>
    <t>RTS 23/ II</t>
  </si>
  <si>
    <t>RTS 23/ I</t>
  </si>
  <si>
    <t>6,65*13,85</t>
  </si>
  <si>
    <t>VV</t>
  </si>
  <si>
    <t>113107615R00</t>
  </si>
  <si>
    <t>Odstranění podkladu nad 50 m2,kam.drcené tl.15 cm</t>
  </si>
  <si>
    <t>131201111R00</t>
  </si>
  <si>
    <t>Hloubení nezapaž. jam hor.3 do 100 m3, STROJNĚ</t>
  </si>
  <si>
    <t>m3</t>
  </si>
  <si>
    <t>1,5*(9,5+1)*2,72</t>
  </si>
  <si>
    <t>1,6*(24,75*8,6)+1*(25,75*2+8,6-9,5)</t>
  </si>
  <si>
    <t>-0,25*7,4*2,25</t>
  </si>
  <si>
    <t xml:space="preserve">odpočet kubatury základů a patek : </t>
  </si>
  <si>
    <t>-72,65</t>
  </si>
  <si>
    <t>131201119R00</t>
  </si>
  <si>
    <t>Příplatek za lepivost - hloubení nezap.jam v hor.3</t>
  </si>
  <si>
    <t xml:space="preserve">předpoklad 20% : </t>
  </si>
  <si>
    <t>357,19*0,20</t>
  </si>
  <si>
    <t>161101101R00</t>
  </si>
  <si>
    <t>Svislé přemístění výkopku z hor.1-4 do 2,5 m</t>
  </si>
  <si>
    <t xml:space="preserve">8% : </t>
  </si>
  <si>
    <t>357,18*0,08</t>
  </si>
  <si>
    <t>162701105R00</t>
  </si>
  <si>
    <t>Vodorovné přemístění výkopku z hor.1-4 do 10000 m</t>
  </si>
  <si>
    <t xml:space="preserve">odvoz zeminy : </t>
  </si>
  <si>
    <t>357,187</t>
  </si>
  <si>
    <t xml:space="preserve">dovoz zeminy : </t>
  </si>
  <si>
    <t>290</t>
  </si>
  <si>
    <t>167101102R00</t>
  </si>
  <si>
    <t>Nakládání výkopku z hor. 1 ÷ 4 v množství nad 100 m3</t>
  </si>
  <si>
    <t>171201201R00</t>
  </si>
  <si>
    <t>Uložení sypaniny na skl.-sypanina na výšku přes 2m</t>
  </si>
  <si>
    <t>174101101R00</t>
  </si>
  <si>
    <t>Zásyp jam, rýh, šachet se zhutněním hutněný po vrstvách 20 cm na Edef. 30 MPa</t>
  </si>
  <si>
    <t>199000002R00</t>
  </si>
  <si>
    <t>Poplatek za skládku horniny 1- 4, č. dle katal. odpadů 17 05 04</t>
  </si>
  <si>
    <t>620991121R00</t>
  </si>
  <si>
    <t>Zakrývání výplní vnějších otvorů z lešení</t>
  </si>
  <si>
    <t>3,35*1,2*4</t>
  </si>
  <si>
    <t>622451144R00</t>
  </si>
  <si>
    <t>Omítka vnější stěn, MC, štuková, složitost 3</t>
  </si>
  <si>
    <t xml:space="preserve">omítka : </t>
  </si>
  <si>
    <t>40</t>
  </si>
  <si>
    <t xml:space="preserve">ostění : </t>
  </si>
  <si>
    <t>0,45*(3,35*6+3,15*2+2,42*2)</t>
  </si>
  <si>
    <t>622471318R00</t>
  </si>
  <si>
    <t>Nátěr nebo nástřik stěn vnějších, složitost 3 - 4</t>
  </si>
  <si>
    <t>622473186R00</t>
  </si>
  <si>
    <t>Příplatek za rohovník pro vnější omítky</t>
  </si>
  <si>
    <t>m</t>
  </si>
  <si>
    <t>(3,35*6+3,15*2+2,42*2)</t>
  </si>
  <si>
    <t>62-01</t>
  </si>
  <si>
    <t>D+M ukončovací pozinkované omítkové lišty</t>
  </si>
  <si>
    <t>941941031R00</t>
  </si>
  <si>
    <t>Montáž lešení leh.řad.s podlahami,š.do 1 m, H 10 m</t>
  </si>
  <si>
    <t>11,42*(3,35+1,62)</t>
  </si>
  <si>
    <t>941941191R00</t>
  </si>
  <si>
    <t>Příplatek za každý měsíc použití lešení k pol.1031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</si>
  <si>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</si>
  <si>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</si>
  <si>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</si>
  <si>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</si>
  <si>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</si>
  <si>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</si>
  <si>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</si>
  <si>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</si>
  <si>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95-01</t>
  </si>
  <si>
    <t>Odborná demontáž ,ochrana a dočasné přemístění do lapidaria</t>
  </si>
  <si>
    <t>kus</t>
  </si>
  <si>
    <t>961044111R00</t>
  </si>
  <si>
    <t>Bourání základů z betonu prostého</t>
  </si>
  <si>
    <t xml:space="preserve">pro schodiště : </t>
  </si>
  <si>
    <t>0,9*0,35*3,02</t>
  </si>
  <si>
    <t>1,5*0,5*9,15</t>
  </si>
  <si>
    <t xml:space="preserve">trafostanice : </t>
  </si>
  <si>
    <t>1,5*0,5*(8,6*2+24,25+5,2*2+0,7*2+7,6)</t>
  </si>
  <si>
    <t>1,2*0,3*(4,2+1,475*2+2,1+1)</t>
  </si>
  <si>
    <t>0,6*0,5*(2,25*4)</t>
  </si>
  <si>
    <t>1*0,5*15,7</t>
  </si>
  <si>
    <t xml:space="preserve">patky : </t>
  </si>
  <si>
    <t>0,8*0,8*1*4</t>
  </si>
  <si>
    <t>0,8*1*1,5*2</t>
  </si>
  <si>
    <t xml:space="preserve">betonové zídky : </t>
  </si>
  <si>
    <t>0,2*1,4*8,4</t>
  </si>
  <si>
    <t>1,35*1,25*3,3</t>
  </si>
  <si>
    <t xml:space="preserve">podstavec pod sochou : </t>
  </si>
  <si>
    <t>2,2*1/2*3,75</t>
  </si>
  <si>
    <t xml:space="preserve">podklad bouraného schodiště u sochy : </t>
  </si>
  <si>
    <t>0,15*2,5*(2,55+8,5)</t>
  </si>
  <si>
    <t>962052211R00</t>
  </si>
  <si>
    <t>Bourání zdiva železobetonového nadzákladového</t>
  </si>
  <si>
    <t xml:space="preserve">přizdívka : </t>
  </si>
  <si>
    <t>1*0,2*8,4</t>
  </si>
  <si>
    <t>963042819R00</t>
  </si>
  <si>
    <t xml:space="preserve">Bourání schodišťových stupňů betonových včetně žulových desek </t>
  </si>
  <si>
    <t>6*(2,55+8,5)</t>
  </si>
  <si>
    <t>965043441RT5</t>
  </si>
  <si>
    <t>Bourání podkladů bet., potěr tl. 15 cm, nad 4 m2 sbíječka mazanina tl. 15 - 20 cm s potěrem</t>
  </si>
  <si>
    <t xml:space="preserve">podlaha : </t>
  </si>
  <si>
    <t>0,2*(9,6*2,08+9,6*2,72+7,8*9+4,2*7,8+2,4*3,3*3+7,8*3,425*2)</t>
  </si>
  <si>
    <t>970251200R00</t>
  </si>
  <si>
    <t>Řezání železobetonu hl. řezu 200 mm</t>
  </si>
  <si>
    <t xml:space="preserve">viz statika bod III : </t>
  </si>
  <si>
    <t>11,42</t>
  </si>
  <si>
    <t>978015291R00</t>
  </si>
  <si>
    <t>Otlučení omítek vnějších MVC v složit.1-4 do 100 %</t>
  </si>
  <si>
    <t>96-01</t>
  </si>
  <si>
    <t>Statické zajištění schodiště a stropů při bouracích pracích</t>
  </si>
  <si>
    <t>soubor</t>
  </si>
  <si>
    <t>970241400R01</t>
  </si>
  <si>
    <t>Řezání prostého betonu řezání betonu diamantovými nástroji s chlazením vodou</t>
  </si>
  <si>
    <t>0,5*1,45*3</t>
  </si>
  <si>
    <t>0,15*4,35</t>
  </si>
  <si>
    <t>981011312R00</t>
  </si>
  <si>
    <t>Demolice budov,zdivo,podíl kce.do 15%,MVC,post.roz</t>
  </si>
  <si>
    <t xml:space="preserve">schodiště : </t>
  </si>
  <si>
    <t>5,1*9,6*2</t>
  </si>
  <si>
    <t>8,4*24,85*4,35</t>
  </si>
  <si>
    <t>0,25*8,4*3,9</t>
  </si>
  <si>
    <t>711212005RT9</t>
  </si>
  <si>
    <t>Hydroizolační povlak - stěrka včetně penetrace</t>
  </si>
  <si>
    <t>998711201R00</t>
  </si>
  <si>
    <t>Přesun hmot pro izolace proti vodě, výšky do 6 m</t>
  </si>
  <si>
    <t>Přesun hmot</t>
  </si>
  <si>
    <t>POL7_</t>
  </si>
  <si>
    <t>782-01</t>
  </si>
  <si>
    <t>Demontáž travertinového obkladu a uložení pro opětovné použití</t>
  </si>
  <si>
    <t>4,58*24,85</t>
  </si>
  <si>
    <t>782-02</t>
  </si>
  <si>
    <t>Demontáž žulových desek obložení schodišťových stupňů a uložení pro opětovné použití</t>
  </si>
  <si>
    <t>5,1*20</t>
  </si>
  <si>
    <t>998782201R00</t>
  </si>
  <si>
    <t>Přesun hmot pro obklady z kamene, výšky do 6 m</t>
  </si>
  <si>
    <t>979081111R00</t>
  </si>
  <si>
    <t>Odvoz suti a vybour. hmot na skládku do 1 km</t>
  </si>
  <si>
    <t>t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</si>
  <si>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</si>
  <si>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</si>
  <si>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</si>
  <si>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</si>
  <si>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</si>
  <si>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</si>
  <si>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</si>
  <si>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</si>
  <si>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</si>
  <si>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>Poplatek za recyklaci suť do 5 %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</si>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</sst>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45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43</v>
      </c>
      <c r="C3" s="112"/>
      <c r="D3" s="118" t="s">
        <v>41</v>
      </c>
      <c r="E3" s="119" t="s">
        <v>42</v>
      </c>
      <c r="F3" s="120"/>
      <c r="G3" s="120"/>
      <c r="H3" s="120"/>
      <c r="I3" s="120"/>
      <c r="J3" s="121"/>
    </row>
    <row r="4" spans="1:15" ht="23.25" customHeight="1" x14ac:dyDescent="0.25">
      <c r="A4" s="110">
        <v>429</v>
      </c>
      <c r="B4" s="122" t="s">
        <v>44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SUMIF(F49:F58,A16,I49:I58)+SUMIF(F49:F58,"PSU",I49:I58)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SUMIF(F49:F58,A17,I49:I58)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SUMIF(F49:F58,A18,I49:I58)</f>
        <v>0</v>
      </c>
      <c r="J18" s="84"/>
    </row>
    <row r="19" spans="1:10" ht="23.25" customHeight="1" x14ac:dyDescent="0.25">
      <c r="A19" s="195" t="s">
        <v>72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SUMIF(F49:F58,A19,I49:I58)</f>
        <v>0</v>
      </c>
      <c r="J19" s="84"/>
    </row>
    <row r="20" spans="1:10" ht="23.25" customHeight="1" x14ac:dyDescent="0.25">
      <c r="A20" s="195" t="s">
        <v>73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SUMIF(F49:F58,A20,I49:I58)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47</v>
      </c>
      <c r="C39" s="146"/>
      <c r="D39" s="146"/>
      <c r="E39" s="146"/>
      <c r="F39" s="147">
        <f>'01 01 Pol'!AE120</f>
        <v>0</v>
      </c>
      <c r="G39" s="148">
        <f>'01 01 Pol'!AF120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5">
        <v>2</v>
      </c>
      <c r="B40" s="151" t="s">
        <v>41</v>
      </c>
      <c r="C40" s="152" t="s">
        <v>42</v>
      </c>
      <c r="D40" s="152"/>
      <c r="E40" s="152"/>
      <c r="F40" s="153">
        <f>'01 01 Pol'!AE120</f>
        <v>0</v>
      </c>
      <c r="G40" s="154">
        <f>'01 01 Pol'!AF120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5">
      <c r="A41" s="135">
        <v>3</v>
      </c>
      <c r="B41" s="156" t="s">
        <v>41</v>
      </c>
      <c r="C41" s="146" t="s">
        <v>42</v>
      </c>
      <c r="D41" s="146"/>
      <c r="E41" s="146"/>
      <c r="F41" s="157">
        <f>'01 01 Pol'!AE120</f>
        <v>0</v>
      </c>
      <c r="G41" s="149">
        <f>'01 01 Pol'!AF120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5"/>
      <c r="B42" s="158" t="s">
        <v>48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6" x14ac:dyDescent="0.3">
      <c r="B46" s="174" t="s">
        <v>50</v>
      </c>
    </row>
    <row r="48" spans="1:10" ht="25.5" customHeight="1" x14ac:dyDescent="0.25">
      <c r="A48" s="176"/>
      <c r="B48" s="179" t="s">
        <v>18</v>
      </c>
      <c r="C48" s="179" t="s">
        <v>6</v>
      </c>
      <c r="D48" s="180"/>
      <c r="E48" s="180"/>
      <c r="F48" s="181" t="s">
        <v>51</v>
      </c>
      <c r="G48" s="181"/>
      <c r="H48" s="181"/>
      <c r="I48" s="181" t="s">
        <v>31</v>
      </c>
      <c r="J48" s="181" t="s">
        <v>0</v>
      </c>
    </row>
    <row r="49" spans="1:10" ht="36.75" customHeight="1" x14ac:dyDescent="0.25">
      <c r="A49" s="177"/>
      <c r="B49" s="182" t="s">
        <v>52</v>
      </c>
      <c r="C49" s="183" t="s">
        <v>30</v>
      </c>
      <c r="D49" s="184"/>
      <c r="E49" s="184"/>
      <c r="F49" s="191" t="s">
        <v>26</v>
      </c>
      <c r="G49" s="192"/>
      <c r="H49" s="192"/>
      <c r="I49" s="192">
        <f>'01 01 Pol'!G8</f>
        <v>0</v>
      </c>
      <c r="J49" s="188" t="str">
        <f>IF(I59=0,"",I49/I59*100)</f>
        <v/>
      </c>
    </row>
    <row r="50" spans="1:10" ht="36.75" customHeight="1" x14ac:dyDescent="0.25">
      <c r="A50" s="177"/>
      <c r="B50" s="182" t="s">
        <v>53</v>
      </c>
      <c r="C50" s="183" t="s">
        <v>54</v>
      </c>
      <c r="D50" s="184"/>
      <c r="E50" s="184"/>
      <c r="F50" s="191" t="s">
        <v>26</v>
      </c>
      <c r="G50" s="192"/>
      <c r="H50" s="192"/>
      <c r="I50" s="192">
        <f>'01 01 Pol'!G13</f>
        <v>0</v>
      </c>
      <c r="J50" s="188" t="str">
        <f>IF(I59=0,"",I50/I59*100)</f>
        <v/>
      </c>
    </row>
    <row r="51" spans="1:10" ht="36.75" customHeight="1" x14ac:dyDescent="0.25">
      <c r="A51" s="177"/>
      <c r="B51" s="182" t="s">
        <v>55</v>
      </c>
      <c r="C51" s="183" t="s">
        <v>56</v>
      </c>
      <c r="D51" s="184"/>
      <c r="E51" s="184"/>
      <c r="F51" s="191" t="s">
        <v>26</v>
      </c>
      <c r="G51" s="192"/>
      <c r="H51" s="192"/>
      <c r="I51" s="192">
        <f>'01 01 Pol'!G38</f>
        <v>0</v>
      </c>
      <c r="J51" s="188" t="str">
        <f>IF(I59=0,"",I51/I59*100)</f>
        <v/>
      </c>
    </row>
    <row r="52" spans="1:10" ht="36.75" customHeight="1" x14ac:dyDescent="0.25">
      <c r="A52" s="177"/>
      <c r="B52" s="182" t="s">
        <v>57</v>
      </c>
      <c r="C52" s="183" t="s">
        <v>58</v>
      </c>
      <c r="D52" s="184"/>
      <c r="E52" s="184"/>
      <c r="F52" s="191" t="s">
        <v>26</v>
      </c>
      <c r="G52" s="192"/>
      <c r="H52" s="192"/>
      <c r="I52" s="192">
        <f>'01 01 Pol'!G50</f>
        <v>0</v>
      </c>
      <c r="J52" s="188" t="str">
        <f>IF(I59=0,"",I52/I59*100)</f>
        <v/>
      </c>
    </row>
    <row r="53" spans="1:10" ht="36.75" customHeight="1" x14ac:dyDescent="0.25">
      <c r="A53" s="177"/>
      <c r="B53" s="182" t="s">
        <v>59</v>
      </c>
      <c r="C53" s="183" t="s">
        <v>60</v>
      </c>
      <c r="D53" s="184"/>
      <c r="E53" s="184"/>
      <c r="F53" s="191" t="s">
        <v>26</v>
      </c>
      <c r="G53" s="192"/>
      <c r="H53" s="192"/>
      <c r="I53" s="192">
        <f>'01 01 Pol'!G58</f>
        <v>0</v>
      </c>
      <c r="J53" s="188" t="str">
        <f>IF(I59=0,"",I53/I59*100)</f>
        <v/>
      </c>
    </row>
    <row r="54" spans="1:10" ht="36.75" customHeight="1" x14ac:dyDescent="0.25">
      <c r="A54" s="177"/>
      <c r="B54" s="182" t="s">
        <v>61</v>
      </c>
      <c r="C54" s="183" t="s">
        <v>62</v>
      </c>
      <c r="D54" s="184"/>
      <c r="E54" s="184"/>
      <c r="F54" s="191" t="s">
        <v>26</v>
      </c>
      <c r="G54" s="192"/>
      <c r="H54" s="192"/>
      <c r="I54" s="192">
        <f>'01 01 Pol'!G60</f>
        <v>0</v>
      </c>
      <c r="J54" s="188" t="str">
        <f>IF(I59=0,"",I54/I59*100)</f>
        <v/>
      </c>
    </row>
    <row r="55" spans="1:10" ht="36.75" customHeight="1" x14ac:dyDescent="0.25">
      <c r="A55" s="177"/>
      <c r="B55" s="182" t="s">
        <v>63</v>
      </c>
      <c r="C55" s="183" t="s">
        <v>64</v>
      </c>
      <c r="D55" s="184"/>
      <c r="E55" s="184"/>
      <c r="F55" s="191" t="s">
        <v>26</v>
      </c>
      <c r="G55" s="192"/>
      <c r="H55" s="192"/>
      <c r="I55" s="192">
        <f>'01 01 Pol'!G96</f>
        <v>0</v>
      </c>
      <c r="J55" s="188" t="str">
        <f>IF(I59=0,"",I55/I59*100)</f>
        <v/>
      </c>
    </row>
    <row r="56" spans="1:10" ht="36.75" customHeight="1" x14ac:dyDescent="0.25">
      <c r="A56" s="177"/>
      <c r="B56" s="182" t="s">
        <v>65</v>
      </c>
      <c r="C56" s="183" t="s">
        <v>66</v>
      </c>
      <c r="D56" s="184"/>
      <c r="E56" s="184"/>
      <c r="F56" s="191" t="s">
        <v>27</v>
      </c>
      <c r="G56" s="192"/>
      <c r="H56" s="192"/>
      <c r="I56" s="192">
        <f>'01 01 Pol'!G103</f>
        <v>0</v>
      </c>
      <c r="J56" s="188" t="str">
        <f>IF(I59=0,"",I56/I59*100)</f>
        <v/>
      </c>
    </row>
    <row r="57" spans="1:10" ht="36.75" customHeight="1" x14ac:dyDescent="0.25">
      <c r="A57" s="177"/>
      <c r="B57" s="182" t="s">
        <v>67</v>
      </c>
      <c r="C57" s="183" t="s">
        <v>68</v>
      </c>
      <c r="D57" s="184"/>
      <c r="E57" s="184"/>
      <c r="F57" s="191" t="s">
        <v>27</v>
      </c>
      <c r="G57" s="192"/>
      <c r="H57" s="192"/>
      <c r="I57" s="192">
        <f>'01 01 Pol'!G106</f>
        <v>0</v>
      </c>
      <c r="J57" s="188" t="str">
        <f>IF(I59=0,"",I57/I59*100)</f>
        <v/>
      </c>
    </row>
    <row r="58" spans="1:10" ht="36.75" customHeight="1" x14ac:dyDescent="0.25">
      <c r="A58" s="177"/>
      <c r="B58" s="182" t="s">
        <v>69</v>
      </c>
      <c r="C58" s="183" t="s">
        <v>70</v>
      </c>
      <c r="D58" s="184"/>
      <c r="E58" s="184"/>
      <c r="F58" s="191" t="s">
        <v>71</v>
      </c>
      <c r="G58" s="192"/>
      <c r="H58" s="192"/>
      <c r="I58" s="192">
        <f>'01 01 Pol'!G112</f>
        <v>0</v>
      </c>
      <c r="J58" s="188" t="str">
        <f>IF(I59=0,"",I58/I59*100)</f>
        <v/>
      </c>
    </row>
    <row r="59" spans="1:10" ht="25.5" customHeight="1" x14ac:dyDescent="0.25">
      <c r="A59" s="178"/>
      <c r="B59" s="185" t="s">
        <v>1</v>
      </c>
      <c r="C59" s="186"/>
      <c r="D59" s="187"/>
      <c r="E59" s="187"/>
      <c r="F59" s="193"/>
      <c r="G59" s="194"/>
      <c r="H59" s="194"/>
      <c r="I59" s="194">
        <f>SUM(I49:I58)</f>
        <v>0</v>
      </c>
      <c r="J59" s="189">
        <f>SUM(J49:J58)</f>
        <v>0</v>
      </c>
    </row>
    <row r="60" spans="1:10" x14ac:dyDescent="0.25">
      <c r="F60" s="134"/>
      <c r="G60" s="134"/>
      <c r="H60" s="134"/>
      <c r="I60" s="134"/>
      <c r="J60" s="190"/>
    </row>
    <row r="61" spans="1:10" x14ac:dyDescent="0.25">
      <c r="F61" s="134"/>
      <c r="G61" s="134"/>
      <c r="H61" s="134"/>
      <c r="I61" s="134"/>
      <c r="J61" s="190"/>
    </row>
    <row r="62" spans="1:10" x14ac:dyDescent="0.25">
      <c r="F62" s="134"/>
      <c r="G62" s="134"/>
      <c r="H62" s="134"/>
      <c r="I62" s="134"/>
      <c r="J62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74</v>
      </c>
    </row>
    <row r="2" spans="1:60" ht="25.05" customHeight="1" x14ac:dyDescent="0.25">
      <c r="A2" s="197" t="s">
        <v>8</v>
      </c>
      <c r="B2" s="49" t="s">
        <v>45</v>
      </c>
      <c r="C2" s="200" t="s">
        <v>46</v>
      </c>
      <c r="D2" s="198"/>
      <c r="E2" s="198"/>
      <c r="F2" s="198"/>
      <c r="G2" s="199"/>
      <c r="AG2" t="s">
        <v>75</v>
      </c>
    </row>
    <row r="3" spans="1:60" ht="25.05" customHeight="1" x14ac:dyDescent="0.25">
      <c r="A3" s="197" t="s">
        <v>9</v>
      </c>
      <c r="B3" s="49" t="s">
        <v>41</v>
      </c>
      <c r="C3" s="200" t="s">
        <v>42</v>
      </c>
      <c r="D3" s="198"/>
      <c r="E3" s="198"/>
      <c r="F3" s="198"/>
      <c r="G3" s="199"/>
      <c r="AC3" s="175" t="s">
        <v>75</v>
      </c>
      <c r="AG3" t="s">
        <v>76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77</v>
      </c>
    </row>
    <row r="5" spans="1:60" x14ac:dyDescent="0.25">
      <c r="D5" s="10"/>
    </row>
    <row r="6" spans="1:60" ht="39.6" x14ac:dyDescent="0.25">
      <c r="A6" s="207" t="s">
        <v>78</v>
      </c>
      <c r="B6" s="209" t="s">
        <v>79</v>
      </c>
      <c r="C6" s="209" t="s">
        <v>80</v>
      </c>
      <c r="D6" s="208" t="s">
        <v>81</v>
      </c>
      <c r="E6" s="207" t="s">
        <v>82</v>
      </c>
      <c r="F6" s="206" t="s">
        <v>83</v>
      </c>
      <c r="G6" s="207" t="s">
        <v>31</v>
      </c>
      <c r="H6" s="210" t="s">
        <v>32</v>
      </c>
      <c r="I6" s="210" t="s">
        <v>84</v>
      </c>
      <c r="J6" s="210" t="s">
        <v>33</v>
      </c>
      <c r="K6" s="210" t="s">
        <v>85</v>
      </c>
      <c r="L6" s="210" t="s">
        <v>86</v>
      </c>
      <c r="M6" s="210" t="s">
        <v>87</v>
      </c>
      <c r="N6" s="210" t="s">
        <v>88</v>
      </c>
      <c r="O6" s="210" t="s">
        <v>89</v>
      </c>
      <c r="P6" s="210" t="s">
        <v>90</v>
      </c>
      <c r="Q6" s="210" t="s">
        <v>91</v>
      </c>
      <c r="R6" s="210" t="s">
        <v>92</v>
      </c>
      <c r="S6" s="210" t="s">
        <v>93</v>
      </c>
      <c r="T6" s="210" t="s">
        <v>94</v>
      </c>
      <c r="U6" s="210" t="s">
        <v>95</v>
      </c>
      <c r="V6" s="210" t="s">
        <v>96</v>
      </c>
      <c r="W6" s="210" t="s">
        <v>97</v>
      </c>
      <c r="X6" s="210" t="s">
        <v>98</v>
      </c>
      <c r="Y6" s="210" t="s">
        <v>99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8" t="s">
        <v>100</v>
      </c>
      <c r="B8" s="239" t="s">
        <v>52</v>
      </c>
      <c r="C8" s="258" t="s">
        <v>30</v>
      </c>
      <c r="D8" s="240"/>
      <c r="E8" s="241"/>
      <c r="F8" s="242"/>
      <c r="G8" s="243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6"/>
      <c r="O8" s="236">
        <f>SUM(O9:O12)</f>
        <v>0</v>
      </c>
      <c r="P8" s="236"/>
      <c r="Q8" s="236">
        <f>SUM(Q9:Q12)</f>
        <v>0</v>
      </c>
      <c r="R8" s="237"/>
      <c r="S8" s="237"/>
      <c r="T8" s="237"/>
      <c r="U8" s="237"/>
      <c r="V8" s="237">
        <f>SUM(V9:V12)</f>
        <v>0</v>
      </c>
      <c r="W8" s="237"/>
      <c r="X8" s="237"/>
      <c r="Y8" s="237"/>
      <c r="AG8" t="s">
        <v>101</v>
      </c>
    </row>
    <row r="9" spans="1:60" outlineLevel="1" x14ac:dyDescent="0.25">
      <c r="A9" s="251">
        <v>1</v>
      </c>
      <c r="B9" s="252" t="s">
        <v>102</v>
      </c>
      <c r="C9" s="259" t="s">
        <v>103</v>
      </c>
      <c r="D9" s="253" t="s">
        <v>104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105</v>
      </c>
      <c r="T9" s="232" t="s">
        <v>106</v>
      </c>
      <c r="U9" s="232">
        <v>0</v>
      </c>
      <c r="V9" s="232">
        <f>ROUND(E9*U9,2)</f>
        <v>0</v>
      </c>
      <c r="W9" s="232"/>
      <c r="X9" s="232" t="s">
        <v>107</v>
      </c>
      <c r="Y9" s="232" t="s">
        <v>108</v>
      </c>
      <c r="Z9" s="211"/>
      <c r="AA9" s="211"/>
      <c r="AB9" s="211"/>
      <c r="AC9" s="211"/>
      <c r="AD9" s="211"/>
      <c r="AE9" s="211"/>
      <c r="AF9" s="211"/>
      <c r="AG9" s="211" t="s">
        <v>109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51">
        <v>2</v>
      </c>
      <c r="B10" s="252" t="s">
        <v>110</v>
      </c>
      <c r="C10" s="259" t="s">
        <v>111</v>
      </c>
      <c r="D10" s="253" t="s">
        <v>104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105</v>
      </c>
      <c r="T10" s="232" t="s">
        <v>106</v>
      </c>
      <c r="U10" s="232">
        <v>0</v>
      </c>
      <c r="V10" s="232">
        <f>ROUND(E10*U10,2)</f>
        <v>0</v>
      </c>
      <c r="W10" s="232"/>
      <c r="X10" s="232" t="s">
        <v>107</v>
      </c>
      <c r="Y10" s="232" t="s">
        <v>108</v>
      </c>
      <c r="Z10" s="211"/>
      <c r="AA10" s="211"/>
      <c r="AB10" s="211"/>
      <c r="AC10" s="211"/>
      <c r="AD10" s="211"/>
      <c r="AE10" s="211"/>
      <c r="AF10" s="211"/>
      <c r="AG10" s="211" t="s">
        <v>112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51">
        <v>3</v>
      </c>
      <c r="B11" s="252" t="s">
        <v>113</v>
      </c>
      <c r="C11" s="259" t="s">
        <v>114</v>
      </c>
      <c r="D11" s="253" t="s">
        <v>104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105</v>
      </c>
      <c r="T11" s="232" t="s">
        <v>106</v>
      </c>
      <c r="U11" s="232">
        <v>0</v>
      </c>
      <c r="V11" s="232">
        <f>ROUND(E11*U11,2)</f>
        <v>0</v>
      </c>
      <c r="W11" s="232"/>
      <c r="X11" s="232" t="s">
        <v>107</v>
      </c>
      <c r="Y11" s="232" t="s">
        <v>108</v>
      </c>
      <c r="Z11" s="211"/>
      <c r="AA11" s="211"/>
      <c r="AB11" s="211"/>
      <c r="AC11" s="211"/>
      <c r="AD11" s="211"/>
      <c r="AE11" s="211"/>
      <c r="AF11" s="211"/>
      <c r="AG11" s="211" t="s">
        <v>112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0.399999999999999" outlineLevel="1" x14ac:dyDescent="0.25">
      <c r="A12" s="251">
        <v>4</v>
      </c>
      <c r="B12" s="252" t="s">
        <v>115</v>
      </c>
      <c r="C12" s="259" t="s">
        <v>116</v>
      </c>
      <c r="D12" s="253" t="s">
        <v>117</v>
      </c>
      <c r="E12" s="254">
        <v>100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105</v>
      </c>
      <c r="T12" s="232" t="s">
        <v>106</v>
      </c>
      <c r="U12" s="232">
        <v>0</v>
      </c>
      <c r="V12" s="232">
        <f>ROUND(E12*U12,2)</f>
        <v>0</v>
      </c>
      <c r="W12" s="232"/>
      <c r="X12" s="232" t="s">
        <v>107</v>
      </c>
      <c r="Y12" s="232" t="s">
        <v>108</v>
      </c>
      <c r="Z12" s="211"/>
      <c r="AA12" s="211"/>
      <c r="AB12" s="211"/>
      <c r="AC12" s="211"/>
      <c r="AD12" s="211"/>
      <c r="AE12" s="211"/>
      <c r="AF12" s="211"/>
      <c r="AG12" s="211" t="s">
        <v>109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5">
      <c r="A13" s="238" t="s">
        <v>100</v>
      </c>
      <c r="B13" s="239" t="s">
        <v>53</v>
      </c>
      <c r="C13" s="258" t="s">
        <v>54</v>
      </c>
      <c r="D13" s="240"/>
      <c r="E13" s="241"/>
      <c r="F13" s="242"/>
      <c r="G13" s="243">
        <f>SUMIF(AG14:AG37,"&lt;&gt;NOR",G14:G37)</f>
        <v>0</v>
      </c>
      <c r="H13" s="237"/>
      <c r="I13" s="237">
        <f>SUM(I14:I37)</f>
        <v>0</v>
      </c>
      <c r="J13" s="237"/>
      <c r="K13" s="237">
        <f>SUM(K14:K37)</f>
        <v>0</v>
      </c>
      <c r="L13" s="237"/>
      <c r="M13" s="237">
        <f>SUM(M14:M37)</f>
        <v>0</v>
      </c>
      <c r="N13" s="236"/>
      <c r="O13" s="236">
        <f>SUM(O14:O37)</f>
        <v>0</v>
      </c>
      <c r="P13" s="236"/>
      <c r="Q13" s="236">
        <f>SUM(Q14:Q37)</f>
        <v>48.81</v>
      </c>
      <c r="R13" s="237"/>
      <c r="S13" s="237"/>
      <c r="T13" s="237"/>
      <c r="U13" s="237"/>
      <c r="V13" s="237">
        <f>SUM(V14:V37)</f>
        <v>154.16999999999999</v>
      </c>
      <c r="W13" s="237"/>
      <c r="X13" s="237"/>
      <c r="Y13" s="237"/>
      <c r="AG13" t="s">
        <v>101</v>
      </c>
    </row>
    <row r="14" spans="1:60" outlineLevel="1" x14ac:dyDescent="0.25">
      <c r="A14" s="245">
        <v>5</v>
      </c>
      <c r="B14" s="246" t="s">
        <v>118</v>
      </c>
      <c r="C14" s="260" t="s">
        <v>119</v>
      </c>
      <c r="D14" s="247" t="s">
        <v>120</v>
      </c>
      <c r="E14" s="248">
        <v>92.102500000000006</v>
      </c>
      <c r="F14" s="249"/>
      <c r="G14" s="250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0.2</v>
      </c>
      <c r="Q14" s="231">
        <f>ROUND(E14*P14,2)</f>
        <v>18.420000000000002</v>
      </c>
      <c r="R14" s="232"/>
      <c r="S14" s="232" t="s">
        <v>121</v>
      </c>
      <c r="T14" s="232" t="s">
        <v>122</v>
      </c>
      <c r="U14" s="232">
        <v>0.1</v>
      </c>
      <c r="V14" s="232">
        <f>ROUND(E14*U14,2)</f>
        <v>9.2100000000000009</v>
      </c>
      <c r="W14" s="232"/>
      <c r="X14" s="232" t="s">
        <v>107</v>
      </c>
      <c r="Y14" s="232" t="s">
        <v>108</v>
      </c>
      <c r="Z14" s="211"/>
      <c r="AA14" s="211"/>
      <c r="AB14" s="211"/>
      <c r="AC14" s="211"/>
      <c r="AD14" s="211"/>
      <c r="AE14" s="211"/>
      <c r="AF14" s="211"/>
      <c r="AG14" s="211" t="s">
        <v>109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5">
      <c r="A15" s="228"/>
      <c r="B15" s="229"/>
      <c r="C15" s="261" t="s">
        <v>123</v>
      </c>
      <c r="D15" s="234"/>
      <c r="E15" s="235">
        <v>92.102500000000006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124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51">
        <v>6</v>
      </c>
      <c r="B16" s="252" t="s">
        <v>125</v>
      </c>
      <c r="C16" s="259" t="s">
        <v>126</v>
      </c>
      <c r="D16" s="253" t="s">
        <v>120</v>
      </c>
      <c r="E16" s="254">
        <v>92.102500000000006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0.33</v>
      </c>
      <c r="Q16" s="231">
        <f>ROUND(E16*P16,2)</f>
        <v>30.39</v>
      </c>
      <c r="R16" s="232"/>
      <c r="S16" s="232" t="s">
        <v>121</v>
      </c>
      <c r="T16" s="232" t="s">
        <v>122</v>
      </c>
      <c r="U16" s="232">
        <v>0.06</v>
      </c>
      <c r="V16" s="232">
        <f>ROUND(E16*U16,2)</f>
        <v>5.53</v>
      </c>
      <c r="W16" s="232"/>
      <c r="X16" s="232" t="s">
        <v>107</v>
      </c>
      <c r="Y16" s="232" t="s">
        <v>108</v>
      </c>
      <c r="Z16" s="211"/>
      <c r="AA16" s="211"/>
      <c r="AB16" s="211"/>
      <c r="AC16" s="211"/>
      <c r="AD16" s="211"/>
      <c r="AE16" s="211"/>
      <c r="AF16" s="211"/>
      <c r="AG16" s="211" t="s">
        <v>109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45">
        <v>7</v>
      </c>
      <c r="B17" s="246" t="s">
        <v>127</v>
      </c>
      <c r="C17" s="260" t="s">
        <v>128</v>
      </c>
      <c r="D17" s="247" t="s">
        <v>129</v>
      </c>
      <c r="E17" s="248">
        <v>357.1875</v>
      </c>
      <c r="F17" s="249"/>
      <c r="G17" s="250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121</v>
      </c>
      <c r="T17" s="232" t="s">
        <v>122</v>
      </c>
      <c r="U17" s="232">
        <v>0.12</v>
      </c>
      <c r="V17" s="232">
        <f>ROUND(E17*U17,2)</f>
        <v>42.86</v>
      </c>
      <c r="W17" s="232"/>
      <c r="X17" s="232" t="s">
        <v>107</v>
      </c>
      <c r="Y17" s="232" t="s">
        <v>108</v>
      </c>
      <c r="Z17" s="211"/>
      <c r="AA17" s="211"/>
      <c r="AB17" s="211"/>
      <c r="AC17" s="211"/>
      <c r="AD17" s="211"/>
      <c r="AE17" s="211"/>
      <c r="AF17" s="211"/>
      <c r="AG17" s="211" t="s">
        <v>109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5">
      <c r="A18" s="228"/>
      <c r="B18" s="229"/>
      <c r="C18" s="261" t="s">
        <v>130</v>
      </c>
      <c r="D18" s="234"/>
      <c r="E18" s="235">
        <v>42.84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124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5">
      <c r="A19" s="228"/>
      <c r="B19" s="229"/>
      <c r="C19" s="261" t="s">
        <v>131</v>
      </c>
      <c r="D19" s="234"/>
      <c r="E19" s="235">
        <v>391.16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124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5">
      <c r="A20" s="228"/>
      <c r="B20" s="229"/>
      <c r="C20" s="261" t="s">
        <v>132</v>
      </c>
      <c r="D20" s="234"/>
      <c r="E20" s="235">
        <v>-4.1624999999999996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124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5">
      <c r="A21" s="228"/>
      <c r="B21" s="229"/>
      <c r="C21" s="261" t="s">
        <v>133</v>
      </c>
      <c r="D21" s="234"/>
      <c r="E21" s="235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124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5">
      <c r="A22" s="228"/>
      <c r="B22" s="229"/>
      <c r="C22" s="261" t="s">
        <v>134</v>
      </c>
      <c r="D22" s="234"/>
      <c r="E22" s="235">
        <v>-72.650000000000006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124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45">
        <v>8</v>
      </c>
      <c r="B23" s="246" t="s">
        <v>135</v>
      </c>
      <c r="C23" s="260" t="s">
        <v>136</v>
      </c>
      <c r="D23" s="247" t="s">
        <v>129</v>
      </c>
      <c r="E23" s="248">
        <v>71.438000000000002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121</v>
      </c>
      <c r="T23" s="232" t="s">
        <v>122</v>
      </c>
      <c r="U23" s="232">
        <v>4.3099999999999999E-2</v>
      </c>
      <c r="V23" s="232">
        <f>ROUND(E23*U23,2)</f>
        <v>3.08</v>
      </c>
      <c r="W23" s="232"/>
      <c r="X23" s="232" t="s">
        <v>107</v>
      </c>
      <c r="Y23" s="232" t="s">
        <v>108</v>
      </c>
      <c r="Z23" s="211"/>
      <c r="AA23" s="211"/>
      <c r="AB23" s="211"/>
      <c r="AC23" s="211"/>
      <c r="AD23" s="211"/>
      <c r="AE23" s="211"/>
      <c r="AF23" s="211"/>
      <c r="AG23" s="211" t="s">
        <v>109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5">
      <c r="A24" s="228"/>
      <c r="B24" s="229"/>
      <c r="C24" s="261" t="s">
        <v>137</v>
      </c>
      <c r="D24" s="234"/>
      <c r="E24" s="235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124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5">
      <c r="A25" s="228"/>
      <c r="B25" s="229"/>
      <c r="C25" s="261" t="s">
        <v>138</v>
      </c>
      <c r="D25" s="234"/>
      <c r="E25" s="235">
        <v>71.438000000000002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124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45">
        <v>9</v>
      </c>
      <c r="B26" s="246" t="s">
        <v>139</v>
      </c>
      <c r="C26" s="260" t="s">
        <v>140</v>
      </c>
      <c r="D26" s="247" t="s">
        <v>129</v>
      </c>
      <c r="E26" s="248">
        <v>28.574400000000001</v>
      </c>
      <c r="F26" s="249"/>
      <c r="G26" s="250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121</v>
      </c>
      <c r="T26" s="232" t="s">
        <v>122</v>
      </c>
      <c r="U26" s="232">
        <v>0.34499999999999997</v>
      </c>
      <c r="V26" s="232">
        <f>ROUND(E26*U26,2)</f>
        <v>9.86</v>
      </c>
      <c r="W26" s="232"/>
      <c r="X26" s="232" t="s">
        <v>107</v>
      </c>
      <c r="Y26" s="232" t="s">
        <v>108</v>
      </c>
      <c r="Z26" s="211"/>
      <c r="AA26" s="211"/>
      <c r="AB26" s="211"/>
      <c r="AC26" s="211"/>
      <c r="AD26" s="211"/>
      <c r="AE26" s="211"/>
      <c r="AF26" s="211"/>
      <c r="AG26" s="211" t="s">
        <v>109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5">
      <c r="A27" s="228"/>
      <c r="B27" s="229"/>
      <c r="C27" s="261" t="s">
        <v>141</v>
      </c>
      <c r="D27" s="234"/>
      <c r="E27" s="235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124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5">
      <c r="A28" s="228"/>
      <c r="B28" s="229"/>
      <c r="C28" s="261" t="s">
        <v>142</v>
      </c>
      <c r="D28" s="234"/>
      <c r="E28" s="235">
        <v>28.574400000000001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124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45">
        <v>10</v>
      </c>
      <c r="B29" s="246" t="s">
        <v>143</v>
      </c>
      <c r="C29" s="260" t="s">
        <v>144</v>
      </c>
      <c r="D29" s="247" t="s">
        <v>129</v>
      </c>
      <c r="E29" s="248">
        <v>647.18700000000001</v>
      </c>
      <c r="F29" s="249"/>
      <c r="G29" s="250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121</v>
      </c>
      <c r="T29" s="232" t="s">
        <v>122</v>
      </c>
      <c r="U29" s="232">
        <v>0.01</v>
      </c>
      <c r="V29" s="232">
        <f>ROUND(E29*U29,2)</f>
        <v>6.47</v>
      </c>
      <c r="W29" s="232"/>
      <c r="X29" s="232" t="s">
        <v>107</v>
      </c>
      <c r="Y29" s="232" t="s">
        <v>108</v>
      </c>
      <c r="Z29" s="211"/>
      <c r="AA29" s="211"/>
      <c r="AB29" s="211"/>
      <c r="AC29" s="211"/>
      <c r="AD29" s="211"/>
      <c r="AE29" s="211"/>
      <c r="AF29" s="211"/>
      <c r="AG29" s="211" t="s">
        <v>112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5">
      <c r="A30" s="228"/>
      <c r="B30" s="229"/>
      <c r="C30" s="261" t="s">
        <v>145</v>
      </c>
      <c r="D30" s="234"/>
      <c r="E30" s="235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124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5">
      <c r="A31" s="228"/>
      <c r="B31" s="229"/>
      <c r="C31" s="261" t="s">
        <v>146</v>
      </c>
      <c r="D31" s="234"/>
      <c r="E31" s="235">
        <v>357.18700000000001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124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5">
      <c r="A32" s="228"/>
      <c r="B32" s="229"/>
      <c r="C32" s="261" t="s">
        <v>147</v>
      </c>
      <c r="D32" s="234"/>
      <c r="E32" s="235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124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5">
      <c r="A33" s="228"/>
      <c r="B33" s="229"/>
      <c r="C33" s="261" t="s">
        <v>148</v>
      </c>
      <c r="D33" s="234"/>
      <c r="E33" s="235">
        <v>290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124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51">
        <v>11</v>
      </c>
      <c r="B34" s="252" t="s">
        <v>149</v>
      </c>
      <c r="C34" s="259" t="s">
        <v>150</v>
      </c>
      <c r="D34" s="253" t="s">
        <v>129</v>
      </c>
      <c r="E34" s="254">
        <v>290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121</v>
      </c>
      <c r="T34" s="232" t="s">
        <v>122</v>
      </c>
      <c r="U34" s="232">
        <v>5.2999999999999999E-2</v>
      </c>
      <c r="V34" s="232">
        <f>ROUND(E34*U34,2)</f>
        <v>15.37</v>
      </c>
      <c r="W34" s="232"/>
      <c r="X34" s="232" t="s">
        <v>107</v>
      </c>
      <c r="Y34" s="232" t="s">
        <v>108</v>
      </c>
      <c r="Z34" s="211"/>
      <c r="AA34" s="211"/>
      <c r="AB34" s="211"/>
      <c r="AC34" s="211"/>
      <c r="AD34" s="211"/>
      <c r="AE34" s="211"/>
      <c r="AF34" s="211"/>
      <c r="AG34" s="211" t="s">
        <v>109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51">
        <v>12</v>
      </c>
      <c r="B35" s="252" t="s">
        <v>151</v>
      </c>
      <c r="C35" s="259" t="s">
        <v>152</v>
      </c>
      <c r="D35" s="253" t="s">
        <v>129</v>
      </c>
      <c r="E35" s="254">
        <v>357.18700000000001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121</v>
      </c>
      <c r="T35" s="232" t="s">
        <v>122</v>
      </c>
      <c r="U35" s="232">
        <v>8.9999999999999993E-3</v>
      </c>
      <c r="V35" s="232">
        <f>ROUND(E35*U35,2)</f>
        <v>3.21</v>
      </c>
      <c r="W35" s="232"/>
      <c r="X35" s="232" t="s">
        <v>107</v>
      </c>
      <c r="Y35" s="232" t="s">
        <v>108</v>
      </c>
      <c r="Z35" s="211"/>
      <c r="AA35" s="211"/>
      <c r="AB35" s="211"/>
      <c r="AC35" s="211"/>
      <c r="AD35" s="211"/>
      <c r="AE35" s="211"/>
      <c r="AF35" s="211"/>
      <c r="AG35" s="211" t="s">
        <v>112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0.399999999999999" outlineLevel="1" x14ac:dyDescent="0.25">
      <c r="A36" s="251">
        <v>13</v>
      </c>
      <c r="B36" s="252" t="s">
        <v>153</v>
      </c>
      <c r="C36" s="259" t="s">
        <v>154</v>
      </c>
      <c r="D36" s="253" t="s">
        <v>129</v>
      </c>
      <c r="E36" s="254">
        <v>290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121</v>
      </c>
      <c r="T36" s="232" t="s">
        <v>122</v>
      </c>
      <c r="U36" s="232">
        <v>0.20200000000000001</v>
      </c>
      <c r="V36" s="232">
        <f>ROUND(E36*U36,2)</f>
        <v>58.58</v>
      </c>
      <c r="W36" s="232"/>
      <c r="X36" s="232" t="s">
        <v>107</v>
      </c>
      <c r="Y36" s="232" t="s">
        <v>108</v>
      </c>
      <c r="Z36" s="211"/>
      <c r="AA36" s="211"/>
      <c r="AB36" s="211"/>
      <c r="AC36" s="211"/>
      <c r="AD36" s="211"/>
      <c r="AE36" s="211"/>
      <c r="AF36" s="211"/>
      <c r="AG36" s="211" t="s">
        <v>109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0.399999999999999" outlineLevel="1" x14ac:dyDescent="0.25">
      <c r="A37" s="251">
        <v>14</v>
      </c>
      <c r="B37" s="252" t="s">
        <v>155</v>
      </c>
      <c r="C37" s="259" t="s">
        <v>156</v>
      </c>
      <c r="D37" s="253" t="s">
        <v>129</v>
      </c>
      <c r="E37" s="254">
        <v>357.18700000000001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121</v>
      </c>
      <c r="T37" s="232" t="s">
        <v>122</v>
      </c>
      <c r="U37" s="232">
        <v>0</v>
      </c>
      <c r="V37" s="232">
        <f>ROUND(E37*U37,2)</f>
        <v>0</v>
      </c>
      <c r="W37" s="232"/>
      <c r="X37" s="232" t="s">
        <v>107</v>
      </c>
      <c r="Y37" s="232" t="s">
        <v>108</v>
      </c>
      <c r="Z37" s="211"/>
      <c r="AA37" s="211"/>
      <c r="AB37" s="211"/>
      <c r="AC37" s="211"/>
      <c r="AD37" s="211"/>
      <c r="AE37" s="211"/>
      <c r="AF37" s="211"/>
      <c r="AG37" s="211" t="s">
        <v>112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5">
      <c r="A38" s="238" t="s">
        <v>100</v>
      </c>
      <c r="B38" s="239" t="s">
        <v>55</v>
      </c>
      <c r="C38" s="258" t="s">
        <v>56</v>
      </c>
      <c r="D38" s="240"/>
      <c r="E38" s="241"/>
      <c r="F38" s="242"/>
      <c r="G38" s="243">
        <f>SUMIF(AG39:AG49,"&lt;&gt;NOR",G39:G49)</f>
        <v>0</v>
      </c>
      <c r="H38" s="237"/>
      <c r="I38" s="237">
        <f>SUM(I39:I49)</f>
        <v>0</v>
      </c>
      <c r="J38" s="237"/>
      <c r="K38" s="237">
        <f>SUM(K39:K49)</f>
        <v>0</v>
      </c>
      <c r="L38" s="237"/>
      <c r="M38" s="237">
        <f>SUM(M39:M49)</f>
        <v>0</v>
      </c>
      <c r="N38" s="236"/>
      <c r="O38" s="236">
        <f>SUM(O39:O49)</f>
        <v>3.4099999999999997</v>
      </c>
      <c r="P38" s="236"/>
      <c r="Q38" s="236">
        <f>SUM(Q39:Q49)</f>
        <v>0</v>
      </c>
      <c r="R38" s="237"/>
      <c r="S38" s="237"/>
      <c r="T38" s="237"/>
      <c r="U38" s="237"/>
      <c r="V38" s="237">
        <f>SUM(V39:V49)</f>
        <v>88.34</v>
      </c>
      <c r="W38" s="237"/>
      <c r="X38" s="237"/>
      <c r="Y38" s="237"/>
      <c r="AG38" t="s">
        <v>101</v>
      </c>
    </row>
    <row r="39" spans="1:60" outlineLevel="1" x14ac:dyDescent="0.25">
      <c r="A39" s="245">
        <v>15</v>
      </c>
      <c r="B39" s="246" t="s">
        <v>157</v>
      </c>
      <c r="C39" s="260" t="s">
        <v>158</v>
      </c>
      <c r="D39" s="247" t="s">
        <v>120</v>
      </c>
      <c r="E39" s="248">
        <v>16.079999999999998</v>
      </c>
      <c r="F39" s="249"/>
      <c r="G39" s="250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4.0000000000000003E-5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121</v>
      </c>
      <c r="T39" s="232" t="s">
        <v>122</v>
      </c>
      <c r="U39" s="232">
        <v>7.8E-2</v>
      </c>
      <c r="V39" s="232">
        <f>ROUND(E39*U39,2)</f>
        <v>1.25</v>
      </c>
      <c r="W39" s="232"/>
      <c r="X39" s="232" t="s">
        <v>107</v>
      </c>
      <c r="Y39" s="232" t="s">
        <v>108</v>
      </c>
      <c r="Z39" s="211"/>
      <c r="AA39" s="211"/>
      <c r="AB39" s="211"/>
      <c r="AC39" s="211"/>
      <c r="AD39" s="211"/>
      <c r="AE39" s="211"/>
      <c r="AF39" s="211"/>
      <c r="AG39" s="211" t="s">
        <v>109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5">
      <c r="A40" s="228"/>
      <c r="B40" s="229"/>
      <c r="C40" s="261" t="s">
        <v>159</v>
      </c>
      <c r="D40" s="234"/>
      <c r="E40" s="235">
        <v>16.079999999999998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124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45">
        <v>16</v>
      </c>
      <c r="B41" s="246" t="s">
        <v>160</v>
      </c>
      <c r="C41" s="260" t="s">
        <v>161</v>
      </c>
      <c r="D41" s="247" t="s">
        <v>120</v>
      </c>
      <c r="E41" s="248">
        <v>54.058</v>
      </c>
      <c r="F41" s="249"/>
      <c r="G41" s="250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6.2039999999999998E-2</v>
      </c>
      <c r="O41" s="231">
        <f>ROUND(E41*N41,2)</f>
        <v>3.35</v>
      </c>
      <c r="P41" s="231">
        <v>0</v>
      </c>
      <c r="Q41" s="231">
        <f>ROUND(E41*P41,2)</f>
        <v>0</v>
      </c>
      <c r="R41" s="232"/>
      <c r="S41" s="232" t="s">
        <v>121</v>
      </c>
      <c r="T41" s="232" t="s">
        <v>122</v>
      </c>
      <c r="U41" s="232">
        <v>1.3460000000000001</v>
      </c>
      <c r="V41" s="232">
        <f>ROUND(E41*U41,2)</f>
        <v>72.760000000000005</v>
      </c>
      <c r="W41" s="232"/>
      <c r="X41" s="232" t="s">
        <v>107</v>
      </c>
      <c r="Y41" s="232" t="s">
        <v>108</v>
      </c>
      <c r="Z41" s="211"/>
      <c r="AA41" s="211"/>
      <c r="AB41" s="211"/>
      <c r="AC41" s="211"/>
      <c r="AD41" s="211"/>
      <c r="AE41" s="211"/>
      <c r="AF41" s="211"/>
      <c r="AG41" s="211" t="s">
        <v>109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5">
      <c r="A42" s="228"/>
      <c r="B42" s="229"/>
      <c r="C42" s="261" t="s">
        <v>162</v>
      </c>
      <c r="D42" s="234"/>
      <c r="E42" s="235"/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124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5">
      <c r="A43" s="228"/>
      <c r="B43" s="229"/>
      <c r="C43" s="261" t="s">
        <v>163</v>
      </c>
      <c r="D43" s="234"/>
      <c r="E43" s="235">
        <v>40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1"/>
      <c r="AA43" s="211"/>
      <c r="AB43" s="211"/>
      <c r="AC43" s="211"/>
      <c r="AD43" s="211"/>
      <c r="AE43" s="211"/>
      <c r="AF43" s="211"/>
      <c r="AG43" s="211" t="s">
        <v>124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 x14ac:dyDescent="0.25">
      <c r="A44" s="228"/>
      <c r="B44" s="229"/>
      <c r="C44" s="261" t="s">
        <v>164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124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 x14ac:dyDescent="0.25">
      <c r="A45" s="228"/>
      <c r="B45" s="229"/>
      <c r="C45" s="261" t="s">
        <v>165</v>
      </c>
      <c r="D45" s="234"/>
      <c r="E45" s="235">
        <v>14.058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124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51">
        <v>17</v>
      </c>
      <c r="B46" s="252" t="s">
        <v>166</v>
      </c>
      <c r="C46" s="259" t="s">
        <v>167</v>
      </c>
      <c r="D46" s="253" t="s">
        <v>120</v>
      </c>
      <c r="E46" s="254">
        <v>54.058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8.7000000000000001E-4</v>
      </c>
      <c r="O46" s="231">
        <f>ROUND(E46*N46,2)</f>
        <v>0.05</v>
      </c>
      <c r="P46" s="231">
        <v>0</v>
      </c>
      <c r="Q46" s="231">
        <f>ROUND(E46*P46,2)</f>
        <v>0</v>
      </c>
      <c r="R46" s="232"/>
      <c r="S46" s="232" t="s">
        <v>121</v>
      </c>
      <c r="T46" s="232" t="s">
        <v>122</v>
      </c>
      <c r="U46" s="232">
        <v>0.26500000000000001</v>
      </c>
      <c r="V46" s="232">
        <f>ROUND(E46*U46,2)</f>
        <v>14.33</v>
      </c>
      <c r="W46" s="232"/>
      <c r="X46" s="232" t="s">
        <v>107</v>
      </c>
      <c r="Y46" s="232" t="s">
        <v>108</v>
      </c>
      <c r="Z46" s="211"/>
      <c r="AA46" s="211"/>
      <c r="AB46" s="211"/>
      <c r="AC46" s="211"/>
      <c r="AD46" s="211"/>
      <c r="AE46" s="211"/>
      <c r="AF46" s="211"/>
      <c r="AG46" s="211" t="s">
        <v>109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45">
        <v>18</v>
      </c>
      <c r="B47" s="246" t="s">
        <v>168</v>
      </c>
      <c r="C47" s="260" t="s">
        <v>169</v>
      </c>
      <c r="D47" s="247" t="s">
        <v>170</v>
      </c>
      <c r="E47" s="248">
        <v>31.24</v>
      </c>
      <c r="F47" s="249"/>
      <c r="G47" s="250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4.4999999999999999E-4</v>
      </c>
      <c r="O47" s="231">
        <f>ROUND(E47*N47,2)</f>
        <v>0.01</v>
      </c>
      <c r="P47" s="231">
        <v>0</v>
      </c>
      <c r="Q47" s="231">
        <f>ROUND(E47*P47,2)</f>
        <v>0</v>
      </c>
      <c r="R47" s="232"/>
      <c r="S47" s="232" t="s">
        <v>121</v>
      </c>
      <c r="T47" s="232" t="s">
        <v>122</v>
      </c>
      <c r="U47" s="232">
        <v>0</v>
      </c>
      <c r="V47" s="232">
        <f>ROUND(E47*U47,2)</f>
        <v>0</v>
      </c>
      <c r="W47" s="232"/>
      <c r="X47" s="232" t="s">
        <v>107</v>
      </c>
      <c r="Y47" s="232" t="s">
        <v>108</v>
      </c>
      <c r="Z47" s="211"/>
      <c r="AA47" s="211"/>
      <c r="AB47" s="211"/>
      <c r="AC47" s="211"/>
      <c r="AD47" s="211"/>
      <c r="AE47" s="211"/>
      <c r="AF47" s="211"/>
      <c r="AG47" s="211" t="s">
        <v>109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 x14ac:dyDescent="0.25">
      <c r="A48" s="228"/>
      <c r="B48" s="229"/>
      <c r="C48" s="261" t="s">
        <v>171</v>
      </c>
      <c r="D48" s="234"/>
      <c r="E48" s="235">
        <v>31.24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124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51">
        <v>19</v>
      </c>
      <c r="B49" s="252" t="s">
        <v>172</v>
      </c>
      <c r="C49" s="259" t="s">
        <v>173</v>
      </c>
      <c r="D49" s="253" t="s">
        <v>170</v>
      </c>
      <c r="E49" s="254">
        <v>5.5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105</v>
      </c>
      <c r="T49" s="232" t="s">
        <v>106</v>
      </c>
      <c r="U49" s="232">
        <v>0</v>
      </c>
      <c r="V49" s="232">
        <f>ROUND(E49*U49,2)</f>
        <v>0</v>
      </c>
      <c r="W49" s="232"/>
      <c r="X49" s="232" t="s">
        <v>107</v>
      </c>
      <c r="Y49" s="232" t="s">
        <v>108</v>
      </c>
      <c r="Z49" s="211"/>
      <c r="AA49" s="211"/>
      <c r="AB49" s="211"/>
      <c r="AC49" s="211"/>
      <c r="AD49" s="211"/>
      <c r="AE49" s="211"/>
      <c r="AF49" s="211"/>
      <c r="AG49" s="211" t="s">
        <v>109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5">
      <c r="A50" s="238" t="s">
        <v>100</v>
      </c>
      <c r="B50" s="239" t="s">
        <v>57</v>
      </c>
      <c r="C50" s="258" t="s">
        <v>58</v>
      </c>
      <c r="D50" s="240"/>
      <c r="E50" s="241"/>
      <c r="F50" s="242"/>
      <c r="G50" s="243">
        <f>SUMIF(AG51:AG57,"&lt;&gt;NOR",G51:G57)</f>
        <v>0</v>
      </c>
      <c r="H50" s="237"/>
      <c r="I50" s="237">
        <f>SUM(I51:I57)</f>
        <v>0</v>
      </c>
      <c r="J50" s="237"/>
      <c r="K50" s="237">
        <f>SUM(K51:K57)</f>
        <v>0</v>
      </c>
      <c r="L50" s="237"/>
      <c r="M50" s="237">
        <f>SUM(M51:M57)</f>
        <v>0</v>
      </c>
      <c r="N50" s="236"/>
      <c r="O50" s="236">
        <f>SUM(O51:O57)</f>
        <v>1.0900000000000001</v>
      </c>
      <c r="P50" s="236"/>
      <c r="Q50" s="236">
        <f>SUM(Q51:Q57)</f>
        <v>0</v>
      </c>
      <c r="R50" s="237"/>
      <c r="S50" s="237"/>
      <c r="T50" s="237"/>
      <c r="U50" s="237"/>
      <c r="V50" s="237">
        <f>SUM(V51:V57)</f>
        <v>16.25</v>
      </c>
      <c r="W50" s="237"/>
      <c r="X50" s="237"/>
      <c r="Y50" s="237"/>
      <c r="AG50" t="s">
        <v>101</v>
      </c>
    </row>
    <row r="51" spans="1:60" outlineLevel="1" x14ac:dyDescent="0.25">
      <c r="A51" s="245">
        <v>20</v>
      </c>
      <c r="B51" s="246" t="s">
        <v>174</v>
      </c>
      <c r="C51" s="260" t="s">
        <v>175</v>
      </c>
      <c r="D51" s="247" t="s">
        <v>120</v>
      </c>
      <c r="E51" s="248">
        <v>56.757399999999997</v>
      </c>
      <c r="F51" s="249"/>
      <c r="G51" s="250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1.8380000000000001E-2</v>
      </c>
      <c r="O51" s="231">
        <f>ROUND(E51*N51,2)</f>
        <v>1.04</v>
      </c>
      <c r="P51" s="231">
        <v>0</v>
      </c>
      <c r="Q51" s="231">
        <f>ROUND(E51*P51,2)</f>
        <v>0</v>
      </c>
      <c r="R51" s="232"/>
      <c r="S51" s="232" t="s">
        <v>121</v>
      </c>
      <c r="T51" s="232" t="s">
        <v>122</v>
      </c>
      <c r="U51" s="232">
        <v>0.13</v>
      </c>
      <c r="V51" s="232">
        <f>ROUND(E51*U51,2)</f>
        <v>7.38</v>
      </c>
      <c r="W51" s="232"/>
      <c r="X51" s="232" t="s">
        <v>107</v>
      </c>
      <c r="Y51" s="232" t="s">
        <v>108</v>
      </c>
      <c r="Z51" s="211"/>
      <c r="AA51" s="211"/>
      <c r="AB51" s="211"/>
      <c r="AC51" s="211"/>
      <c r="AD51" s="211"/>
      <c r="AE51" s="211"/>
      <c r="AF51" s="211"/>
      <c r="AG51" s="211" t="s">
        <v>112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 x14ac:dyDescent="0.25">
      <c r="A52" s="228"/>
      <c r="B52" s="229"/>
      <c r="C52" s="261" t="s">
        <v>176</v>
      </c>
      <c r="D52" s="234"/>
      <c r="E52" s="235">
        <v>56.757399999999997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1"/>
      <c r="AA52" s="211"/>
      <c r="AB52" s="211"/>
      <c r="AC52" s="211"/>
      <c r="AD52" s="211"/>
      <c r="AE52" s="211"/>
      <c r="AF52" s="211"/>
      <c r="AG52" s="211" t="s">
        <v>124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51">
        <v>21</v>
      </c>
      <c r="B53" s="252" t="s">
        <v>177</v>
      </c>
      <c r="C53" s="259" t="s">
        <v>178</v>
      </c>
      <c r="D53" s="253" t="s">
        <v>120</v>
      </c>
      <c r="E53" s="254">
        <v>56.756999999999998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8.4999999999999995E-4</v>
      </c>
      <c r="O53" s="231">
        <f>ROUND(E53*N53,2)</f>
        <v>0.05</v>
      </c>
      <c r="P53" s="231">
        <v>0</v>
      </c>
      <c r="Q53" s="231">
        <f>ROUND(E53*P53,2)</f>
        <v>0</v>
      </c>
      <c r="R53" s="232"/>
      <c r="S53" s="232" t="s">
        <v>121</v>
      </c>
      <c r="T53" s="232" t="s">
        <v>122</v>
      </c>
      <c r="U53" s="232">
        <v>6.0000000000000001E-3</v>
      </c>
      <c r="V53" s="232">
        <f>ROUND(E53*U53,2)</f>
        <v>0.34</v>
      </c>
      <c r="W53" s="232"/>
      <c r="X53" s="232" t="s">
        <v>107</v>
      </c>
      <c r="Y53" s="232" t="s">
        <v>108</v>
      </c>
      <c r="Z53" s="211"/>
      <c r="AA53" s="211"/>
      <c r="AB53" s="211"/>
      <c r="AC53" s="211"/>
      <c r="AD53" s="211"/>
      <c r="AE53" s="211"/>
      <c r="AF53" s="211"/>
      <c r="AG53" s="211" t="s">
        <v>112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51">
        <v>22</v>
      </c>
      <c r="B54" s="252" t="s">
        <v>179</v>
      </c>
      <c r="C54" s="259" t="s">
        <v>180</v>
      </c>
      <c r="D54" s="253" t="s">
        <v>120</v>
      </c>
      <c r="E54" s="254">
        <v>56.756999999999998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121</v>
      </c>
      <c r="T54" s="232" t="s">
        <v>122</v>
      </c>
      <c r="U54" s="232">
        <v>0.10199999999999999</v>
      </c>
      <c r="V54" s="232">
        <f>ROUND(E54*U54,2)</f>
        <v>5.79</v>
      </c>
      <c r="W54" s="232"/>
      <c r="X54" s="232" t="s">
        <v>107</v>
      </c>
      <c r="Y54" s="232" t="s">
        <v>108</v>
      </c>
      <c r="Z54" s="211"/>
      <c r="AA54" s="211"/>
      <c r="AB54" s="211"/>
      <c r="AC54" s="211"/>
      <c r="AD54" s="211"/>
      <c r="AE54" s="211"/>
      <c r="AF54" s="211"/>
      <c r="AG54" s="211" t="s">
        <v>109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51">
        <v>23</v>
      </c>
      <c r="B55" s="252" t="s">
        <v>181</v>
      </c>
      <c r="C55" s="259" t="s">
        <v>182</v>
      </c>
      <c r="D55" s="253" t="s">
        <v>120</v>
      </c>
      <c r="E55" s="254">
        <v>56.756999999999998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121</v>
      </c>
      <c r="T55" s="232" t="s">
        <v>122</v>
      </c>
      <c r="U55" s="232">
        <v>3.0300000000000001E-2</v>
      </c>
      <c r="V55" s="232">
        <f>ROUND(E55*U55,2)</f>
        <v>1.72</v>
      </c>
      <c r="W55" s="232"/>
      <c r="X55" s="232" t="s">
        <v>107</v>
      </c>
      <c r="Y55" s="232" t="s">
        <v>108</v>
      </c>
      <c r="Z55" s="211"/>
      <c r="AA55" s="211"/>
      <c r="AB55" s="211"/>
      <c r="AC55" s="211"/>
      <c r="AD55" s="211"/>
      <c r="AE55" s="211"/>
      <c r="AF55" s="211"/>
      <c r="AG55" s="211" t="s">
        <v>112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5">
      <c r="A56" s="251">
        <v>24</v>
      </c>
      <c r="B56" s="252" t="s">
        <v>183</v>
      </c>
      <c r="C56" s="259" t="s">
        <v>184</v>
      </c>
      <c r="D56" s="253" t="s">
        <v>120</v>
      </c>
      <c r="E56" s="254">
        <v>56.756999999999998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5.0000000000000002E-5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121</v>
      </c>
      <c r="T56" s="232" t="s">
        <v>122</v>
      </c>
      <c r="U56" s="232">
        <v>0</v>
      </c>
      <c r="V56" s="232">
        <f>ROUND(E56*U56,2)</f>
        <v>0</v>
      </c>
      <c r="W56" s="232"/>
      <c r="X56" s="232" t="s">
        <v>107</v>
      </c>
      <c r="Y56" s="232" t="s">
        <v>108</v>
      </c>
      <c r="Z56" s="211"/>
      <c r="AA56" s="211"/>
      <c r="AB56" s="211"/>
      <c r="AC56" s="211"/>
      <c r="AD56" s="211"/>
      <c r="AE56" s="211"/>
      <c r="AF56" s="211"/>
      <c r="AG56" s="211" t="s">
        <v>112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51">
        <v>25</v>
      </c>
      <c r="B57" s="252" t="s">
        <v>185</v>
      </c>
      <c r="C57" s="259" t="s">
        <v>186</v>
      </c>
      <c r="D57" s="253" t="s">
        <v>120</v>
      </c>
      <c r="E57" s="254">
        <v>56.756999999999998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121</v>
      </c>
      <c r="T57" s="232" t="s">
        <v>122</v>
      </c>
      <c r="U57" s="232">
        <v>1.7999999999999999E-2</v>
      </c>
      <c r="V57" s="232">
        <f>ROUND(E57*U57,2)</f>
        <v>1.02</v>
      </c>
      <c r="W57" s="232"/>
      <c r="X57" s="232" t="s">
        <v>107</v>
      </c>
      <c r="Y57" s="232" t="s">
        <v>108</v>
      </c>
      <c r="Z57" s="211"/>
      <c r="AA57" s="211"/>
      <c r="AB57" s="211"/>
      <c r="AC57" s="211"/>
      <c r="AD57" s="211"/>
      <c r="AE57" s="211"/>
      <c r="AF57" s="211"/>
      <c r="AG57" s="211" t="s">
        <v>112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6.4" x14ac:dyDescent="0.25">
      <c r="A58" s="238" t="s">
        <v>100</v>
      </c>
      <c r="B58" s="239" t="s">
        <v>59</v>
      </c>
      <c r="C58" s="258" t="s">
        <v>60</v>
      </c>
      <c r="D58" s="240"/>
      <c r="E58" s="241"/>
      <c r="F58" s="242"/>
      <c r="G58" s="243">
        <f>SUMIF(AG59:AG59,"&lt;&gt;NOR",G59:G59)</f>
        <v>0</v>
      </c>
      <c r="H58" s="237"/>
      <c r="I58" s="237">
        <f>SUM(I59:I59)</f>
        <v>0</v>
      </c>
      <c r="J58" s="237"/>
      <c r="K58" s="237">
        <f>SUM(K59:K59)</f>
        <v>0</v>
      </c>
      <c r="L58" s="237"/>
      <c r="M58" s="237">
        <f>SUM(M59:M59)</f>
        <v>0</v>
      </c>
      <c r="N58" s="236"/>
      <c r="O58" s="236">
        <f>SUM(O59:O59)</f>
        <v>0</v>
      </c>
      <c r="P58" s="236"/>
      <c r="Q58" s="236">
        <f>SUM(Q59:Q59)</f>
        <v>0</v>
      </c>
      <c r="R58" s="237"/>
      <c r="S58" s="237"/>
      <c r="T58" s="237"/>
      <c r="U58" s="237"/>
      <c r="V58" s="237">
        <f>SUM(V59:V59)</f>
        <v>0</v>
      </c>
      <c r="W58" s="237"/>
      <c r="X58" s="237"/>
      <c r="Y58" s="237"/>
      <c r="AG58" t="s">
        <v>101</v>
      </c>
    </row>
    <row r="59" spans="1:60" ht="20.399999999999999" outlineLevel="1" x14ac:dyDescent="0.25">
      <c r="A59" s="251">
        <v>26</v>
      </c>
      <c r="B59" s="252" t="s">
        <v>187</v>
      </c>
      <c r="C59" s="259" t="s">
        <v>188</v>
      </c>
      <c r="D59" s="253" t="s">
        <v>189</v>
      </c>
      <c r="E59" s="254">
        <v>1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105</v>
      </c>
      <c r="T59" s="232" t="s">
        <v>106</v>
      </c>
      <c r="U59" s="232">
        <v>0</v>
      </c>
      <c r="V59" s="232">
        <f>ROUND(E59*U59,2)</f>
        <v>0</v>
      </c>
      <c r="W59" s="232"/>
      <c r="X59" s="232" t="s">
        <v>107</v>
      </c>
      <c r="Y59" s="232" t="s">
        <v>108</v>
      </c>
      <c r="Z59" s="211"/>
      <c r="AA59" s="211"/>
      <c r="AB59" s="211"/>
      <c r="AC59" s="211"/>
      <c r="AD59" s="211"/>
      <c r="AE59" s="211"/>
      <c r="AF59" s="211"/>
      <c r="AG59" s="211" t="s">
        <v>109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5">
      <c r="A60" s="238" t="s">
        <v>100</v>
      </c>
      <c r="B60" s="239" t="s">
        <v>61</v>
      </c>
      <c r="C60" s="258" t="s">
        <v>62</v>
      </c>
      <c r="D60" s="240"/>
      <c r="E60" s="241"/>
      <c r="F60" s="242"/>
      <c r="G60" s="243">
        <f>SUMIF(AG61:AG95,"&lt;&gt;NOR",G61:G95)</f>
        <v>0</v>
      </c>
      <c r="H60" s="237"/>
      <c r="I60" s="237">
        <f>SUM(I61:I95)</f>
        <v>0</v>
      </c>
      <c r="J60" s="237"/>
      <c r="K60" s="237">
        <f>SUM(K61:K95)</f>
        <v>0</v>
      </c>
      <c r="L60" s="237"/>
      <c r="M60" s="237">
        <f>SUM(M61:M95)</f>
        <v>0</v>
      </c>
      <c r="N60" s="236"/>
      <c r="O60" s="236">
        <f>SUM(O61:O95)</f>
        <v>0</v>
      </c>
      <c r="P60" s="236"/>
      <c r="Q60" s="236">
        <f>SUM(Q61:Q95)</f>
        <v>289.08999999999997</v>
      </c>
      <c r="R60" s="237"/>
      <c r="S60" s="237"/>
      <c r="T60" s="237"/>
      <c r="U60" s="237"/>
      <c r="V60" s="237">
        <f>SUM(V61:V95)</f>
        <v>869.69999999999993</v>
      </c>
      <c r="W60" s="237"/>
      <c r="X60" s="237"/>
      <c r="Y60" s="237"/>
      <c r="AG60" t="s">
        <v>101</v>
      </c>
    </row>
    <row r="61" spans="1:60" outlineLevel="1" x14ac:dyDescent="0.25">
      <c r="A61" s="245">
        <v>27</v>
      </c>
      <c r="B61" s="246" t="s">
        <v>190</v>
      </c>
      <c r="C61" s="260" t="s">
        <v>191</v>
      </c>
      <c r="D61" s="247" t="s">
        <v>129</v>
      </c>
      <c r="E61" s="248">
        <v>88.840800000000002</v>
      </c>
      <c r="F61" s="249"/>
      <c r="G61" s="250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2</v>
      </c>
      <c r="Q61" s="231">
        <f>ROUND(E61*P61,2)</f>
        <v>177.68</v>
      </c>
      <c r="R61" s="232"/>
      <c r="S61" s="232" t="s">
        <v>121</v>
      </c>
      <c r="T61" s="232" t="s">
        <v>122</v>
      </c>
      <c r="U61" s="232">
        <v>6.44</v>
      </c>
      <c r="V61" s="232">
        <f>ROUND(E61*U61,2)</f>
        <v>572.13</v>
      </c>
      <c r="W61" s="232"/>
      <c r="X61" s="232" t="s">
        <v>107</v>
      </c>
      <c r="Y61" s="232" t="s">
        <v>108</v>
      </c>
      <c r="Z61" s="211"/>
      <c r="AA61" s="211"/>
      <c r="AB61" s="211"/>
      <c r="AC61" s="211"/>
      <c r="AD61" s="211"/>
      <c r="AE61" s="211"/>
      <c r="AF61" s="211"/>
      <c r="AG61" s="211" t="s">
        <v>109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5">
      <c r="A62" s="228"/>
      <c r="B62" s="229"/>
      <c r="C62" s="261" t="s">
        <v>192</v>
      </c>
      <c r="D62" s="234"/>
      <c r="E62" s="235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1"/>
      <c r="AA62" s="211"/>
      <c r="AB62" s="211"/>
      <c r="AC62" s="211"/>
      <c r="AD62" s="211"/>
      <c r="AE62" s="211"/>
      <c r="AF62" s="211"/>
      <c r="AG62" s="211" t="s">
        <v>124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 x14ac:dyDescent="0.25">
      <c r="A63" s="228"/>
      <c r="B63" s="229"/>
      <c r="C63" s="261" t="s">
        <v>193</v>
      </c>
      <c r="D63" s="234"/>
      <c r="E63" s="235">
        <v>0.95130000000000003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124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 x14ac:dyDescent="0.25">
      <c r="A64" s="228"/>
      <c r="B64" s="229"/>
      <c r="C64" s="261" t="s">
        <v>194</v>
      </c>
      <c r="D64" s="234"/>
      <c r="E64" s="235">
        <v>6.8624999999999998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124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 x14ac:dyDescent="0.25">
      <c r="A65" s="228"/>
      <c r="B65" s="229"/>
      <c r="C65" s="261" t="s">
        <v>195</v>
      </c>
      <c r="D65" s="234"/>
      <c r="E65" s="235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1"/>
      <c r="AA65" s="211"/>
      <c r="AB65" s="211"/>
      <c r="AC65" s="211"/>
      <c r="AD65" s="211"/>
      <c r="AE65" s="211"/>
      <c r="AF65" s="211"/>
      <c r="AG65" s="211" t="s">
        <v>124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3" x14ac:dyDescent="0.25">
      <c r="A66" s="228"/>
      <c r="B66" s="229"/>
      <c r="C66" s="261" t="s">
        <v>196</v>
      </c>
      <c r="D66" s="234"/>
      <c r="E66" s="235">
        <v>45.637500000000003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124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5">
      <c r="A67" s="228"/>
      <c r="B67" s="229"/>
      <c r="C67" s="261" t="s">
        <v>197</v>
      </c>
      <c r="D67" s="234"/>
      <c r="E67" s="235">
        <v>3.69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124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 x14ac:dyDescent="0.25">
      <c r="A68" s="228"/>
      <c r="B68" s="229"/>
      <c r="C68" s="261" t="s">
        <v>198</v>
      </c>
      <c r="D68" s="234"/>
      <c r="E68" s="235">
        <v>2.7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1"/>
      <c r="AA68" s="211"/>
      <c r="AB68" s="211"/>
      <c r="AC68" s="211"/>
      <c r="AD68" s="211"/>
      <c r="AE68" s="211"/>
      <c r="AF68" s="211"/>
      <c r="AG68" s="211" t="s">
        <v>124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5">
      <c r="A69" s="228"/>
      <c r="B69" s="229"/>
      <c r="C69" s="261" t="s">
        <v>199</v>
      </c>
      <c r="D69" s="234"/>
      <c r="E69" s="235">
        <v>7.85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1"/>
      <c r="AA69" s="211"/>
      <c r="AB69" s="211"/>
      <c r="AC69" s="211"/>
      <c r="AD69" s="211"/>
      <c r="AE69" s="211"/>
      <c r="AF69" s="211"/>
      <c r="AG69" s="211" t="s">
        <v>124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5">
      <c r="A70" s="228"/>
      <c r="B70" s="229"/>
      <c r="C70" s="261" t="s">
        <v>200</v>
      </c>
      <c r="D70" s="234"/>
      <c r="E70" s="235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124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5">
      <c r="A71" s="228"/>
      <c r="B71" s="229"/>
      <c r="C71" s="261" t="s">
        <v>201</v>
      </c>
      <c r="D71" s="234"/>
      <c r="E71" s="235">
        <v>2.56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124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5">
      <c r="A72" s="228"/>
      <c r="B72" s="229"/>
      <c r="C72" s="261" t="s">
        <v>202</v>
      </c>
      <c r="D72" s="234"/>
      <c r="E72" s="235">
        <v>2.4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1"/>
      <c r="AA72" s="211"/>
      <c r="AB72" s="211"/>
      <c r="AC72" s="211"/>
      <c r="AD72" s="211"/>
      <c r="AE72" s="211"/>
      <c r="AF72" s="211"/>
      <c r="AG72" s="211" t="s">
        <v>124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5">
      <c r="A73" s="228"/>
      <c r="B73" s="229"/>
      <c r="C73" s="261" t="s">
        <v>203</v>
      </c>
      <c r="D73" s="234"/>
      <c r="E73" s="235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124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 x14ac:dyDescent="0.25">
      <c r="A74" s="228"/>
      <c r="B74" s="229"/>
      <c r="C74" s="261" t="s">
        <v>204</v>
      </c>
      <c r="D74" s="234"/>
      <c r="E74" s="235">
        <v>2.3519999999999999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1"/>
      <c r="AA74" s="211"/>
      <c r="AB74" s="211"/>
      <c r="AC74" s="211"/>
      <c r="AD74" s="211"/>
      <c r="AE74" s="211"/>
      <c r="AF74" s="211"/>
      <c r="AG74" s="211" t="s">
        <v>124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5">
      <c r="A75" s="228"/>
      <c r="B75" s="229"/>
      <c r="C75" s="261" t="s">
        <v>205</v>
      </c>
      <c r="D75" s="234"/>
      <c r="E75" s="235">
        <v>5.5687499999999996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124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5">
      <c r="A76" s="228"/>
      <c r="B76" s="229"/>
      <c r="C76" s="261" t="s">
        <v>206</v>
      </c>
      <c r="D76" s="234"/>
      <c r="E76" s="235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1"/>
      <c r="AA76" s="211"/>
      <c r="AB76" s="211"/>
      <c r="AC76" s="211"/>
      <c r="AD76" s="211"/>
      <c r="AE76" s="211"/>
      <c r="AF76" s="211"/>
      <c r="AG76" s="211" t="s">
        <v>124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 x14ac:dyDescent="0.25">
      <c r="A77" s="228"/>
      <c r="B77" s="229"/>
      <c r="C77" s="261" t="s">
        <v>207</v>
      </c>
      <c r="D77" s="234"/>
      <c r="E77" s="235">
        <v>4.125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124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5">
      <c r="A78" s="228"/>
      <c r="B78" s="229"/>
      <c r="C78" s="261" t="s">
        <v>208</v>
      </c>
      <c r="D78" s="234"/>
      <c r="E78" s="235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1"/>
      <c r="AA78" s="211"/>
      <c r="AB78" s="211"/>
      <c r="AC78" s="211"/>
      <c r="AD78" s="211"/>
      <c r="AE78" s="211"/>
      <c r="AF78" s="211"/>
      <c r="AG78" s="211" t="s">
        <v>124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 x14ac:dyDescent="0.25">
      <c r="A79" s="228"/>
      <c r="B79" s="229"/>
      <c r="C79" s="261" t="s">
        <v>209</v>
      </c>
      <c r="D79" s="234"/>
      <c r="E79" s="235">
        <v>4.1437499999999998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124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45">
        <v>28</v>
      </c>
      <c r="B80" s="246" t="s">
        <v>210</v>
      </c>
      <c r="C80" s="260" t="s">
        <v>211</v>
      </c>
      <c r="D80" s="247" t="s">
        <v>129</v>
      </c>
      <c r="E80" s="248">
        <v>1.68</v>
      </c>
      <c r="F80" s="249"/>
      <c r="G80" s="250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1.47E-3</v>
      </c>
      <c r="O80" s="231">
        <f>ROUND(E80*N80,2)</f>
        <v>0</v>
      </c>
      <c r="P80" s="231">
        <v>2.4</v>
      </c>
      <c r="Q80" s="231">
        <f>ROUND(E80*P80,2)</f>
        <v>4.03</v>
      </c>
      <c r="R80" s="232"/>
      <c r="S80" s="232" t="s">
        <v>121</v>
      </c>
      <c r="T80" s="232" t="s">
        <v>122</v>
      </c>
      <c r="U80" s="232">
        <v>8.5</v>
      </c>
      <c r="V80" s="232">
        <f>ROUND(E80*U80,2)</f>
        <v>14.28</v>
      </c>
      <c r="W80" s="232"/>
      <c r="X80" s="232" t="s">
        <v>107</v>
      </c>
      <c r="Y80" s="232" t="s">
        <v>108</v>
      </c>
      <c r="Z80" s="211"/>
      <c r="AA80" s="211"/>
      <c r="AB80" s="211"/>
      <c r="AC80" s="211"/>
      <c r="AD80" s="211"/>
      <c r="AE80" s="211"/>
      <c r="AF80" s="211"/>
      <c r="AG80" s="211" t="s">
        <v>109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 x14ac:dyDescent="0.25">
      <c r="A81" s="228"/>
      <c r="B81" s="229"/>
      <c r="C81" s="261" t="s">
        <v>212</v>
      </c>
      <c r="D81" s="234"/>
      <c r="E81" s="235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124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5">
      <c r="A82" s="228"/>
      <c r="B82" s="229"/>
      <c r="C82" s="261" t="s">
        <v>213</v>
      </c>
      <c r="D82" s="234"/>
      <c r="E82" s="235">
        <v>1.68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124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0.399999999999999" outlineLevel="1" x14ac:dyDescent="0.25">
      <c r="A83" s="245">
        <v>29</v>
      </c>
      <c r="B83" s="246" t="s">
        <v>214</v>
      </c>
      <c r="C83" s="260" t="s">
        <v>215</v>
      </c>
      <c r="D83" s="247" t="s">
        <v>170</v>
      </c>
      <c r="E83" s="248">
        <v>66.3</v>
      </c>
      <c r="F83" s="249"/>
      <c r="G83" s="250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7.0000000000000007E-2</v>
      </c>
      <c r="Q83" s="231">
        <f>ROUND(E83*P83,2)</f>
        <v>4.6399999999999997</v>
      </c>
      <c r="R83" s="232"/>
      <c r="S83" s="232" t="s">
        <v>121</v>
      </c>
      <c r="T83" s="232" t="s">
        <v>106</v>
      </c>
      <c r="U83" s="232">
        <v>0.64</v>
      </c>
      <c r="V83" s="232">
        <f>ROUND(E83*U83,2)</f>
        <v>42.43</v>
      </c>
      <c r="W83" s="232"/>
      <c r="X83" s="232" t="s">
        <v>107</v>
      </c>
      <c r="Y83" s="232" t="s">
        <v>108</v>
      </c>
      <c r="Z83" s="211"/>
      <c r="AA83" s="211"/>
      <c r="AB83" s="211"/>
      <c r="AC83" s="211"/>
      <c r="AD83" s="211"/>
      <c r="AE83" s="211"/>
      <c r="AF83" s="211"/>
      <c r="AG83" s="211" t="s">
        <v>109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5">
      <c r="A84" s="228"/>
      <c r="B84" s="229"/>
      <c r="C84" s="261" t="s">
        <v>216</v>
      </c>
      <c r="D84" s="234"/>
      <c r="E84" s="235">
        <v>66.3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1"/>
      <c r="AA84" s="211"/>
      <c r="AB84" s="211"/>
      <c r="AC84" s="211"/>
      <c r="AD84" s="211"/>
      <c r="AE84" s="211"/>
      <c r="AF84" s="211"/>
      <c r="AG84" s="211" t="s">
        <v>124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0.399999999999999" outlineLevel="1" x14ac:dyDescent="0.25">
      <c r="A85" s="245">
        <v>30</v>
      </c>
      <c r="B85" s="246" t="s">
        <v>217</v>
      </c>
      <c r="C85" s="260" t="s">
        <v>218</v>
      </c>
      <c r="D85" s="247" t="s">
        <v>129</v>
      </c>
      <c r="E85" s="248">
        <v>45.246000000000002</v>
      </c>
      <c r="F85" s="249"/>
      <c r="G85" s="250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0</v>
      </c>
      <c r="O85" s="231">
        <f>ROUND(E85*N85,2)</f>
        <v>0</v>
      </c>
      <c r="P85" s="231">
        <v>2.2000000000000002</v>
      </c>
      <c r="Q85" s="231">
        <f>ROUND(E85*P85,2)</f>
        <v>99.54</v>
      </c>
      <c r="R85" s="232"/>
      <c r="S85" s="232" t="s">
        <v>121</v>
      </c>
      <c r="T85" s="232" t="s">
        <v>122</v>
      </c>
      <c r="U85" s="232">
        <v>4.2350000000000003</v>
      </c>
      <c r="V85" s="232">
        <f>ROUND(E85*U85,2)</f>
        <v>191.62</v>
      </c>
      <c r="W85" s="232"/>
      <c r="X85" s="232" t="s">
        <v>107</v>
      </c>
      <c r="Y85" s="232" t="s">
        <v>108</v>
      </c>
      <c r="Z85" s="211"/>
      <c r="AA85" s="211"/>
      <c r="AB85" s="211"/>
      <c r="AC85" s="211"/>
      <c r="AD85" s="211"/>
      <c r="AE85" s="211"/>
      <c r="AF85" s="211"/>
      <c r="AG85" s="211" t="s">
        <v>109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2" x14ac:dyDescent="0.25">
      <c r="A86" s="228"/>
      <c r="B86" s="229"/>
      <c r="C86" s="261" t="s">
        <v>219</v>
      </c>
      <c r="D86" s="234"/>
      <c r="E86" s="235"/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124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0.399999999999999" outlineLevel="3" x14ac:dyDescent="0.25">
      <c r="A87" s="228"/>
      <c r="B87" s="229"/>
      <c r="C87" s="261" t="s">
        <v>220</v>
      </c>
      <c r="D87" s="234"/>
      <c r="E87" s="235">
        <v>45.246000000000002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124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5">
      <c r="A88" s="245">
        <v>31</v>
      </c>
      <c r="B88" s="246" t="s">
        <v>221</v>
      </c>
      <c r="C88" s="260" t="s">
        <v>222</v>
      </c>
      <c r="D88" s="247" t="s">
        <v>170</v>
      </c>
      <c r="E88" s="248">
        <v>11.42</v>
      </c>
      <c r="F88" s="249"/>
      <c r="G88" s="250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4.6000000000000001E-4</v>
      </c>
      <c r="Q88" s="231">
        <f>ROUND(E88*P88,2)</f>
        <v>0.01</v>
      </c>
      <c r="R88" s="232"/>
      <c r="S88" s="232" t="s">
        <v>121</v>
      </c>
      <c r="T88" s="232" t="s">
        <v>122</v>
      </c>
      <c r="U88" s="232">
        <v>2</v>
      </c>
      <c r="V88" s="232">
        <f>ROUND(E88*U88,2)</f>
        <v>22.84</v>
      </c>
      <c r="W88" s="232"/>
      <c r="X88" s="232" t="s">
        <v>107</v>
      </c>
      <c r="Y88" s="232" t="s">
        <v>108</v>
      </c>
      <c r="Z88" s="211"/>
      <c r="AA88" s="211"/>
      <c r="AB88" s="211"/>
      <c r="AC88" s="211"/>
      <c r="AD88" s="211"/>
      <c r="AE88" s="211"/>
      <c r="AF88" s="211"/>
      <c r="AG88" s="211" t="s">
        <v>109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2" x14ac:dyDescent="0.25">
      <c r="A89" s="228"/>
      <c r="B89" s="229"/>
      <c r="C89" s="261" t="s">
        <v>223</v>
      </c>
      <c r="D89" s="234"/>
      <c r="E89" s="235"/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124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5">
      <c r="A90" s="228"/>
      <c r="B90" s="229"/>
      <c r="C90" s="261" t="s">
        <v>224</v>
      </c>
      <c r="D90" s="234"/>
      <c r="E90" s="235">
        <v>11.42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1"/>
      <c r="AA90" s="211"/>
      <c r="AB90" s="211"/>
      <c r="AC90" s="211"/>
      <c r="AD90" s="211"/>
      <c r="AE90" s="211"/>
      <c r="AF90" s="211"/>
      <c r="AG90" s="211" t="s">
        <v>124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5">
      <c r="A91" s="251">
        <v>32</v>
      </c>
      <c r="B91" s="252" t="s">
        <v>225</v>
      </c>
      <c r="C91" s="259" t="s">
        <v>226</v>
      </c>
      <c r="D91" s="253" t="s">
        <v>120</v>
      </c>
      <c r="E91" s="254">
        <v>54.058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5.8999999999999997E-2</v>
      </c>
      <c r="Q91" s="231">
        <f>ROUND(E91*P91,2)</f>
        <v>3.19</v>
      </c>
      <c r="R91" s="232"/>
      <c r="S91" s="232" t="s">
        <v>121</v>
      </c>
      <c r="T91" s="232" t="s">
        <v>122</v>
      </c>
      <c r="U91" s="232">
        <v>0.3</v>
      </c>
      <c r="V91" s="232">
        <f>ROUND(E91*U91,2)</f>
        <v>16.22</v>
      </c>
      <c r="W91" s="232"/>
      <c r="X91" s="232" t="s">
        <v>107</v>
      </c>
      <c r="Y91" s="232" t="s">
        <v>108</v>
      </c>
      <c r="Z91" s="211"/>
      <c r="AA91" s="211"/>
      <c r="AB91" s="211"/>
      <c r="AC91" s="211"/>
      <c r="AD91" s="211"/>
      <c r="AE91" s="211"/>
      <c r="AF91" s="211"/>
      <c r="AG91" s="211" t="s">
        <v>109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0.399999999999999" outlineLevel="1" x14ac:dyDescent="0.25">
      <c r="A92" s="251">
        <v>33</v>
      </c>
      <c r="B92" s="252" t="s">
        <v>227</v>
      </c>
      <c r="C92" s="259" t="s">
        <v>228</v>
      </c>
      <c r="D92" s="253" t="s">
        <v>229</v>
      </c>
      <c r="E92" s="254">
        <v>1</v>
      </c>
      <c r="F92" s="255"/>
      <c r="G92" s="256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105</v>
      </c>
      <c r="T92" s="232" t="s">
        <v>106</v>
      </c>
      <c r="U92" s="232">
        <v>0</v>
      </c>
      <c r="V92" s="232">
        <f>ROUND(E92*U92,2)</f>
        <v>0</v>
      </c>
      <c r="W92" s="232"/>
      <c r="X92" s="232" t="s">
        <v>107</v>
      </c>
      <c r="Y92" s="232" t="s">
        <v>108</v>
      </c>
      <c r="Z92" s="211"/>
      <c r="AA92" s="211"/>
      <c r="AB92" s="211"/>
      <c r="AC92" s="211"/>
      <c r="AD92" s="211"/>
      <c r="AE92" s="211"/>
      <c r="AF92" s="211"/>
      <c r="AG92" s="211" t="s">
        <v>109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0.399999999999999" outlineLevel="1" x14ac:dyDescent="0.25">
      <c r="A93" s="245">
        <v>34</v>
      </c>
      <c r="B93" s="246" t="s">
        <v>230</v>
      </c>
      <c r="C93" s="260" t="s">
        <v>231</v>
      </c>
      <c r="D93" s="247" t="s">
        <v>120</v>
      </c>
      <c r="E93" s="248">
        <v>2.8275000000000001</v>
      </c>
      <c r="F93" s="249"/>
      <c r="G93" s="250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4.6000000000000001E-4</v>
      </c>
      <c r="Q93" s="231">
        <f>ROUND(E93*P93,2)</f>
        <v>0</v>
      </c>
      <c r="R93" s="232"/>
      <c r="S93" s="232" t="s">
        <v>105</v>
      </c>
      <c r="T93" s="232" t="s">
        <v>106</v>
      </c>
      <c r="U93" s="232">
        <v>3.6</v>
      </c>
      <c r="V93" s="232">
        <f>ROUND(E93*U93,2)</f>
        <v>10.18</v>
      </c>
      <c r="W93" s="232"/>
      <c r="X93" s="232" t="s">
        <v>107</v>
      </c>
      <c r="Y93" s="232" t="s">
        <v>108</v>
      </c>
      <c r="Z93" s="211"/>
      <c r="AA93" s="211"/>
      <c r="AB93" s="211"/>
      <c r="AC93" s="211"/>
      <c r="AD93" s="211"/>
      <c r="AE93" s="211"/>
      <c r="AF93" s="211"/>
      <c r="AG93" s="211" t="s">
        <v>109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5">
      <c r="A94" s="228"/>
      <c r="B94" s="229"/>
      <c r="C94" s="261" t="s">
        <v>232</v>
      </c>
      <c r="D94" s="234"/>
      <c r="E94" s="235">
        <v>2.1749999999999998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124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 x14ac:dyDescent="0.25">
      <c r="A95" s="228"/>
      <c r="B95" s="229"/>
      <c r="C95" s="261" t="s">
        <v>233</v>
      </c>
      <c r="D95" s="234"/>
      <c r="E95" s="235">
        <v>0.65249999999999997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124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5">
      <c r="A96" s="238" t="s">
        <v>100</v>
      </c>
      <c r="B96" s="239" t="s">
        <v>63</v>
      </c>
      <c r="C96" s="258" t="s">
        <v>64</v>
      </c>
      <c r="D96" s="240"/>
      <c r="E96" s="241"/>
      <c r="F96" s="242"/>
      <c r="G96" s="243">
        <f>SUMIF(AG97:AG102,"&lt;&gt;NOR",G97:G102)</f>
        <v>0</v>
      </c>
      <c r="H96" s="237"/>
      <c r="I96" s="237">
        <f>SUM(I97:I102)</f>
        <v>0</v>
      </c>
      <c r="J96" s="237"/>
      <c r="K96" s="237">
        <f>SUM(K97:K102)</f>
        <v>0</v>
      </c>
      <c r="L96" s="237"/>
      <c r="M96" s="237">
        <f>SUM(M97:M102)</f>
        <v>0</v>
      </c>
      <c r="N96" s="236"/>
      <c r="O96" s="236">
        <f>SUM(O97:O102)</f>
        <v>0.76</v>
      </c>
      <c r="P96" s="236"/>
      <c r="Q96" s="236">
        <f>SUM(Q97:Q102)</f>
        <v>253.53</v>
      </c>
      <c r="R96" s="237"/>
      <c r="S96" s="237"/>
      <c r="T96" s="237"/>
      <c r="U96" s="237"/>
      <c r="V96" s="237">
        <f>SUM(V97:V102)</f>
        <v>445.2</v>
      </c>
      <c r="W96" s="237"/>
      <c r="X96" s="237"/>
      <c r="Y96" s="237"/>
      <c r="AG96" t="s">
        <v>101</v>
      </c>
    </row>
    <row r="97" spans="1:60" outlineLevel="1" x14ac:dyDescent="0.25">
      <c r="A97" s="245">
        <v>35</v>
      </c>
      <c r="B97" s="246" t="s">
        <v>234</v>
      </c>
      <c r="C97" s="260" t="s">
        <v>235</v>
      </c>
      <c r="D97" s="247" t="s">
        <v>129</v>
      </c>
      <c r="E97" s="248">
        <v>1014.129</v>
      </c>
      <c r="F97" s="249"/>
      <c r="G97" s="250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7.5000000000000002E-4</v>
      </c>
      <c r="O97" s="231">
        <f>ROUND(E97*N97,2)</f>
        <v>0.76</v>
      </c>
      <c r="P97" s="231">
        <v>0.25</v>
      </c>
      <c r="Q97" s="231">
        <f>ROUND(E97*P97,2)</f>
        <v>253.53</v>
      </c>
      <c r="R97" s="232"/>
      <c r="S97" s="232" t="s">
        <v>121</v>
      </c>
      <c r="T97" s="232" t="s">
        <v>122</v>
      </c>
      <c r="U97" s="232">
        <v>0.439</v>
      </c>
      <c r="V97" s="232">
        <f>ROUND(E97*U97,2)</f>
        <v>445.2</v>
      </c>
      <c r="W97" s="232"/>
      <c r="X97" s="232" t="s">
        <v>107</v>
      </c>
      <c r="Y97" s="232" t="s">
        <v>108</v>
      </c>
      <c r="Z97" s="211"/>
      <c r="AA97" s="211"/>
      <c r="AB97" s="211"/>
      <c r="AC97" s="211"/>
      <c r="AD97" s="211"/>
      <c r="AE97" s="211"/>
      <c r="AF97" s="211"/>
      <c r="AG97" s="211" t="s">
        <v>109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28"/>
      <c r="B98" s="229"/>
      <c r="C98" s="261" t="s">
        <v>236</v>
      </c>
      <c r="D98" s="234"/>
      <c r="E98" s="235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124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5">
      <c r="A99" s="228"/>
      <c r="B99" s="229"/>
      <c r="C99" s="261" t="s">
        <v>237</v>
      </c>
      <c r="D99" s="234"/>
      <c r="E99" s="235">
        <v>97.92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1"/>
      <c r="AA99" s="211"/>
      <c r="AB99" s="211"/>
      <c r="AC99" s="211"/>
      <c r="AD99" s="211"/>
      <c r="AE99" s="211"/>
      <c r="AF99" s="211"/>
      <c r="AG99" s="211" t="s">
        <v>124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5">
      <c r="A100" s="228"/>
      <c r="B100" s="229"/>
      <c r="C100" s="261" t="s">
        <v>195</v>
      </c>
      <c r="D100" s="234"/>
      <c r="E100" s="235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1"/>
      <c r="AA100" s="211"/>
      <c r="AB100" s="211"/>
      <c r="AC100" s="211"/>
      <c r="AD100" s="211"/>
      <c r="AE100" s="211"/>
      <c r="AF100" s="211"/>
      <c r="AG100" s="211" t="s">
        <v>124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 x14ac:dyDescent="0.25">
      <c r="A101" s="228"/>
      <c r="B101" s="229"/>
      <c r="C101" s="261" t="s">
        <v>238</v>
      </c>
      <c r="D101" s="234"/>
      <c r="E101" s="235">
        <v>908.01900000000001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1"/>
      <c r="AA101" s="211"/>
      <c r="AB101" s="211"/>
      <c r="AC101" s="211"/>
      <c r="AD101" s="211"/>
      <c r="AE101" s="211"/>
      <c r="AF101" s="211"/>
      <c r="AG101" s="211" t="s">
        <v>124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3" x14ac:dyDescent="0.25">
      <c r="A102" s="228"/>
      <c r="B102" s="229"/>
      <c r="C102" s="261" t="s">
        <v>239</v>
      </c>
      <c r="D102" s="234"/>
      <c r="E102" s="235">
        <v>8.19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124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5">
      <c r="A103" s="238" t="s">
        <v>100</v>
      </c>
      <c r="B103" s="239" t="s">
        <v>65</v>
      </c>
      <c r="C103" s="258" t="s">
        <v>66</v>
      </c>
      <c r="D103" s="240"/>
      <c r="E103" s="241"/>
      <c r="F103" s="242"/>
      <c r="G103" s="243">
        <f>SUMIF(AG104:AG105,"&lt;&gt;NOR",G104:G105)</f>
        <v>0</v>
      </c>
      <c r="H103" s="237"/>
      <c r="I103" s="237">
        <f>SUM(I104:I105)</f>
        <v>0</v>
      </c>
      <c r="J103" s="237"/>
      <c r="K103" s="237">
        <f>SUM(K104:K105)</f>
        <v>0</v>
      </c>
      <c r="L103" s="237"/>
      <c r="M103" s="237">
        <f>SUM(M104:M105)</f>
        <v>0</v>
      </c>
      <c r="N103" s="236"/>
      <c r="O103" s="236">
        <f>SUM(O104:O105)</f>
        <v>0.01</v>
      </c>
      <c r="P103" s="236"/>
      <c r="Q103" s="236">
        <f>SUM(Q104:Q105)</f>
        <v>0</v>
      </c>
      <c r="R103" s="237"/>
      <c r="S103" s="237"/>
      <c r="T103" s="237"/>
      <c r="U103" s="237"/>
      <c r="V103" s="237">
        <f>SUM(V104:V105)</f>
        <v>1.82</v>
      </c>
      <c r="W103" s="237"/>
      <c r="X103" s="237"/>
      <c r="Y103" s="237"/>
      <c r="AG103" t="s">
        <v>101</v>
      </c>
    </row>
    <row r="104" spans="1:60" outlineLevel="1" x14ac:dyDescent="0.25">
      <c r="A104" s="245">
        <v>36</v>
      </c>
      <c r="B104" s="246" t="s">
        <v>240</v>
      </c>
      <c r="C104" s="260" t="s">
        <v>241</v>
      </c>
      <c r="D104" s="247" t="s">
        <v>120</v>
      </c>
      <c r="E104" s="248">
        <v>3.8</v>
      </c>
      <c r="F104" s="249"/>
      <c r="G104" s="250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3.2299999999999998E-3</v>
      </c>
      <c r="O104" s="231">
        <f>ROUND(E104*N104,2)</f>
        <v>0.01</v>
      </c>
      <c r="P104" s="231">
        <v>0</v>
      </c>
      <c r="Q104" s="231">
        <f>ROUND(E104*P104,2)</f>
        <v>0</v>
      </c>
      <c r="R104" s="232"/>
      <c r="S104" s="232" t="s">
        <v>105</v>
      </c>
      <c r="T104" s="232" t="s">
        <v>122</v>
      </c>
      <c r="U104" s="232">
        <v>0.48</v>
      </c>
      <c r="V104" s="232">
        <f>ROUND(E104*U104,2)</f>
        <v>1.82</v>
      </c>
      <c r="W104" s="232"/>
      <c r="X104" s="232" t="s">
        <v>107</v>
      </c>
      <c r="Y104" s="232" t="s">
        <v>108</v>
      </c>
      <c r="Z104" s="211"/>
      <c r="AA104" s="211"/>
      <c r="AB104" s="211"/>
      <c r="AC104" s="211"/>
      <c r="AD104" s="211"/>
      <c r="AE104" s="211"/>
      <c r="AF104" s="211"/>
      <c r="AG104" s="211" t="s">
        <v>109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5">
      <c r="A105" s="228">
        <v>37</v>
      </c>
      <c r="B105" s="229" t="s">
        <v>242</v>
      </c>
      <c r="C105" s="262" t="s">
        <v>243</v>
      </c>
      <c r="D105" s="230" t="s">
        <v>0</v>
      </c>
      <c r="E105" s="257"/>
      <c r="F105" s="233"/>
      <c r="G105" s="232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2"/>
      <c r="S105" s="232" t="s">
        <v>121</v>
      </c>
      <c r="T105" s="232" t="s">
        <v>122</v>
      </c>
      <c r="U105" s="232">
        <v>0</v>
      </c>
      <c r="V105" s="232">
        <f>ROUND(E105*U105,2)</f>
        <v>0</v>
      </c>
      <c r="W105" s="232"/>
      <c r="X105" s="232" t="s">
        <v>244</v>
      </c>
      <c r="Y105" s="232" t="s">
        <v>108</v>
      </c>
      <c r="Z105" s="211"/>
      <c r="AA105" s="211"/>
      <c r="AB105" s="211"/>
      <c r="AC105" s="211"/>
      <c r="AD105" s="211"/>
      <c r="AE105" s="211"/>
      <c r="AF105" s="211"/>
      <c r="AG105" s="211" t="s">
        <v>245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x14ac:dyDescent="0.25">
      <c r="A106" s="238" t="s">
        <v>100</v>
      </c>
      <c r="B106" s="239" t="s">
        <v>67</v>
      </c>
      <c r="C106" s="258" t="s">
        <v>68</v>
      </c>
      <c r="D106" s="240"/>
      <c r="E106" s="241"/>
      <c r="F106" s="242"/>
      <c r="G106" s="243">
        <f>SUMIF(AG107:AG111,"&lt;&gt;NOR",G107:G111)</f>
        <v>0</v>
      </c>
      <c r="H106" s="237"/>
      <c r="I106" s="237">
        <f>SUM(I107:I111)</f>
        <v>0</v>
      </c>
      <c r="J106" s="237"/>
      <c r="K106" s="237">
        <f>SUM(K107:K111)</f>
        <v>0</v>
      </c>
      <c r="L106" s="237"/>
      <c r="M106" s="237">
        <f>SUM(M107:M111)</f>
        <v>0</v>
      </c>
      <c r="N106" s="236"/>
      <c r="O106" s="236">
        <f>SUM(O107:O111)</f>
        <v>0</v>
      </c>
      <c r="P106" s="236"/>
      <c r="Q106" s="236">
        <f>SUM(Q107:Q111)</f>
        <v>0</v>
      </c>
      <c r="R106" s="237"/>
      <c r="S106" s="237"/>
      <c r="T106" s="237"/>
      <c r="U106" s="237"/>
      <c r="V106" s="237">
        <f>SUM(V107:V111)</f>
        <v>0</v>
      </c>
      <c r="W106" s="237"/>
      <c r="X106" s="237"/>
      <c r="Y106" s="237"/>
      <c r="AG106" t="s">
        <v>101</v>
      </c>
    </row>
    <row r="107" spans="1:60" ht="20.399999999999999" outlineLevel="1" x14ac:dyDescent="0.25">
      <c r="A107" s="245">
        <v>38</v>
      </c>
      <c r="B107" s="246" t="s">
        <v>246</v>
      </c>
      <c r="C107" s="260" t="s">
        <v>247</v>
      </c>
      <c r="D107" s="247" t="s">
        <v>170</v>
      </c>
      <c r="E107" s="248">
        <v>113.813</v>
      </c>
      <c r="F107" s="249"/>
      <c r="G107" s="250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105</v>
      </c>
      <c r="T107" s="232" t="s">
        <v>106</v>
      </c>
      <c r="U107" s="232">
        <v>0</v>
      </c>
      <c r="V107" s="232">
        <f>ROUND(E107*U107,2)</f>
        <v>0</v>
      </c>
      <c r="W107" s="232"/>
      <c r="X107" s="232" t="s">
        <v>107</v>
      </c>
      <c r="Y107" s="232" t="s">
        <v>108</v>
      </c>
      <c r="Z107" s="211"/>
      <c r="AA107" s="211"/>
      <c r="AB107" s="211"/>
      <c r="AC107" s="211"/>
      <c r="AD107" s="211"/>
      <c r="AE107" s="211"/>
      <c r="AF107" s="211"/>
      <c r="AG107" s="211" t="s">
        <v>109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 x14ac:dyDescent="0.25">
      <c r="A108" s="228"/>
      <c r="B108" s="229"/>
      <c r="C108" s="261" t="s">
        <v>248</v>
      </c>
      <c r="D108" s="234"/>
      <c r="E108" s="235">
        <v>113.813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124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0.399999999999999" outlineLevel="1" x14ac:dyDescent="0.25">
      <c r="A109" s="245">
        <v>39</v>
      </c>
      <c r="B109" s="246" t="s">
        <v>249</v>
      </c>
      <c r="C109" s="260" t="s">
        <v>250</v>
      </c>
      <c r="D109" s="247" t="s">
        <v>170</v>
      </c>
      <c r="E109" s="248">
        <v>102</v>
      </c>
      <c r="F109" s="249"/>
      <c r="G109" s="250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105</v>
      </c>
      <c r="T109" s="232" t="s">
        <v>106</v>
      </c>
      <c r="U109" s="232">
        <v>0</v>
      </c>
      <c r="V109" s="232">
        <f>ROUND(E109*U109,2)</f>
        <v>0</v>
      </c>
      <c r="W109" s="232"/>
      <c r="X109" s="232" t="s">
        <v>107</v>
      </c>
      <c r="Y109" s="232" t="s">
        <v>108</v>
      </c>
      <c r="Z109" s="211"/>
      <c r="AA109" s="211"/>
      <c r="AB109" s="211"/>
      <c r="AC109" s="211"/>
      <c r="AD109" s="211"/>
      <c r="AE109" s="211"/>
      <c r="AF109" s="211"/>
      <c r="AG109" s="211" t="s">
        <v>109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 x14ac:dyDescent="0.25">
      <c r="A110" s="228"/>
      <c r="B110" s="229"/>
      <c r="C110" s="261" t="s">
        <v>251</v>
      </c>
      <c r="D110" s="234"/>
      <c r="E110" s="235">
        <v>102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124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28">
        <v>40</v>
      </c>
      <c r="B111" s="229" t="s">
        <v>252</v>
      </c>
      <c r="C111" s="262" t="s">
        <v>253</v>
      </c>
      <c r="D111" s="230" t="s">
        <v>0</v>
      </c>
      <c r="E111" s="257"/>
      <c r="F111" s="233"/>
      <c r="G111" s="232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2"/>
      <c r="S111" s="232" t="s">
        <v>121</v>
      </c>
      <c r="T111" s="232" t="s">
        <v>122</v>
      </c>
      <c r="U111" s="232">
        <v>0</v>
      </c>
      <c r="V111" s="232">
        <f>ROUND(E111*U111,2)</f>
        <v>0</v>
      </c>
      <c r="W111" s="232"/>
      <c r="X111" s="232" t="s">
        <v>244</v>
      </c>
      <c r="Y111" s="232" t="s">
        <v>108</v>
      </c>
      <c r="Z111" s="211"/>
      <c r="AA111" s="211"/>
      <c r="AB111" s="211"/>
      <c r="AC111" s="211"/>
      <c r="AD111" s="211"/>
      <c r="AE111" s="211"/>
      <c r="AF111" s="211"/>
      <c r="AG111" s="211" t="s">
        <v>245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x14ac:dyDescent="0.25">
      <c r="A112" s="238" t="s">
        <v>100</v>
      </c>
      <c r="B112" s="239" t="s">
        <v>69</v>
      </c>
      <c r="C112" s="258" t="s">
        <v>70</v>
      </c>
      <c r="D112" s="240"/>
      <c r="E112" s="241"/>
      <c r="F112" s="242"/>
      <c r="G112" s="243">
        <f>SUMIF(AG113:AG118,"&lt;&gt;NOR",G113:G118)</f>
        <v>0</v>
      </c>
      <c r="H112" s="237"/>
      <c r="I112" s="237">
        <f>SUM(I113:I118)</f>
        <v>0</v>
      </c>
      <c r="J112" s="237"/>
      <c r="K112" s="237">
        <f>SUM(K113:K118)</f>
        <v>0</v>
      </c>
      <c r="L112" s="237"/>
      <c r="M112" s="237">
        <f>SUM(M113:M118)</f>
        <v>0</v>
      </c>
      <c r="N112" s="236"/>
      <c r="O112" s="236">
        <f>SUM(O113:O118)</f>
        <v>0</v>
      </c>
      <c r="P112" s="236"/>
      <c r="Q112" s="236">
        <f>SUM(Q113:Q118)</f>
        <v>0</v>
      </c>
      <c r="R112" s="237"/>
      <c r="S112" s="237"/>
      <c r="T112" s="237"/>
      <c r="U112" s="237"/>
      <c r="V112" s="237">
        <f>SUM(V113:V118)</f>
        <v>912.58</v>
      </c>
      <c r="W112" s="237"/>
      <c r="X112" s="237"/>
      <c r="Y112" s="237"/>
      <c r="AG112" t="s">
        <v>101</v>
      </c>
    </row>
    <row r="113" spans="1:60" outlineLevel="1" x14ac:dyDescent="0.25">
      <c r="A113" s="251">
        <v>41</v>
      </c>
      <c r="B113" s="252" t="s">
        <v>254</v>
      </c>
      <c r="C113" s="259" t="s">
        <v>255</v>
      </c>
      <c r="D113" s="253" t="s">
        <v>256</v>
      </c>
      <c r="E113" s="254">
        <v>591.43835000000001</v>
      </c>
      <c r="F113" s="255"/>
      <c r="G113" s="256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121</v>
      </c>
      <c r="T113" s="232" t="s">
        <v>122</v>
      </c>
      <c r="U113" s="232">
        <v>0.49</v>
      </c>
      <c r="V113" s="232">
        <f>ROUND(E113*U113,2)</f>
        <v>289.8</v>
      </c>
      <c r="W113" s="232"/>
      <c r="X113" s="232" t="s">
        <v>257</v>
      </c>
      <c r="Y113" s="232" t="s">
        <v>108</v>
      </c>
      <c r="Z113" s="211"/>
      <c r="AA113" s="211"/>
      <c r="AB113" s="211"/>
      <c r="AC113" s="211"/>
      <c r="AD113" s="211"/>
      <c r="AE113" s="211"/>
      <c r="AF113" s="211"/>
      <c r="AG113" s="211" t="s">
        <v>258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51">
        <v>42</v>
      </c>
      <c r="B114" s="252" t="s">
        <v>259</v>
      </c>
      <c r="C114" s="259" t="s">
        <v>260</v>
      </c>
      <c r="D114" s="253" t="s">
        <v>256</v>
      </c>
      <c r="E114" s="254">
        <v>5914.3835099999997</v>
      </c>
      <c r="F114" s="255"/>
      <c r="G114" s="256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121</v>
      </c>
      <c r="T114" s="232" t="s">
        <v>122</v>
      </c>
      <c r="U114" s="232">
        <v>0</v>
      </c>
      <c r="V114" s="232">
        <f>ROUND(E114*U114,2)</f>
        <v>0</v>
      </c>
      <c r="W114" s="232"/>
      <c r="X114" s="232" t="s">
        <v>257</v>
      </c>
      <c r="Y114" s="232" t="s">
        <v>108</v>
      </c>
      <c r="Z114" s="211"/>
      <c r="AA114" s="211"/>
      <c r="AB114" s="211"/>
      <c r="AC114" s="211"/>
      <c r="AD114" s="211"/>
      <c r="AE114" s="211"/>
      <c r="AF114" s="211"/>
      <c r="AG114" s="211" t="s">
        <v>258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51">
        <v>43</v>
      </c>
      <c r="B115" s="252" t="s">
        <v>261</v>
      </c>
      <c r="C115" s="259" t="s">
        <v>262</v>
      </c>
      <c r="D115" s="253" t="s">
        <v>256</v>
      </c>
      <c r="E115" s="254">
        <v>591.43835000000001</v>
      </c>
      <c r="F115" s="255"/>
      <c r="G115" s="256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121</v>
      </c>
      <c r="T115" s="232" t="s">
        <v>122</v>
      </c>
      <c r="U115" s="232">
        <v>0.94199999999999995</v>
      </c>
      <c r="V115" s="232">
        <f>ROUND(E115*U115,2)</f>
        <v>557.13</v>
      </c>
      <c r="W115" s="232"/>
      <c r="X115" s="232" t="s">
        <v>257</v>
      </c>
      <c r="Y115" s="232" t="s">
        <v>108</v>
      </c>
      <c r="Z115" s="211"/>
      <c r="AA115" s="211"/>
      <c r="AB115" s="211"/>
      <c r="AC115" s="211"/>
      <c r="AD115" s="211"/>
      <c r="AE115" s="211"/>
      <c r="AF115" s="211"/>
      <c r="AG115" s="211" t="s">
        <v>258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51">
        <v>44</v>
      </c>
      <c r="B116" s="252" t="s">
        <v>263</v>
      </c>
      <c r="C116" s="259" t="s">
        <v>264</v>
      </c>
      <c r="D116" s="253" t="s">
        <v>256</v>
      </c>
      <c r="E116" s="254">
        <v>591.43835000000001</v>
      </c>
      <c r="F116" s="255"/>
      <c r="G116" s="256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121</v>
      </c>
      <c r="T116" s="232" t="s">
        <v>122</v>
      </c>
      <c r="U116" s="232">
        <v>0.105</v>
      </c>
      <c r="V116" s="232">
        <f>ROUND(E116*U116,2)</f>
        <v>62.1</v>
      </c>
      <c r="W116" s="232"/>
      <c r="X116" s="232" t="s">
        <v>257</v>
      </c>
      <c r="Y116" s="232" t="s">
        <v>108</v>
      </c>
      <c r="Z116" s="211"/>
      <c r="AA116" s="211"/>
      <c r="AB116" s="211"/>
      <c r="AC116" s="211"/>
      <c r="AD116" s="211"/>
      <c r="AE116" s="211"/>
      <c r="AF116" s="211"/>
      <c r="AG116" s="211" t="s">
        <v>258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5">
      <c r="A117" s="251">
        <v>45</v>
      </c>
      <c r="B117" s="252" t="s">
        <v>265</v>
      </c>
      <c r="C117" s="259" t="s">
        <v>266</v>
      </c>
      <c r="D117" s="253" t="s">
        <v>256</v>
      </c>
      <c r="E117" s="254">
        <v>591.43835000000001</v>
      </c>
      <c r="F117" s="255"/>
      <c r="G117" s="256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1">
        <v>0</v>
      </c>
      <c r="O117" s="231">
        <f>ROUND(E117*N117,2)</f>
        <v>0</v>
      </c>
      <c r="P117" s="231">
        <v>0</v>
      </c>
      <c r="Q117" s="231">
        <f>ROUND(E117*P117,2)</f>
        <v>0</v>
      </c>
      <c r="R117" s="232"/>
      <c r="S117" s="232" t="s">
        <v>121</v>
      </c>
      <c r="T117" s="232" t="s">
        <v>122</v>
      </c>
      <c r="U117" s="232">
        <v>0</v>
      </c>
      <c r="V117" s="232">
        <f>ROUND(E117*U117,2)</f>
        <v>0</v>
      </c>
      <c r="W117" s="232"/>
      <c r="X117" s="232" t="s">
        <v>257</v>
      </c>
      <c r="Y117" s="232" t="s">
        <v>108</v>
      </c>
      <c r="Z117" s="211"/>
      <c r="AA117" s="211"/>
      <c r="AB117" s="211"/>
      <c r="AC117" s="211"/>
      <c r="AD117" s="211"/>
      <c r="AE117" s="211"/>
      <c r="AF117" s="211"/>
      <c r="AG117" s="211" t="s">
        <v>258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5">
      <c r="A118" s="245">
        <v>46</v>
      </c>
      <c r="B118" s="246" t="s">
        <v>267</v>
      </c>
      <c r="C118" s="260" t="s">
        <v>268</v>
      </c>
      <c r="D118" s="247" t="s">
        <v>256</v>
      </c>
      <c r="E118" s="248">
        <v>591.43835000000001</v>
      </c>
      <c r="F118" s="249"/>
      <c r="G118" s="250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2"/>
      <c r="S118" s="232" t="s">
        <v>121</v>
      </c>
      <c r="T118" s="232" t="s">
        <v>122</v>
      </c>
      <c r="U118" s="232">
        <v>6.0000000000000001E-3</v>
      </c>
      <c r="V118" s="232">
        <f>ROUND(E118*U118,2)</f>
        <v>3.55</v>
      </c>
      <c r="W118" s="232"/>
      <c r="X118" s="232" t="s">
        <v>257</v>
      </c>
      <c r="Y118" s="232" t="s">
        <v>108</v>
      </c>
      <c r="Z118" s="211"/>
      <c r="AA118" s="211"/>
      <c r="AB118" s="211"/>
      <c r="AC118" s="211"/>
      <c r="AD118" s="211"/>
      <c r="AE118" s="211"/>
      <c r="AF118" s="211"/>
      <c r="AG118" s="211" t="s">
        <v>258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x14ac:dyDescent="0.25">
      <c r="A119" s="3"/>
      <c r="B119" s="4"/>
      <c r="C119" s="26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v>15</v>
      </c>
      <c r="AF119">
        <v>21</v>
      </c>
      <c r="AG119" t="s">
        <v>86</v>
      </c>
    </row>
    <row r="120" spans="1:60" x14ac:dyDescent="0.25">
      <c r="A120" s="214"/>
      <c r="B120" s="215" t="s">
        <v>31</v>
      </c>
      <c r="C120" s="264"/>
      <c r="D120" s="216"/>
      <c r="E120" s="217"/>
      <c r="F120" s="217"/>
      <c r="G120" s="244">
        <f>G8+G13+G38+G50+G58+G60+G96+G103+G106+G112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f>SUMIF(L7:L118,AE119,G7:G118)</f>
        <v>0</v>
      </c>
      <c r="AF120">
        <f>SUMIF(L7:L118,AF119,G7:G118)</f>
        <v>0</v>
      </c>
      <c r="AG120" t="s">
        <v>269</v>
      </c>
    </row>
    <row r="121" spans="1:60" x14ac:dyDescent="0.25">
      <c r="A121" s="3"/>
      <c r="B121" s="4"/>
      <c r="C121" s="26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3"/>
      <c r="B122" s="4"/>
      <c r="C122" s="26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18" t="s">
        <v>270</v>
      </c>
      <c r="B123" s="218"/>
      <c r="C123" s="26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19"/>
      <c r="B124" s="220"/>
      <c r="C124" s="266"/>
      <c r="D124" s="220"/>
      <c r="E124" s="220"/>
      <c r="F124" s="220"/>
      <c r="G124" s="22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271</v>
      </c>
    </row>
    <row r="125" spans="1:60" x14ac:dyDescent="0.25">
      <c r="A125" s="222"/>
      <c r="B125" s="223"/>
      <c r="C125" s="267"/>
      <c r="D125" s="223"/>
      <c r="E125" s="223"/>
      <c r="F125" s="223"/>
      <c r="G125" s="2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22"/>
      <c r="B126" s="223"/>
      <c r="C126" s="267"/>
      <c r="D126" s="223"/>
      <c r="E126" s="223"/>
      <c r="F126" s="223"/>
      <c r="G126" s="2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22"/>
      <c r="B127" s="223"/>
      <c r="C127" s="267"/>
      <c r="D127" s="223"/>
      <c r="E127" s="223"/>
      <c r="F127" s="223"/>
      <c r="G127" s="2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25"/>
      <c r="B128" s="226"/>
      <c r="C128" s="268"/>
      <c r="D128" s="226"/>
      <c r="E128" s="226"/>
      <c r="F128" s="226"/>
      <c r="G128" s="22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3"/>
      <c r="B129" s="4"/>
      <c r="C129" s="26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C130" s="269"/>
      <c r="D130" s="10"/>
      <c r="AG130" t="s">
        <v>272</v>
      </c>
    </row>
    <row r="131" spans="1:33" x14ac:dyDescent="0.25">
      <c r="D131" s="10"/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3:C123"/>
    <mergeCell ref="A124:G12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Karel Sojka</cp:lastModifiedBy>
  <cp:lastPrinted>2019-03-19T12:27:02Z</cp:lastPrinted>
  <dcterms:created xsi:type="dcterms:W3CDTF">2009-04-08T07:15:50Z</dcterms:created>
  <dcterms:modified xsi:type="dcterms:W3CDTF">2023-09-20T13:09:07Z</dcterms:modified>
</cp:coreProperties>
</file>