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Zakazky\Rok2019\0310 Brno JKC\(03) PDPS\JO_R2\"/>
    </mc:Choice>
  </mc:AlternateContent>
  <bookViews>
    <workbookView xWindow="0" yWindow="0" windowWidth="28800" windowHeight="11835" firstSheet="1" activeTab="1"/>
  </bookViews>
  <sheets>
    <sheet name="Setup" sheetId="5" state="hidden" r:id="rId1"/>
    <sheet name="SOUHRN" sheetId="16" r:id="rId2"/>
    <sheet name="JevistniOsvetleni" sheetId="15" r:id="rId3"/>
    <sheet name="StropniEfektoveOsvetleni" sheetId="14" r:id="rId4"/>
  </sheets>
  <definedNames>
    <definedName name="aAkce">Setup!$L$32</definedName>
    <definedName name="aCislo">Setup!$L$57</definedName>
    <definedName name="aDatum">Setup!$L$60</definedName>
    <definedName name="aDocTitle">Setup!$L$55</definedName>
    <definedName name="aDocType">Setup!$L$56</definedName>
    <definedName name="aGProjektant">Setup!$L$33</definedName>
    <definedName name="aHProjektant">Setup!$L$52</definedName>
    <definedName name="aInvestor">Setup!$L$31</definedName>
    <definedName name="aObjekt">Setup!$L$30</definedName>
    <definedName name="aOProjektant">Setup!$L$53</definedName>
    <definedName name="aPCelek">Setup!$L$35</definedName>
    <definedName name="aProfese1">Setup!$L$39</definedName>
    <definedName name="aProfese10">Setup!$L$48</definedName>
    <definedName name="aProfese2">Setup!$L$40</definedName>
    <definedName name="aProfese3">Setup!$L$41</definedName>
    <definedName name="aProfese4">Setup!$L$42</definedName>
    <definedName name="aProfese5">Setup!$L$43</definedName>
    <definedName name="aProfese6">Setup!$L$44</definedName>
    <definedName name="aProfese7">Setup!$L$45</definedName>
    <definedName name="aProfese8">Setup!$L$46</definedName>
    <definedName name="aProfese9">Setup!$L$47</definedName>
    <definedName name="aProfeseX">Setup!$L$49</definedName>
    <definedName name="aRevize">Setup!$L$58</definedName>
    <definedName name="aRevizePopis">Setup!$L$61</definedName>
    <definedName name="aStupen">Setup!$L$34</definedName>
    <definedName name="aTitleList">Setup!$L$64</definedName>
    <definedName name="aVypracoval">Setup!$L$54</definedName>
    <definedName name="aZCislo">Setup!$L$59</definedName>
    <definedName name="aZpracovatel">Setup!$L$36</definedName>
    <definedName name="Kd" localSheetId="2">JevistniOsvetleni!#REF!</definedName>
    <definedName name="Kd" localSheetId="1">SOUHRN!#REF!</definedName>
    <definedName name="Kd" localSheetId="3">StropniEfektoveOsvetleni!#REF!</definedName>
    <definedName name="Kd">#REF!</definedName>
    <definedName name="KG" localSheetId="2">#REF!</definedName>
    <definedName name="KG" localSheetId="1">#REF!</definedName>
    <definedName name="KG">#REF!</definedName>
    <definedName name="Kkg" localSheetId="2">JevistniOsvetleni!#REF!</definedName>
    <definedName name="Kkg" localSheetId="1">SOUHRN!#REF!</definedName>
    <definedName name="Kkg" localSheetId="3">StropniEfektoveOsvetleni!#REF!</definedName>
    <definedName name="Kkg">#REF!</definedName>
    <definedName name="Km" localSheetId="2">JevistniOsvetleni!#REF!</definedName>
    <definedName name="Km" localSheetId="1">SOUHRN!#REF!</definedName>
    <definedName name="Km" localSheetId="3">StropniEfektoveOsvetleni!#REF!</definedName>
    <definedName name="Km">#REF!</definedName>
    <definedName name="Kn" localSheetId="2">JevistniOsvetleni!#REF!</definedName>
    <definedName name="Kn" localSheetId="1">SOUHRN!#REF!</definedName>
    <definedName name="Kn" localSheetId="3">StropniEfektoveOsvetleni!#REF!</definedName>
    <definedName name="Kn">#REF!</definedName>
    <definedName name="Kp" localSheetId="2">JevistniOsvetleni!#REF!</definedName>
    <definedName name="Kp" localSheetId="1">SOUHRN!#REF!</definedName>
    <definedName name="Kp" localSheetId="3">StropniEfektoveOsvetleni!#REF!</definedName>
    <definedName name="Kp">#REF!</definedName>
    <definedName name="Kz" localSheetId="2">JevistniOsvetleni!#REF!</definedName>
    <definedName name="Kz" localSheetId="1">SOUHRN!#REF!</definedName>
    <definedName name="Kz" localSheetId="3">StropniEfektoveOsvetleni!#REF!</definedName>
    <definedName name="Kz">#REF!</definedName>
    <definedName name="nAkce">Setup!$L$73</definedName>
    <definedName name="_xlnm.Print_Titles" localSheetId="2">JevistniOsvetleni!$1:$3</definedName>
    <definedName name="_xlnm.Print_Titles" localSheetId="0">Setup!$1:$2</definedName>
    <definedName name="_xlnm.Print_Titles" localSheetId="1">SOUHRN!$1:$3</definedName>
    <definedName name="_xlnm.Print_Titles" localSheetId="3">StropniEfektoveOsvetleni!$1:$3</definedName>
    <definedName name="nCenaKus">Setup!$L$121</definedName>
    <definedName name="nCenaKusu">Setup!$L$122</definedName>
    <definedName name="nCislo">Setup!$L$84</definedName>
    <definedName name="nCisloKabelu">Setup!$L$125</definedName>
    <definedName name="nCJmeno">Setup!$L$92</definedName>
    <definedName name="nDatum">Setup!$L$82</definedName>
    <definedName name="nDCislo">Setup!$L$85</definedName>
    <definedName name="nDDatum">Setup!$L$83</definedName>
    <definedName name="nDDodavatel">Setup!$L$78</definedName>
    <definedName name="nDelkaKabelu">Setup!$L$128</definedName>
    <definedName name="nGProjektant">Setup!$L$74</definedName>
    <definedName name="nHProjektant">Setup!$L$79</definedName>
    <definedName name="nInvestor">Setup!$L$72</definedName>
    <definedName name="nJmenoAIndex">Setup!$L$93</definedName>
    <definedName name="nKam">Setup!$L$127</definedName>
    <definedName name="nKLSeznamE">Setup!$L$132</definedName>
    <definedName name="nKLSeznamS">Setup!$L$131</definedName>
    <definedName name="nLogoCode">Setup!$L$67</definedName>
    <definedName name="nMJednotka">Setup!$L$119</definedName>
    <definedName name="nObezpecnost">Setup!$L$108</definedName>
    <definedName name="nObilance">Setup!$L$103</definedName>
    <definedName name="nObjekt">Setup!$L$71</definedName>
    <definedName name="nObsah">Setup!$L$89</definedName>
    <definedName name="nOdkud">Setup!$L$126</definedName>
    <definedName name="nOcharakter">Setup!$L$112</definedName>
    <definedName name="nOlatky">Setup!$L$106</definedName>
    <definedName name="nOmontaz">Setup!$L$110</definedName>
    <definedName name="nOnaklady">Setup!$L$105</definedName>
    <definedName name="nOnaroky">Setup!$L$102</definedName>
    <definedName name="nOochrana">Setup!$L$111</definedName>
    <definedName name="nOpopis">Setup!$L$101</definedName>
    <definedName name="nOpovrch">Setup!$L$107</definedName>
    <definedName name="nOpripravenost">Setup!$L$114</definedName>
    <definedName name="nOprofese">Setup!$L$113</definedName>
    <definedName name="nOProjektant">Setup!$L$80</definedName>
    <definedName name="nOrozhrani">Setup!$L$115</definedName>
    <definedName name="nOsignalizace">Setup!$L$109</definedName>
    <definedName name="nOstavba">Setup!$L$104</definedName>
    <definedName name="nOudaje">Setup!$L$95</definedName>
    <definedName name="nOuvod">Setup!$L$96</definedName>
    <definedName name="nOuvod1">Setup!$L$97</definedName>
    <definedName name="nOuvod2">Setup!$L$98</definedName>
    <definedName name="nOuvod3">Setup!$L$99</definedName>
    <definedName name="nOvykres">Setup!$L$116</definedName>
    <definedName name="nOzarizeni">Setup!$L$100</definedName>
    <definedName name="nPCelek">Setup!$L$76</definedName>
    <definedName name="nPCislo">Setup!$L$117</definedName>
    <definedName name="nPocetKusu">Setup!$L$120</definedName>
    <definedName name="nPodpis">Setup!$L$91</definedName>
    <definedName name="nPopisPaD">Setup!$L$118</definedName>
    <definedName name="nPoznKabel">Setup!$L$130</definedName>
    <definedName name="nProfese">Setup!$L$94</definedName>
    <definedName name="nRevize">Setup!$L$87</definedName>
    <definedName name="nRevizePopis">Setup!$L$88</definedName>
    <definedName name="nStupen">Setup!$L$75</definedName>
    <definedName name="nTechListLabel">Setup!$L$133</definedName>
    <definedName name="nTypKabelu">Setup!$L$129</definedName>
    <definedName name="nVVSeznamE">Setup!$L$124</definedName>
    <definedName name="nVVSeznamS">Setup!$L$123</definedName>
    <definedName name="nVyhotoveni">Setup!$L$90</definedName>
    <definedName name="nVypracoval">Setup!$L$81</definedName>
    <definedName name="nZapati1">Setup!$L$68</definedName>
    <definedName name="nZapati2">Setup!$L$69</definedName>
    <definedName name="nZapati3">Setup!$L$70</definedName>
    <definedName name="nZCislo">Setup!$L$86</definedName>
    <definedName name="nZpracovatel">Setup!$L$77</definedName>
    <definedName name="_xlnm.Print_Area" localSheetId="2">JevistniOsvetleni!$A$1:$F$59</definedName>
    <definedName name="_xlnm.Print_Area" localSheetId="0">Setup!$A:$F</definedName>
    <definedName name="_xlnm.Print_Area" localSheetId="1">SOUHRN!$A$1:$F$15</definedName>
    <definedName name="_xlnm.Print_Area" localSheetId="3">StropniEfektoveOsvetleni!$A$1:$F$32</definedName>
    <definedName name="setCells">Setup!$A$14:$F$14</definedName>
    <definedName name="setCellsFormat">Setup!$A$22:$F$31</definedName>
    <definedName name="setErrorReport">Setup!$J$1:$J$2</definedName>
    <definedName name="setHeader">Setup!$A$1:$F$2</definedName>
    <definedName name="setHeadFoot">Setup!$L$14:$L$19</definedName>
    <definedName name="setMenu">Setup!$O$7:$U$30</definedName>
  </definedNames>
  <calcPr calcId="152511"/>
</workbook>
</file>

<file path=xl/calcChain.xml><?xml version="1.0" encoding="utf-8"?>
<calcChain xmlns="http://schemas.openxmlformats.org/spreadsheetml/2006/main">
  <c r="F25" i="14" l="1"/>
  <c r="F18" i="14"/>
  <c r="F19" i="14"/>
  <c r="F17" i="14"/>
  <c r="F16" i="14"/>
  <c r="F10" i="14"/>
  <c r="F14" i="14" l="1"/>
  <c r="F13" i="14" s="1"/>
  <c r="F13" i="16" s="1"/>
  <c r="F12" i="14"/>
  <c r="F11" i="14" s="1"/>
  <c r="F12" i="16" s="1"/>
  <c r="F35" i="15" l="1"/>
  <c r="F22" i="14" l="1"/>
  <c r="F48" i="15"/>
  <c r="F41" i="15"/>
  <c r="F20" i="14" l="1"/>
  <c r="F51" i="15"/>
  <c r="F50" i="15" l="1"/>
  <c r="F24" i="14" l="1"/>
  <c r="F21" i="14"/>
  <c r="F25" i="15" l="1"/>
  <c r="F23" i="15"/>
  <c r="F21" i="15"/>
  <c r="F19" i="15"/>
  <c r="F17" i="15"/>
  <c r="F16" i="15" l="1"/>
  <c r="F7" i="16" s="1"/>
  <c r="F52" i="15"/>
  <c r="F37" i="15" l="1"/>
  <c r="D47" i="15"/>
  <c r="F36" i="15"/>
  <c r="F40" i="15"/>
  <c r="F39" i="15"/>
  <c r="F38" i="15"/>
  <c r="F34" i="15"/>
  <c r="F33" i="15"/>
  <c r="F32" i="15"/>
  <c r="F31" i="15"/>
  <c r="F30" i="15"/>
  <c r="F15" i="15" l="1"/>
  <c r="F12" i="15"/>
  <c r="F59" i="15" l="1"/>
  <c r="F58" i="15"/>
  <c r="F57" i="15"/>
  <c r="F56" i="15"/>
  <c r="F55" i="15"/>
  <c r="F54" i="15"/>
  <c r="F53" i="15"/>
  <c r="F49" i="15"/>
  <c r="F47" i="15"/>
  <c r="F46" i="15"/>
  <c r="F45" i="15"/>
  <c r="F44" i="15"/>
  <c r="F43" i="15"/>
  <c r="F42" i="15"/>
  <c r="F29" i="15"/>
  <c r="F9" i="15"/>
  <c r="F7" i="15"/>
  <c r="F6" i="15"/>
  <c r="F8" i="15" l="1"/>
  <c r="F6" i="16" s="1"/>
  <c r="F5" i="15"/>
  <c r="F5" i="16" s="1"/>
  <c r="F28" i="15"/>
  <c r="F8" i="16" s="1"/>
  <c r="F4" i="15" l="1"/>
  <c r="F4" i="16" s="1"/>
  <c r="F28" i="14" l="1"/>
  <c r="F7" i="14"/>
  <c r="F32" i="14"/>
  <c r="F31" i="14"/>
  <c r="F30" i="14"/>
  <c r="F29" i="14"/>
  <c r="F27" i="14"/>
  <c r="F26" i="14"/>
  <c r="F23" i="14"/>
  <c r="F9" i="14"/>
  <c r="F8" i="14" s="1"/>
  <c r="F6" i="14"/>
  <c r="F15" i="14" l="1"/>
  <c r="F14" i="16" s="1"/>
  <c r="F5" i="14"/>
  <c r="F11" i="16"/>
  <c r="F4" i="14" l="1"/>
  <c r="F10" i="16"/>
  <c r="A2" i="5"/>
  <c r="B2" i="5"/>
  <c r="C2" i="5"/>
  <c r="D2" i="5"/>
  <c r="E2" i="5"/>
  <c r="F2" i="5"/>
  <c r="L17" i="5"/>
  <c r="L19" i="5"/>
  <c r="F9" i="16" l="1"/>
  <c r="F15" i="16" s="1"/>
</calcChain>
</file>

<file path=xl/comments1.xml><?xml version="1.0" encoding="utf-8"?>
<comments xmlns="http://schemas.openxmlformats.org/spreadsheetml/2006/main">
  <authors>
    <author>Jaromír Boček</author>
  </authors>
  <commentList>
    <comment ref="P3" authorId="0" shapeId="0">
      <text>
        <r>
          <rPr>
            <b/>
            <sz val="10"/>
            <color indexed="81"/>
            <rFont val="Tahoma"/>
            <family val="2"/>
            <charset val="238"/>
          </rPr>
          <t>Pojmenovaná oblast pro nastavení menu.</t>
        </r>
      </text>
    </comment>
    <comment ref="A5" authorId="0" shapeId="0">
      <text>
        <r>
          <rPr>
            <b/>
            <sz val="10"/>
            <color indexed="81"/>
            <rFont val="Tahoma"/>
            <family val="2"/>
            <charset val="238"/>
          </rPr>
          <t>Pojmenovaná oblast pro nastavení hlavičky dokumentu.</t>
        </r>
        <r>
          <rPr>
            <sz val="10"/>
            <color indexed="81"/>
            <rFont val="Tahoma"/>
            <family val="2"/>
            <charset val="238"/>
          </rPr>
          <t xml:space="preserve">
Tento rozsah se přebírá kompletně, včetně nastavení šířky sloupců a řádků. Pro jednotlivé položky použijte definované názvy z interfacu vstupních dat. Příklad: do buňky v hlavičce napište vzorec: =Název. Kde Název je definovaný název tohoto listu. Pro textové objekty použijte stejným způsobem definovaný název. Tím bude zajištěno automatické obnovení dat po použití interfacu vstupních dat. Pro správné zobrazení loga vložte do buňky, kde chcete mít logo umístěno text: nLogoCode. Popř. nLogoCode 90, nLogoCode 180 a nLogoCode 270. Číselný údaj udává rotaci loga ve směru hodinových ručiček. V případě loga v rotaci 0 a 180 stupňů se logo přizpůsobuje dle výšky řádku a v případě rotace 90 a 270 stupňů se přizpůsobuje dle šířky sloupce. Druhý rozměr pak musíte v hlavičce přizpůsobit vy.</t>
        </r>
      </text>
    </comment>
    <comment ref="J5" authorId="0" shapeId="0">
      <text>
        <r>
          <rPr>
            <b/>
            <sz val="10"/>
            <color indexed="81"/>
            <rFont val="Tahoma"/>
            <family val="2"/>
            <charset val="238"/>
          </rPr>
          <t xml:space="preserve">Pojmenovaná oblast pro nastavení sloupce pro výpis chyb při formátování.
</t>
        </r>
        <r>
          <rPr>
            <sz val="10"/>
            <color indexed="81"/>
            <rFont val="Tahoma"/>
            <family val="2"/>
            <charset val="238"/>
          </rPr>
          <t>Přebírá se kompletně jeho formát, včetně šířky sloupců a výšky řádků.</t>
        </r>
      </text>
    </comment>
    <comment ref="A11" authorId="0" shapeId="0">
      <text>
        <r>
          <rPr>
            <b/>
            <sz val="10"/>
            <color indexed="81"/>
            <rFont val="Tahoma"/>
            <family val="2"/>
            <charset val="238"/>
          </rPr>
          <t xml:space="preserve">Pojmenovaná oblast pro nastavení implicitního formátu buněk.
</t>
        </r>
        <r>
          <rPr>
            <sz val="10"/>
            <color indexed="81"/>
            <rFont val="Tahoma"/>
            <family val="2"/>
            <charset val="238"/>
          </rPr>
          <t>Nastavení formátu opakujících se řádků. V každé buňce se nastaví formát, který je poté přebírán jako implicitní.</t>
        </r>
      </text>
    </comment>
    <comment ref="J11" authorId="0" shapeId="0">
      <text>
        <r>
          <rPr>
            <b/>
            <sz val="10"/>
            <color indexed="81"/>
            <rFont val="Tahoma"/>
            <family val="2"/>
            <charset val="238"/>
          </rPr>
          <t>Pojmenovaná oblast pro nastavení záhlaví a zápatí dokumentu.</t>
        </r>
        <r>
          <rPr>
            <sz val="10"/>
            <color indexed="81"/>
            <rFont val="Tahoma"/>
            <family val="2"/>
            <charset val="238"/>
          </rPr>
          <t xml:space="preserve">
Záhlaví a zápatí se doplňuje do nastavení stránky automaticky po použití interfacu vstupních dat a to tímto způsobem: Vezme se obsah daného řádku v pravém sloupci a umístí se do příslušné části záhlaví či zápatí. Protože by mohlo být potřebné definovat i vlastnosti fontu, můžete jej navolit v levém sloupce a v pravém pak použít vzorců určených pro text. Například sloučení textů (CONCATENATE), apod.</t>
        </r>
      </text>
    </comment>
    <comment ref="A19" authorId="0" shapeId="0">
      <text>
        <r>
          <rPr>
            <b/>
            <sz val="10"/>
            <color indexed="81"/>
            <rFont val="Tahoma"/>
            <family val="2"/>
            <charset val="238"/>
          </rPr>
          <t>Pojmenovaná oblast pro nastavení formátu buněk dle řádkových podmínek.</t>
        </r>
        <r>
          <rPr>
            <sz val="10"/>
            <color indexed="81"/>
            <rFont val="Tahoma"/>
            <family val="2"/>
            <charset val="238"/>
          </rPr>
          <t xml:space="preserve">
Přeformátování dle obsahu buňky. Pokud je v buňce zapsáno "ano" (může být cokoliv) a tato buňka je vyplněna i v cílovém listu, je to považováno za shodu. Pokud se shodují všechny buňky daného řádku, je nastaven v cílovém listu formát daného řádku dle daného řádku ve zde definovaném rozsahu setCellsFormat (řádky pravidel formátu).</t>
        </r>
      </text>
    </comment>
    <comment ref="K29" authorId="0" shapeId="0">
      <text>
        <r>
          <rPr>
            <sz val="10"/>
            <color indexed="81"/>
            <rFont val="Tahoma"/>
            <family val="2"/>
            <charset val="238"/>
          </rPr>
          <t>společná data</t>
        </r>
      </text>
    </comment>
    <comment ref="K38" authorId="0" shapeId="0">
      <text>
        <r>
          <rPr>
            <sz val="10"/>
            <color indexed="81"/>
            <rFont val="Tahoma"/>
            <family val="2"/>
            <charset val="238"/>
          </rPr>
          <t>názvy profesí</t>
        </r>
      </text>
    </comment>
    <comment ref="K51" authorId="0" shapeId="0">
      <text>
        <r>
          <rPr>
            <sz val="10"/>
            <color indexed="81"/>
            <rFont val="Tahoma"/>
            <family val="2"/>
            <charset val="238"/>
          </rPr>
          <t>data pro danou skupinu</t>
        </r>
      </text>
    </comment>
    <comment ref="K63" authorId="0" shapeId="0">
      <text>
        <r>
          <rPr>
            <sz val="10"/>
            <color indexed="81"/>
            <rFont val="Tahoma"/>
            <family val="2"/>
            <charset val="238"/>
          </rPr>
          <t>název obsahu</t>
        </r>
      </text>
    </comment>
    <comment ref="K66" authorId="0" shapeId="0">
      <text>
        <r>
          <rPr>
            <sz val="10"/>
            <color indexed="81"/>
            <rFont val="Tahoma"/>
            <family val="2"/>
            <charset val="238"/>
          </rPr>
          <t>společné popisy</t>
        </r>
      </text>
    </comment>
  </commentList>
</comments>
</file>

<file path=xl/sharedStrings.xml><?xml version="1.0" encoding="utf-8"?>
<sst xmlns="http://schemas.openxmlformats.org/spreadsheetml/2006/main" count="666" uniqueCount="457">
  <si>
    <t>&amp;"Arial,Tučné"&amp;10</t>
  </si>
  <si>
    <t>.</t>
  </si>
  <si>
    <t>Nastavení vzorce</t>
  </si>
  <si>
    <t>setHeadFoot</t>
  </si>
  <si>
    <t>setHeader</t>
  </si>
  <si>
    <t>setErrorReport</t>
  </si>
  <si>
    <t>setCells</t>
  </si>
  <si>
    <t>výpis data a času formátování s počtem zkoumaných buněk a chyb při vlastním formátování</t>
  </si>
  <si>
    <t>OBJEKT</t>
  </si>
  <si>
    <t>INVESTOR</t>
  </si>
  <si>
    <t>AKCE</t>
  </si>
  <si>
    <t>GENERÁLNÍ PROJEKTANT</t>
  </si>
  <si>
    <t>STUPEŇ DOKUMENTACE</t>
  </si>
  <si>
    <t>PROVOZNÍ CELEK</t>
  </si>
  <si>
    <t>ZPRACOVATEL DÍLU</t>
  </si>
  <si>
    <t>dbfCommonData</t>
  </si>
  <si>
    <t>aProfeseX</t>
  </si>
  <si>
    <t>dbfPart</t>
  </si>
  <si>
    <t>DÍL (PROFESE) - přidat</t>
  </si>
  <si>
    <t>DÍL (PROFESE) - G1</t>
  </si>
  <si>
    <t>DÍL (PROFESE) - G2</t>
  </si>
  <si>
    <t>DÍL (PROFESE) - G3</t>
  </si>
  <si>
    <t>DÍL (PROFESE) - G4</t>
  </si>
  <si>
    <t>DÍL (PROFESE) - G5</t>
  </si>
  <si>
    <t>aHProjektant</t>
  </si>
  <si>
    <t>aZCislo</t>
  </si>
  <si>
    <t>HLAVNÍ PROJEKTANT</t>
  </si>
  <si>
    <t>ODPOVĚDNÝ PROJEKTANT</t>
  </si>
  <si>
    <t>VYPRACOVAL</t>
  </si>
  <si>
    <t>ČÍSLO DOKUMENTACE</t>
  </si>
  <si>
    <t>ČÍSLO ZAKÁZKY</t>
  </si>
  <si>
    <t>DATUM ZPRACOVÁNÍ</t>
  </si>
  <si>
    <t>aTitleList</t>
  </si>
  <si>
    <t>NÁZEV OBSAHU</t>
  </si>
  <si>
    <t>dbfTOC X</t>
  </si>
  <si>
    <t>POPIS REVIZE</t>
  </si>
  <si>
    <t>ČÍSLO REVIZE</t>
  </si>
  <si>
    <t>NÁZEV DOKUMENTU</t>
  </si>
  <si>
    <t>kód pro zobrazení loga</t>
  </si>
  <si>
    <t>zápatí: 1.řádek</t>
  </si>
  <si>
    <t>zápatí: 2.řádek</t>
  </si>
  <si>
    <t>zápatí: 3.řádek</t>
  </si>
  <si>
    <t>DODAVATEL DOKUMENTACE</t>
  </si>
  <si>
    <t>nDDodavatel</t>
  </si>
  <si>
    <t>ČÍSLO (dokumentu)</t>
  </si>
  <si>
    <t>REVIZE (dokumentu)</t>
  </si>
  <si>
    <t>POPIS REVIZE (dokumentu)</t>
  </si>
  <si>
    <t>OBSAH DOKUMENTU</t>
  </si>
  <si>
    <t>VYHOTOVENÍ DOKUMENTACE</t>
  </si>
  <si>
    <t>PODPIS</t>
  </si>
  <si>
    <t>CELÉ JMÉNO</t>
  </si>
  <si>
    <t>DÍL (PROFESE)</t>
  </si>
  <si>
    <t>ODDÍL 01</t>
  </si>
  <si>
    <t>nOudaje</t>
  </si>
  <si>
    <t>ODDÍL 02</t>
  </si>
  <si>
    <t>nOuvod</t>
  </si>
  <si>
    <t>ODDÍL 02.1</t>
  </si>
  <si>
    <t>nOuvod1</t>
  </si>
  <si>
    <t>ODDÍL 02.2</t>
  </si>
  <si>
    <t>nOuvod2</t>
  </si>
  <si>
    <t>ODDÍL 02.3</t>
  </si>
  <si>
    <t>nOuvod3</t>
  </si>
  <si>
    <t>ODDÍL 03</t>
  </si>
  <si>
    <t>nOzarizeni</t>
  </si>
  <si>
    <t>ODDÍL 04</t>
  </si>
  <si>
    <t>nOpopis</t>
  </si>
  <si>
    <t>ODDÍL 05</t>
  </si>
  <si>
    <t>nOnaroky</t>
  </si>
  <si>
    <t>ODDÍL 06</t>
  </si>
  <si>
    <t>nObilance</t>
  </si>
  <si>
    <t>ODDÍL 07 (STD, DUR)</t>
  </si>
  <si>
    <t>nOstavba</t>
  </si>
  <si>
    <t>ODDÍL 08 (STD, DUR)</t>
  </si>
  <si>
    <t>nOnaklady</t>
  </si>
  <si>
    <t>ODDÍL 07</t>
  </si>
  <si>
    <t>nOlatky</t>
  </si>
  <si>
    <t>ODDÍL 08</t>
  </si>
  <si>
    <t>nOpovrch</t>
  </si>
  <si>
    <t>ODDÍL 09</t>
  </si>
  <si>
    <t>nObezpecnost</t>
  </si>
  <si>
    <t>ODDÍL 10</t>
  </si>
  <si>
    <t>nOsignalizace</t>
  </si>
  <si>
    <t>ODDÍL 11</t>
  </si>
  <si>
    <t>nOmontaz</t>
  </si>
  <si>
    <t>ODDÍL 12</t>
  </si>
  <si>
    <t>nOochrana</t>
  </si>
  <si>
    <t>ODDÍL 13</t>
  </si>
  <si>
    <t>nOcharakter</t>
  </si>
  <si>
    <t>ODDÍL 14</t>
  </si>
  <si>
    <t>nOprofese</t>
  </si>
  <si>
    <t>ODDÍL 15</t>
  </si>
  <si>
    <t>nOpripravenost</t>
  </si>
  <si>
    <t>ODDÍL 16</t>
  </si>
  <si>
    <t>nOrozhrani</t>
  </si>
  <si>
    <t>ODDÍL 17</t>
  </si>
  <si>
    <t>nOvykres</t>
  </si>
  <si>
    <t>VV1: číslo položky</t>
  </si>
  <si>
    <t>VV2: popis prací a dodávek</t>
  </si>
  <si>
    <t>VV3: měrná jednotka</t>
  </si>
  <si>
    <t>VV4: počet kusů</t>
  </si>
  <si>
    <t>VV5: cena za kus</t>
  </si>
  <si>
    <t>VV6: cena celkem</t>
  </si>
  <si>
    <t>VV: seznam skupin začátek</t>
  </si>
  <si>
    <t>VV: seznam skupin konec</t>
  </si>
  <si>
    <t>KL1: číslo kabelu</t>
  </si>
  <si>
    <t>nCisloKabelu</t>
  </si>
  <si>
    <t>KL2: spojení odkud</t>
  </si>
  <si>
    <t>nOdkud</t>
  </si>
  <si>
    <t>KL3: spojení kam</t>
  </si>
  <si>
    <t>nKam</t>
  </si>
  <si>
    <t>KL4: délka kabelu</t>
  </si>
  <si>
    <t>nDelkaKabelu</t>
  </si>
  <si>
    <t>KL5: typ kabelu</t>
  </si>
  <si>
    <t>nTypKabelu</t>
  </si>
  <si>
    <t xml:space="preserve">KL6: poznámka </t>
  </si>
  <si>
    <t>nPoznKabel</t>
  </si>
  <si>
    <t>KL: seznam typů kabelů začátek</t>
  </si>
  <si>
    <t>nKLSeznamS</t>
  </si>
  <si>
    <t>KL: seznam typů kabelů konec</t>
  </si>
  <si>
    <t>nKLSeznamE</t>
  </si>
  <si>
    <t xml:space="preserve">TL1: technický list </t>
  </si>
  <si>
    <t>nTechListLabel</t>
  </si>
  <si>
    <t>dbfCommonItems</t>
  </si>
  <si>
    <t>DÍL (PROFESE) - G6</t>
  </si>
  <si>
    <t>DÍL (PROFESE) - G7</t>
  </si>
  <si>
    <t>DÍL (PROFESE) - G8</t>
  </si>
  <si>
    <t>DÍL (PROFESE) - G9</t>
  </si>
  <si>
    <t>DÍL (PROFESE) - G10</t>
  </si>
  <si>
    <t>aProfese6</t>
  </si>
  <si>
    <t>aProfese7</t>
  </si>
  <si>
    <t>aProfese8</t>
  </si>
  <si>
    <t>aProfese9</t>
  </si>
  <si>
    <t>aProfese10</t>
  </si>
  <si>
    <t>Najdi a přepiš</t>
  </si>
  <si>
    <t>MF_Sheet_RangeFinding</t>
  </si>
  <si>
    <t>level</t>
  </si>
  <si>
    <t>type</t>
  </si>
  <si>
    <t>caption</t>
  </si>
  <si>
    <t>action</t>
  </si>
  <si>
    <t>face id</t>
  </si>
  <si>
    <t>group</t>
  </si>
  <si>
    <t>visibility</t>
  </si>
  <si>
    <t>setMenu</t>
  </si>
  <si>
    <t>ALL</t>
  </si>
  <si>
    <t>Setup;Title;G_</t>
  </si>
  <si>
    <t>&amp;TechReport</t>
  </si>
  <si>
    <t>Import z Excelu</t>
  </si>
  <si>
    <t>Vyplnit postupně všechna data</t>
  </si>
  <si>
    <t>Popisy</t>
  </si>
  <si>
    <t>Společná data</t>
  </si>
  <si>
    <t>Skupina</t>
  </si>
  <si>
    <t>Data skupiny</t>
  </si>
  <si>
    <t>Aktualizace dat</t>
  </si>
  <si>
    <t>Aktualizace datových polí</t>
  </si>
  <si>
    <t>Čištění datových polí</t>
  </si>
  <si>
    <t>Aktualizace logo obrázků</t>
  </si>
  <si>
    <t>Datové listy</t>
  </si>
  <si>
    <t>Formátování</t>
  </si>
  <si>
    <t>Formátování listu</t>
  </si>
  <si>
    <t>Funkce</t>
  </si>
  <si>
    <t>Spočítej kabely</t>
  </si>
  <si>
    <t>Vytvoř seznam skupin</t>
  </si>
  <si>
    <t>Změna nastavení</t>
  </si>
  <si>
    <t>Přejmenování textového pole</t>
  </si>
  <si>
    <t>Nápověda</t>
  </si>
  <si>
    <t>Nápověda aplikace</t>
  </si>
  <si>
    <t>O aplikaci</t>
  </si>
  <si>
    <t>setCellsFormat</t>
  </si>
  <si>
    <t>ano</t>
  </si>
  <si>
    <t>popis chyby</t>
  </si>
  <si>
    <t>A1:F2</t>
  </si>
  <si>
    <t>Nastavení formátu buněk - implicitní</t>
  </si>
  <si>
    <t>Nastavení formátu buněk - dle řádkových podmínek</t>
  </si>
  <si>
    <t>Nastavení sloupce chybových hlášení</t>
  </si>
  <si>
    <t>J1:J2</t>
  </si>
  <si>
    <t>Nastavení záhlaví a zápatí</t>
  </si>
  <si>
    <t>L14:L19</t>
  </si>
  <si>
    <t>A14:F14</t>
  </si>
  <si>
    <t>A22:F31</t>
  </si>
  <si>
    <t>Interface vstupních dat</t>
  </si>
  <si>
    <t>Data jsou vkladána pomocí DAO (Data Access Object) do jednotlivých buněk dle jejich pojmenování (zelený sloupec).</t>
  </si>
  <si>
    <t>Zdrojovým souborem je libovolný soubor XLS, který má definovány pojmenované oblasti (začínají písmeny dbf*).</t>
  </si>
  <si>
    <t>Každá pojmenovaná oblast interfacu zde začíná buňkou pod názvem oblasti a její velikost je vymezena průnikem příslušného sloupce a current regionu buňky s názvem.</t>
  </si>
  <si>
    <t>Nastavení menu</t>
  </si>
  <si>
    <t>Nastavení hlavičky dokumentu</t>
  </si>
  <si>
    <t>dbfGroupDataInfo X, dbfGroupData X, dbfGroupDataFields X (kombinace)</t>
  </si>
  <si>
    <t>Stránka Setup</t>
  </si>
  <si>
    <t>Oprava názvů datových polí</t>
  </si>
  <si>
    <t>MF_Sheet_Finalize</t>
  </si>
  <si>
    <t>MF_Sheet_CableList</t>
  </si>
  <si>
    <t>MF_Sheet_GroupList</t>
  </si>
  <si>
    <t>MF_Sheet_SetTextBoxName</t>
  </si>
  <si>
    <t>MF_Document_RepairNames</t>
  </si>
  <si>
    <t>MF_Fields_Update</t>
  </si>
  <si>
    <t>MF_Fields_Clear</t>
  </si>
  <si>
    <t>MF_Fields_UpdateLogos</t>
  </si>
  <si>
    <t>MF_Dbf_AllData</t>
  </si>
  <si>
    <t>MF_Dbf_GroupData</t>
  </si>
  <si>
    <t>MF_Dbf_DbfCommonItems</t>
  </si>
  <si>
    <t>MF_Dbf_DbfCommonData</t>
  </si>
  <si>
    <t>MF_Dbf_DbfPart</t>
  </si>
  <si>
    <t>Setup;Title</t>
  </si>
  <si>
    <t>Title</t>
  </si>
  <si>
    <t>TYP DOKUMENTU</t>
  </si>
  <si>
    <t>aDocType</t>
  </si>
  <si>
    <t>JMÉNO A INDEX PROFESE</t>
  </si>
  <si>
    <t>nJmenoAIndex</t>
  </si>
  <si>
    <t>Title;List</t>
  </si>
  <si>
    <t>O7:U30</t>
  </si>
  <si>
    <t>nObjekt</t>
  </si>
  <si>
    <t>nInvestor</t>
  </si>
  <si>
    <t>nAkce</t>
  </si>
  <si>
    <t>nGProjektant</t>
  </si>
  <si>
    <t>nStupen</t>
  </si>
  <si>
    <t>nPCelek</t>
  </si>
  <si>
    <t>nZpracovatel</t>
  </si>
  <si>
    <t>nHProjektant</t>
  </si>
  <si>
    <t>nOProjektant</t>
  </si>
  <si>
    <t>nVypracoval</t>
  </si>
  <si>
    <t>nDatum</t>
  </si>
  <si>
    <t>nCislo</t>
  </si>
  <si>
    <t>nRevize</t>
  </si>
  <si>
    <t>nRevizePopis</t>
  </si>
  <si>
    <t>nObsah</t>
  </si>
  <si>
    <t>nProfese</t>
  </si>
  <si>
    <t>nPCislo</t>
  </si>
  <si>
    <t>nPopisPaD</t>
  </si>
  <si>
    <t>nMJednotka</t>
  </si>
  <si>
    <t>nPocetKusu</t>
  </si>
  <si>
    <t>nCenaKus</t>
  </si>
  <si>
    <t>nCenaKusu</t>
  </si>
  <si>
    <t>aObjekt</t>
  </si>
  <si>
    <t>aInvestor</t>
  </si>
  <si>
    <t>aAkce</t>
  </si>
  <si>
    <t>aGProjektant</t>
  </si>
  <si>
    <t>aStupen</t>
  </si>
  <si>
    <t>aPCelek</t>
  </si>
  <si>
    <t>aZpracovatel</t>
  </si>
  <si>
    <t>aDocTitle</t>
  </si>
  <si>
    <t>aCislo</t>
  </si>
  <si>
    <t>aRevize</t>
  </si>
  <si>
    <t>aVypracoval</t>
  </si>
  <si>
    <t>aDatum</t>
  </si>
  <si>
    <t>aRevizePopis</t>
  </si>
  <si>
    <t>     </t>
  </si>
  <si>
    <t>nLogoCode</t>
  </si>
  <si>
    <t>nZapati1</t>
  </si>
  <si>
    <t>nZapati2</t>
  </si>
  <si>
    <t>nZapati3</t>
  </si>
  <si>
    <t>aOProjektant</t>
  </si>
  <si>
    <t>aProfese1</t>
  </si>
  <si>
    <t>aProfese2</t>
  </si>
  <si>
    <t>aProfese3</t>
  </si>
  <si>
    <t>aProfese4</t>
  </si>
  <si>
    <t>aProfese5</t>
  </si>
  <si>
    <t>nDDatum</t>
  </si>
  <si>
    <t>nDCislo</t>
  </si>
  <si>
    <t>nZCislo</t>
  </si>
  <si>
    <t>nVyhotoveni</t>
  </si>
  <si>
    <t>nPodpis</t>
  </si>
  <si>
    <t>nCJmeno</t>
  </si>
  <si>
    <t>ks</t>
  </si>
  <si>
    <t>nVVSeznamS</t>
  </si>
  <si>
    <t>nVVSeznamE</t>
  </si>
  <si>
    <t>Záhlaví vlevo</t>
  </si>
  <si>
    <t>Záhlaví střed</t>
  </si>
  <si>
    <t>Záhlaví vpravo</t>
  </si>
  <si>
    <t>Zápatí vlevo</t>
  </si>
  <si>
    <t>Zápatí střed</t>
  </si>
  <si>
    <t>Zápatí vpravo</t>
  </si>
  <si>
    <t>&amp;"Arial"&amp;8</t>
  </si>
  <si>
    <t>test</t>
  </si>
  <si>
    <t>Nastavení fontu</t>
  </si>
  <si>
    <t>INCLUDEPICTURE  "G:\\sablony\\logo\\logo_tech_0b.jpg"  \* MERGEFORMAT</t>
  </si>
  <si>
    <t>GRADIOR TECH a.s., Křižíkova 68, 660 90 Brno, DIČ: CZ63473542</t>
  </si>
  <si>
    <t>Zapsána v Obchodním rejstříku vedeném Krajským soudem v Brně, oddíl B, vložka 1671</t>
  </si>
  <si>
    <t>tel.: +420 538 717 700, fax: +420 538 717 701, www.gradior.cz</t>
  </si>
  <si>
    <t>OBJEKT:</t>
  </si>
  <si>
    <t>INVESTOR:</t>
  </si>
  <si>
    <t>AKCE:</t>
  </si>
  <si>
    <t>GENERÁLNÍ PROJEKTANT:</t>
  </si>
  <si>
    <t>STUPEŇ:</t>
  </si>
  <si>
    <t>PROVOZNÍ CELEK:</t>
  </si>
  <si>
    <t>ZPRACOVATEL DÍLU:</t>
  </si>
  <si>
    <t>DODAVATEL DOKUMENTACE:</t>
  </si>
  <si>
    <t>HLAVNÍ PROJEKTANT:</t>
  </si>
  <si>
    <t>ODPOVĚDNÝ PROJEKTANT:</t>
  </si>
  <si>
    <t>VYPRACOVAL:</t>
  </si>
  <si>
    <t>DATUM ZPRACOVÁNÍ:</t>
  </si>
  <si>
    <t>DATUM:</t>
  </si>
  <si>
    <t>ČÍSLO:</t>
  </si>
  <si>
    <t>ČÍSLO DOKUMENTACE:</t>
  </si>
  <si>
    <t>ČÍSLO ZAKÁZKY:</t>
  </si>
  <si>
    <t>REVIZE:</t>
  </si>
  <si>
    <t>POPIS REVIZE:</t>
  </si>
  <si>
    <t>OBSAH DOKUMENTU:</t>
  </si>
  <si>
    <t>VYHOTOVENÍ:</t>
  </si>
  <si>
    <t>PODPIS:</t>
  </si>
  <si>
    <t>JMÉNO:</t>
  </si>
  <si>
    <t>JMÉNO A INDEX PROFESE (ПОЗИЦИЯ СОГЛАСНО ЗАКАЗУ)</t>
  </si>
  <si>
    <t>DÍL (PROFESE):</t>
  </si>
  <si>
    <t>Identifikační údaje</t>
  </si>
  <si>
    <t>Úvod</t>
  </si>
  <si>
    <t>Účel dokumentace, rozsah řešení</t>
  </si>
  <si>
    <t>Použité podklady pro zpracování dokumentace</t>
  </si>
  <si>
    <t>Základní závazné právní předpisy</t>
  </si>
  <si>
    <t>Seznam zařízení</t>
  </si>
  <si>
    <t>Technický a funkční popis zařízení</t>
  </si>
  <si>
    <t>Patentové a licenční nároky</t>
  </si>
  <si>
    <t>Energetická bilance</t>
  </si>
  <si>
    <t>Hrubý odhad zatížení stavby</t>
  </si>
  <si>
    <t>Hrubý odhad investičních nákladů</t>
  </si>
  <si>
    <t>Odpadní látky</t>
  </si>
  <si>
    <t>Povrchová ochrana a barevné řešení</t>
  </si>
  <si>
    <t>Bezpečnost práce obsluhy a údržby</t>
  </si>
  <si>
    <t>Elektrická požární signalizace</t>
  </si>
  <si>
    <t>Požadavky na montáž</t>
  </si>
  <si>
    <t>Požární ochrana</t>
  </si>
  <si>
    <t>Charakteristika provozu a prostředí</t>
  </si>
  <si>
    <t>Požadavky na ostatní profese</t>
  </si>
  <si>
    <t>Požadavky na stavební připravenost</t>
  </si>
  <si>
    <t>Rozhraní dodávek</t>
  </si>
  <si>
    <t>Seznam výkresů</t>
  </si>
  <si>
    <t>číslo položky</t>
  </si>
  <si>
    <t>popis prací a dodávek</t>
  </si>
  <si>
    <t>jedn.</t>
  </si>
  <si>
    <t>cena za ks</t>
  </si>
  <si>
    <t>cena celkem</t>
  </si>
  <si>
    <t>Seznam skupin prací a dodávek</t>
  </si>
  <si>
    <t>Konec seznamu skupin prací a dodávek</t>
  </si>
  <si>
    <t>číslo kabelu</t>
  </si>
  <si>
    <t>odkud</t>
  </si>
  <si>
    <t>kam</t>
  </si>
  <si>
    <t>l [m]</t>
  </si>
  <si>
    <t>typ a průřez</t>
  </si>
  <si>
    <t>poznámka</t>
  </si>
  <si>
    <t>Seznam typů kabelů včetně ukončení</t>
  </si>
  <si>
    <t>Konec seznamu typů kabelů včetně ukončení</t>
  </si>
  <si>
    <t>Technický list</t>
  </si>
  <si>
    <t>Janáčkovo divadlo v Brně - Dokončení rekonstrukce objektu</t>
  </si>
  <si>
    <t>Město Brno, Dominikánské nám 1, 601 67 Brno</t>
  </si>
  <si>
    <t>Dokončení rekonstrukce a dobudování komplexu Janáčkova divadla - Etapa 2011 - Rekonstrukce orchestřiště, baletní podlaha, vestavba plošiny L2, systém hl.ozvučení</t>
  </si>
  <si>
    <t>Atelier A3, Ing. arch. Jaroslav Černý, Úvoz 74, 602 00 Brno</t>
  </si>
  <si>
    <t>Dokumentace pro realizaci stavby (DRS)</t>
  </si>
  <si>
    <t xml:space="preserve"> </t>
  </si>
  <si>
    <t>Gradior Tech a.s., Křižíkova 68, 660 90 Brno</t>
  </si>
  <si>
    <t>Elektrovybavení pro stoly orchestřiště C1-C4</t>
  </si>
  <si>
    <t>Robert Nos</t>
  </si>
  <si>
    <t>Ing.Pavel Hřebíček</t>
  </si>
  <si>
    <t>0037-03-01-00</t>
  </si>
  <si>
    <t>03/2011</t>
  </si>
  <si>
    <t>6.2  VÝKAZ - VÝMĚR</t>
  </si>
  <si>
    <t>textový dokument</t>
  </si>
  <si>
    <t>PT-0037-602</t>
  </si>
  <si>
    <t>R00</t>
  </si>
  <si>
    <t>xxxxxxx xxxx xxxx xxxx</t>
  </si>
  <si>
    <t>komplet</t>
  </si>
  <si>
    <t>mn.</t>
  </si>
  <si>
    <t>cena za jedn.</t>
  </si>
  <si>
    <t>m</t>
  </si>
  <si>
    <t>Pomocný montážní materiál (šroubky, příchytky, izolační páska, stahovací pásky atd.)</t>
  </si>
  <si>
    <t>paušál</t>
  </si>
  <si>
    <t>Montážní práce</t>
  </si>
  <si>
    <t>Výrobní dokumentace a dokumentace skutečného provedení</t>
  </si>
  <si>
    <t>Zaškolení obsluhy</t>
  </si>
  <si>
    <t>ELEKTROINSTALACE, MONTÁŽ, UVEDENÍ DO PROVOZU</t>
  </si>
  <si>
    <t>Inženýring a koordinace zakázky</t>
  </si>
  <si>
    <t>01</t>
  </si>
  <si>
    <t>02</t>
  </si>
  <si>
    <t>03</t>
  </si>
  <si>
    <t>04</t>
  </si>
  <si>
    <t>05</t>
  </si>
  <si>
    <t>06</t>
  </si>
  <si>
    <t>07</t>
  </si>
  <si>
    <t>08</t>
  </si>
  <si>
    <t>12</t>
  </si>
  <si>
    <t>09</t>
  </si>
  <si>
    <t>10</t>
  </si>
  <si>
    <t>11</t>
  </si>
  <si>
    <t>13</t>
  </si>
  <si>
    <t>14</t>
  </si>
  <si>
    <t>15</t>
  </si>
  <si>
    <t>16</t>
  </si>
  <si>
    <t>17</t>
  </si>
  <si>
    <t>18</t>
  </si>
  <si>
    <t>19</t>
  </si>
  <si>
    <t>20</t>
  </si>
  <si>
    <t>21</t>
  </si>
  <si>
    <t>23</t>
  </si>
  <si>
    <t>24</t>
  </si>
  <si>
    <t>25</t>
  </si>
  <si>
    <t>26</t>
  </si>
  <si>
    <t>Kabelový žlab 62/50, černě lakovaný, včetně spojovacího materiálu a upevňovacího materiálu</t>
  </si>
  <si>
    <t>Kabelový žlab 125/50, černě lakovaný, včetně spojovacího materiálu a upevňovacího materiálu</t>
  </si>
  <si>
    <t>Kabelový žlab 125/100, černě lakovaný, včetně spojovacího materiálu a upevňovacího materiálu</t>
  </si>
  <si>
    <t>Kabelový žlab 250/100, černě lakovaný, včetně spojovacího materiálu a upevňovacího materiálu</t>
  </si>
  <si>
    <t>Kabelový žlab 500/100, černě lakovaný, včetně spojovacího materiálu a upevňovacího materiálu</t>
  </si>
  <si>
    <t>JEVIŠTNÍ OSVĚTLENÍ</t>
  </si>
  <si>
    <t>ROZVÁDĚČE OSVĚTLENÍ SÁLU - ROZVODNA 6.20b</t>
  </si>
  <si>
    <t>SPECIÁLNÍ STROPNÍ SVÍTIDLO</t>
  </si>
  <si>
    <t>Příkon: 42W (143,31 BTU/hod)
Světelný tok světelného modulu: min. 4200lm
Teplota chromatičnosti: 3000K (± 200K)
Ra: &gt;90
Chlazení: pasivní (s ochranou chladiče proti padání prachu)
Montáž a servisní přístup: zezadu (z rubové strany podhledu)
Kruhový tvar s max. průměrem 150 mm
Možnost integrace LED modulu nouzového osvětlení s max. průměrem 30mm přímo do těla svítidla 
Svítidla mající spodní rovinu (sklon) přizpůsobenou stropnímu akustickému podhledu, při zachování osy optické cesty kolmé na rovinu jeviště.
Možnost lakování na předepsaný odstín RAL
Napájecí a světelný modul propojený prachotěsným konektorem se závitem.
Propojovací kabel o délkách umožňující integraci na servisních lávkách s certifikací EMC.
Integrovaný displej pro nastavování DMX adres. Plná kompatibilita s protokolem DMX512 a RDM.
Možnost uživatelsky Updatovat systém po datové lince bez nutnosti demontáže modulů.
Integrované konektory na těle řízení typu XLR 5pin IN/OUT.
Integrované konektory na těle řízení typu True-One IN/OUT
Provedení těla napájecího a řídícího modulu v černé matné barvě.
Napájení řídícího modulu 220 - 240V 50/60Hz
Napájení světelného modulu do 50V
Zvlnění proudu ≤ 3%
Náběhový proud 5A 50µsec
Maximální počet řídících jednotek pro jistič CB B16A = 50 ks
cosFi = 0,9</t>
  </si>
  <si>
    <t>ROZVÁDĚČE JEVIŠTNÍHO OSVĚTLENÍ - ROZVODNA 6.09b</t>
  </si>
  <si>
    <r>
      <rPr>
        <b/>
        <sz val="9"/>
        <rFont val="Arial"/>
        <family val="2"/>
        <charset val="238"/>
      </rPr>
      <t>DMX 512 Splitter (rozbočovač)</t>
    </r>
    <r>
      <rPr>
        <sz val="9"/>
        <rFont val="Arial"/>
        <family val="2"/>
        <charset val="238"/>
      </rPr>
      <t xml:space="preserve">
Specifikace
• Opticky izolovaný vstup s LED indikací
• 6 opticky izolovaných výstupů (až do 1000 V) s podporou RDM
• Konektivita pomocí svorek
• Napájení AC 12–24 V, 160 mA, s LED indikací
• 10let záruka
• Plastové tělo
• Montáž na DIN lištu</t>
    </r>
  </si>
  <si>
    <t>CELKEM ZA JEVIŠTNÍ OSVĚTLENÍ BEZ DPH</t>
  </si>
  <si>
    <t>SCÉNICKÁ SVÍTIDLA</t>
  </si>
  <si>
    <t>OSVĚTLOVACÍ PULT - ZVUKOVÁ A OBRAZOVÁ REŽIE 4.09a</t>
  </si>
  <si>
    <r>
      <rPr>
        <b/>
        <sz val="8"/>
        <rFont val="Arial"/>
        <family val="2"/>
        <charset val="238"/>
      </rPr>
      <t>SWITCH MAIN</t>
    </r>
    <r>
      <rPr>
        <sz val="8"/>
        <rFont val="Arial"/>
        <family val="2"/>
        <charset val="238"/>
      </rPr>
      <t xml:space="preserve">
stejný výrobce jako položka Switch Optický
nastavitelný pomocí konzole a příkazové řádky nebo ptokolem SSH
24xGbE SFP Slots.
16x SFP modul optic.
8x SFP modul metalic.</t>
    </r>
  </si>
  <si>
    <r>
      <rPr>
        <b/>
        <sz val="9"/>
        <rFont val="Arial"/>
        <family val="2"/>
        <charset val="238"/>
      </rPr>
      <t>Skříňový rozváděč RSO1</t>
    </r>
    <r>
      <rPr>
        <sz val="9"/>
        <rFont val="Arial"/>
        <family val="2"/>
        <charset val="238"/>
      </rPr>
      <t xml:space="preserve">
š/v/hl 1000/2000/400mm
hlavní jištění 3x400VAC jistič 315A
jištění 63A pro třífázové zásuvky ZT1-ZT2
jištění B16C pro ZP1-ZP9
hlídání přítomnosti hlavního napájení
napájecí pasnice
multifunkční měření s připojením na síť
Jištění pro rozváděče RSO2-RSO5</t>
    </r>
  </si>
  <si>
    <r>
      <rPr>
        <b/>
        <sz val="9"/>
        <rFont val="Arial"/>
        <family val="2"/>
        <charset val="238"/>
      </rPr>
      <t>SWITCH OPTICKÝ</t>
    </r>
    <r>
      <rPr>
        <sz val="9"/>
        <rFont val="Arial"/>
        <family val="2"/>
        <charset val="238"/>
      </rPr>
      <t xml:space="preserve">
stejný výrobce jako položka Switch main- 3
nastavitelný pomocí konzole a příkazové řádky nebo ptokol SSH
RJ-45 porty: 8 x Gigabit Ethernet
Combo porty (RJ-45 + SFP): 2 x Gigabit Ethernet combo</t>
    </r>
  </si>
  <si>
    <r>
      <rPr>
        <b/>
        <sz val="9"/>
        <rFont val="Arial"/>
        <family val="2"/>
        <charset val="238"/>
      </rPr>
      <t>DMX rack splitter A/B DMX/RDM 2x5out</t>
    </r>
    <r>
      <rPr>
        <sz val="9"/>
        <rFont val="Arial"/>
        <family val="2"/>
        <charset val="238"/>
      </rPr>
      <t xml:space="preserve">
DMX 512/RDM Splitter opticky oddělený 1000V
19" Rack montage 1U
10x5pin typ XLR
DMX512 a RDM Protokol IN/OUT
2xLED Indikace DMX a RDM komunikace
Integrovaný terminátor 120ohm s LED Indikací
Napájení 230V</t>
    </r>
  </si>
  <si>
    <t>Optický kabel OS2 12x 9/125μm DQ(ZN)BH s FRNC LS0H pláštěm s třídou reakce na oheň Dca - s2,d1,a1</t>
  </si>
  <si>
    <t>Podlahová krabice s třífázovou zásuvkou 63A</t>
  </si>
  <si>
    <t>Podlahová krabice s 2 jednofázovými zásuvkami s víčkem 230V/16A a XLR 5 konektorem pro DMX</t>
  </si>
  <si>
    <t>Podlahová krabice s 2 jednofázovými zásuvkami s víčkem 230V/16A</t>
  </si>
  <si>
    <t>LAN kabel bezhalogenový stíněný 4 žilový CAT.6</t>
  </si>
  <si>
    <t>Kabelový buben pro linku Ethernet, výška zdvihu 20m</t>
  </si>
  <si>
    <t>Silový kabel bezhalogenový nestíněný 3G1,5 (např. JZ-500 HMH)</t>
  </si>
  <si>
    <t>Silový kabel bezhalogenový nestíněný 5G16 (např. JZ-500 HMH)</t>
  </si>
  <si>
    <t>Revize zařízení</t>
  </si>
  <si>
    <t>Doplňkový instalační materiál</t>
  </si>
  <si>
    <t>Oživení systému ovládání scénického osvětlení</t>
  </si>
  <si>
    <t>DMX kabel bezhalogenový</t>
  </si>
  <si>
    <t>Bezpečnostní lanko</t>
  </si>
  <si>
    <t>Držák svítidla s přítlačným plechem na 38-57mm</t>
  </si>
  <si>
    <t>22</t>
  </si>
  <si>
    <t>27</t>
  </si>
  <si>
    <t>28</t>
  </si>
  <si>
    <t>Pomocný montážní materiál (XLR 5pin konektory na kabel, PowerCon konektory na kabel, šroubky, příchytky, izolační páska, stahovací pásky atd.)</t>
  </si>
  <si>
    <t>Silový kabel bezhalogenový nestíněný 3G2,5 (např. JZ-500 HMH)</t>
  </si>
  <si>
    <t>Svorková krabice pro připojení u kabelového bubnu pro 6 obvodů scénického osvětlení X-KB1 až X-KB28</t>
  </si>
  <si>
    <t>Kabelový buben pro 6 obvodů scénického osvětlení, 500V/25A, 13+PE, výška zdvihu kabelového bubnu 20m, včetně bezhalogenového kabelu 18x1,5</t>
  </si>
  <si>
    <t>29</t>
  </si>
  <si>
    <t>Silový kabel bezhalogenový nestíněný 16G1,5 (např. JZ-500 HMH)</t>
  </si>
  <si>
    <t>chránička plastová bezhalogenová vnitřní průměr 32,5mm</t>
  </si>
  <si>
    <t>Stagebox pro 6 obvodů scénického osvětlení s přívodním multikonektorem SB1-SB28</t>
  </si>
  <si>
    <t>30</t>
  </si>
  <si>
    <t>31</t>
  </si>
  <si>
    <t>Konektor 16pol. 250V/10A na kabel, maminka pro připojení na konec kabelu kabelového bubnu pro připojení Stageboxu</t>
  </si>
  <si>
    <t>Ovládací panel stropního osvětlení u vstupů do sálu pro pracovní osvětlení sálu MJOL a MJOR, MJOSL a MJOSR</t>
  </si>
  <si>
    <r>
      <rPr>
        <b/>
        <sz val="8"/>
        <rFont val="Arial"/>
        <family val="2"/>
        <charset val="238"/>
      </rPr>
      <t>HLAVNÍ SVĚTELNÝ PULT</t>
    </r>
    <r>
      <rPr>
        <sz val="8"/>
        <rFont val="Arial"/>
        <family val="2"/>
        <charset val="238"/>
      </rPr>
      <t xml:space="preserve">
Grafické uživatelské rozhraní (GUI)
Min. 3x multidotyková obrazovka s minimálními úhlopříčnými viditelnými rozměry 15,6“ umístěny v křídle monitoru s dvojitým třmenovým závěsovým systémem umožňujícím rychlé skládání
Min. 2x multidotyková obrazovka s úhlopříčně viditelnou velikostí min. 7“
Min. 3x multidotyková obrazovka „letterbox“ s minimálními úhlopříčnými viditelnými rozměry 14,9“
Min. 2x možnost připojení externí dotykové obrazovky
Integrovaná alfanumerická klávesnice
SSD min. 124GB
Min. 30 nezávislých motorizovaných faderů s dlouhou životností a délkou zdvihu 60 mm s podsvícením RGB 
Min. 2 motorizované fadery s dlouhou životností a délkou zdvihu 100 mm s přilehlými tlačítky Go+, Go- a Pause 
Min.136 univerzálních tlačítek pro recall/executor
Grandmaster – otočný podsvícený RGB enkodér
Min. 60 otočných minienkodérů pro Playback s podsvíceným osvětlením RGB
Min. 5 duálních enkoderů
Min. 16 příkazových tlačítek
Min. 8 RGB podsvícených rotačních minienkoderů pro volně přiřaditelné funkce
Možnost připojení 2-tlačítkové myši s rolovacím kolečkem přes rozhraní USB
Ovládání intenzity přes vertikální enkoder s vysokým rozlišením
Předdefinovaná knihovna dobře známých a populárních svítidel v grafickém uživatelském prostředí
Implementovaný 3D vizualizátor
Příkazový řádek pro přímou změnu kanálů DMX a všech funkcí pohyblivých světel a mediálních zařízení
PCAP s minimálním počtem 10ti dotykových bodů, která se používá jako trackpad pro ovládání polohy pan/tilt pohyblivých světel
Integrovaný nepřerušený zdroj napájení (UPS), vetně automatického ukládání
Min. 12.288 parametrů (intenzita a / nebo atributy), které jsou vypočítávány ve 24 bitech
Výstup každého parametru může být 8bitový, 16bitový nebo 24bitový s použitím 1, 2 nebo 3 kanálů DMX.
Možnost rozšíření až na 250 000 parametrů
Operační systém Linux 
CPU Intel Core I serie na frekvenci 3GHz a 8 GByte RAM
Lehké šasí navržené jako stolní zařízení s maximálními rozměry 1260 x 538 x 185 mm (šířka x hloubka x výška) ve složeném stavu
Min. 32 uživatelských profilů
Dálkové ovládání libovolnou aplikací webového prohlížeče běžící na libovolném operačním systému, pomocí připojení WLAN kompatibilního s IEEE 802.11 nebo přímého přístupu k síti LAN
Min. 6 integrovaných výstupů DMX512-A a min. jeden vstup DMX512-A. Všechny porty DMX512-A jsou RDM kompatibilní
Wide Area Networks (WAN) 
Plná kompatibilita s grandMA2
Protokoly : min 5 základních nejpoužívanějších protokolů – např. DMX-512, MA-Net3, MA-Net2, Art-Net, S-ACN, Pathport
Multiple color – platforma vícebarevného výběru
Možnost rozšíření o min.15 motorizovaných, plně programovatelných faderů (granMA3 extension)
Napájecí zdroj 100-240V AC @ 50 / 60Hz a maximální zatížení 500VA. Příkon pultu 300 VA.
Sofistikovaný bezhlučný odvětrávací systém
Periferie:
1 x powerCON pro síťové napájení
3 x etherCON / RJ45 porty pro Gigabit Ethernet pro připojení k jiným pultům, převodníkům, stmívačovým systémům, multimediálním zařízením (video serverům), vizualizérům nebo jiným softwarovým editorům .
6 x DMX-512-A Výstupy (5 piny XLR female) 
1 x vstup DMX-512-A (5pinový XLR male) 
1 x MIDI vstup Timecode 
1 x MIDI-Out (5 pin DIN zásuvka) pro odesílání MIDI  nebo MIDI show control
1 x Vstup Linear Time Code (3pólová XLR female) pro synchronizaci s externím signálem LTC-SMPTE
1 x Audio In (3pin XLR female) 
1 x Rozhraní GPI pro všeobecné účely (SUB D 9 female) pro vzdálený playback 
2 x displej pro externí monitory 
2 x zásuvky S / PDIF In a Out 
3 x USB 2.0 (typ A)  
3 x USB 3.0 (typ A) pro klávesnice, myši a dotykové obrazovky. 
Konektory jsou umístěny na zadním panelu, na přední straně a pod opěrkou zápěstí pro jednoduchý uživatelský přístup. 
2 x LED stolní lampička (4 pin XLR female) 
Ukládání showfile:
Min. 9999 skupin 
Min. 10 x 9999 předdefinovaných přednastavení, rozšiřitelných podle uživatelských přednastavení 
Min. 9 999 sekvencí s 9 999 „cue“
Min. 9 999 efektů 
Min. 4 096 stmívaných cest 
Min. 32 uživatelských profilů 
Min. 256 uživatelských přístupů</t>
    </r>
  </si>
  <si>
    <t>Pohybový reflektor LED Wash
- Světelný zdroj: 19x40W RGBW 
- Světelný tok: (4°) 5'505 lm - (54°) 10'143lm @full
- Osová osvětlenost  v Luxech: při  zoom 4° min 45'000lx – při zoom 54° min 1100 lx na referenční vzdálenost 5 m 
- Extrémně tichý mód – určený pro divadla
- Předpokládaná životnost zdroje: min 40 000 hodin L70
- Motorizovaný lineární  zoom v minimálním rozsahu  4° až 54° 
- Typ optiky : plankonvexní optika bez viditelných mezer (bez viditelných mezer mezi čočkami)
- Míchání barev: RGBW 
- Ovládání jednotlivých pixelů
- Lineární CCT včetně  korekce +/- zelená a magenta 
- emulace wolframového vlákna
- Předvolby bílé v rozsahu 2 800 K až 10 000 K
- virtuální barevné kolo s makry i na jednotlivých pixelech
- DIMMER s jemností 16bitů, lineární 0 ~ 100% elektronický 
- Možnost volitelného nastavení min tří typů křivek pro DIMMER
- Stroboskop / závěrka: 1 - 30 Hz, elektronický
- FX generátor: nastavitelná barva popředí/pozadí, index, rychlost, směr
- vnější RGB, pixelový prstenec s několika vestavěnými FX makry 
- lineární kanál prolínání jakékoliv hodnoty bílé barvy po jakoukoli hodnotu barvy přes vrstvy 
- virtuální kotouč pro barvy
- Úhel Panorama minimálně 530°
- Úhel Tilt minimálně 230°
- Tělo: hliníková konstrukce s vysoce odolným polykarbonátovým krytem
- Povrchová barva Bílá, nebo Černá
- Protokoly: DMX512, RDM, Art-Net, Klingnet, sACN, W-DMX, 
- RDM: RDM pro vzdálené monitorování a nastavení
- Displej: LCD displej s vysokým rozlišením a automatickým překlápěním a samonabíjecí záložní baterií
- Provozní teplota: -10° ~ +45°
- Volitelné PWM: 600 ~ 50 000 Hz
- Síťové napájení: 100-240V - 50/60Hz
- Maximální spotřeba: 620W
- Připojení DMX signálu pomocí XLR 5pin IN/OUT konektory
- Datové připojení: RJ45 IN/OUT
- Připojení napájení: powerCON TRUE1 IN/OUT konektory
- Rozměry maximálně  420x520x255mm 
- Hmotnost maximálně 18 kg 
- CERTIFIKACE / SCHVÁLENÍ
- Certifikace / Schválení: CE, UKCA, RCM, cTUVus, FCC</t>
  </si>
  <si>
    <t>Pohyblivý LED reflektor typu PROFIL
- Světelný zdroj:  1200W bílý   6000K ,(52 000 lumenů v integrační kouli)
- Předpokládaná životnost LED: 40 000 hodin L70
- CRI: 70+ s volitelným filtrem pro CRI 88+
- Provedení těla svítidla v Bílé barvě, případně definovaná barva v RAL
- Lineární zoom 5,8°- 50,5°
- Lineární Fokus
- 16bitové CMY míchání barev
- Lineární CTO
- 6barevné kolečko 
- filtr pro maximální vylepšení CRI
- min 6  vyměnitelných rotačních „gob“
- min7  vyměnitelných pevných „gob“
- Animační kolo
- Min 4fasetový prismatický hranol
- IRIS clona pulzní s proměnlivou ryclostí a elektroniský stroboskopický efekt
- Ořezový systém se čtyřmi ořezovými noži s rotací celého systému min  +/- 60° 
              S možností  úplného zatemnění  každé jednotlivé čepele
- „Frost“ filtry s divadelními hodnotami  1° a min 4°
- DIMM s jemností 24bitů
- Digitální stop-stroboskopický efekt
- Provozní režimy s nízkou hlučností pro divadelní užití
- 1200W Automatický režim ventilátoru: 47,3 dBA
- 800W Režim automatického ventilátoru: 44,1 dBA
- 600W Automatický režim ventilátoru: 41,6 dBA
- Režim tichého ventilátoru: 41,3 dBA
- Režim divadelního ventilátoru: 40,3 dBA
- Provozní napětí: 100-240V, 50/60 Hz ,Elektronický automatický rozsah s aktivním PFC
- Max příkon 1700W
- Řídicí protokol: DMX, Art-Net, RDM
- DMX a RDM konektory 3 a 5pinový XLR IN/OUT
- Ethernetový port: RJ45 IN
- Napájecí konektor: PowerCon True1
- integrovaný webový server
- Pan: min 540° - 16bit
- Náklon: min 270° - 16bit
- podsvícený černobílý grafický displej LCD s baterií
- Nahrání firmwaru z jiného zařízení
- Upgrade firmwaru přes webový server
- Diagnostika a ,monitoring pomocí RDM
- CloudIO kompatibilita
- Maximální váha 45 kg 
- Maximální rozměry 316 x 515 mm (rozměr základny) – 820 mm s vertikální hlavou 
- Krytí IP20
- Práce v jakékoli pozici
- Maximální okolní teplota 45°C (113°F)
- Minimální okolní teplota -20°C (-4°F)
- Maximální teplota vnějšího povrchu 90°C (194°F)
- Max. Celkový odvod tepla: 5636 BTU/h ±10 % / 5940 kJ/h ±10 %
- Aplikované směrnice EU
o 2014/35/EU – Bezpečnost elektrických zařízení napájených nízkým napětím (LVD)
o 2014/30/EU – Elektromagnetická kompatibilita (EMC)
o 2011/65/EU – Omezení používání určitých nebezpečných látek (RoHS)
o 2009/125/EC – požadavky na ekologický design pro produkty související se spotřebou energie (ErP)</t>
  </si>
  <si>
    <t>Reflektor Fresnel 2000W
- Světelný Zdroj: kombinace 6 barevných LED zdrojů (červená, oranžová, zelená, královská modrá, modrá, limetková) o příkonu 500W
- Lineární CCT: 2 800 K – 10 000 K
- Minimální světelný tok: při referenčních 17° 10 000lm, při referenčních 52°13 000lm na plných barvách
- Osová osvětlenost v Luxech při 17° 3'800lx a při 52° 7OOlx na vzdálenost
   5m- všechny barvy na plno
- Index podáni barev CRI: 89 při náhradní teplotě chromatičnosti 3 200K; 
  90 při náhradní teplotě chromatičnosti 5 600 K
- Minimální hodnota indexu R9: 79 při 3 200 K; 85 při 5 600 K
- Minimální hodnota TLCI: 85 při 5 600 K
- Předpokládaná  minimální životnost světelného zdroje: 40 000 hodin (L70B10 při Ta 25° C / 77° F)
- Extrémně tichý provoz pro studiové a divadelní instalace
- Zoom v rozsahu minimálně: 17° - 50° 
- Typ objektivu: Fresnelův objektiv 
- Míchání barev: 6 barevných LED zdrojů (červená, oranžová, zelená, královská modrá, modrá, limetková)
- CCT: ovládání CCT, +/- zelená korekce, a purpurová
- emulace wolframového vlákna
- Předvolby náhradní teploty chromatičnosti bílé v rozsahu od 2 800 K 
  do 10 000 K
- Virtuální barevné kolo 
- Lineární kanál prolínání od jakékoli  hodnoty bílé po jakoukoli barvu
- Tělo z tlakově litého hliníku
- Barva těla: černá a bílá povrchová úprava
- Protokoly: DMX512, RDM, otočný knoflík
- RDM: RDM pro vzdálené monitorování a nastavení
- Displej: Grafické uživatelské rozhraní
- Aktualizace firmwaru
- Master/Slave: pro synchronizovaný provoz více jednotek spojených v řetězci
- DIMMER v režimu 16bitové ovládání, lineární 0 ~ 100% elektronický stmívač
- Minimální počet volitelných DIMMER křivek : Tři
- Elektronický stroboskop  1 - 30 Hz
- Provozní teplota: -10° ~ +45°
- Flicker-Free: Frekvence bez blikání s nastavitelným PWM
- Volitelné PWM: 600 ~ 25 000 Hz
- Síťové napájení: 100-240V - 50/60Hz
- Maximální spotřeba: 400W
- Chlazení: kombinace chladicího systému heatpipe a nízkohlučného ventilátoru
- Připojení signálu DMX 512: XLR 5pin IN/OUT konektory
- Připojení napájení: konektory powerCON TRUE1 IN/OUT
- Maximální rozměry (ŠxVxH): 425x540x460mm 
- Maximální hmotnost: 18 kg 
- Certifikace / Schválení: CE, UKCA, RCM</t>
  </si>
  <si>
    <t>Profilový reflektor LED Proměnlivá bílá
- Světelný zdroj minimálně 91x3W vysoce výkonná bílá LED s předpokládanou životností 45000 (L70B10 při Ta 25° C / 77° F)
- Lineární CCT v rozsahu 2 700K do 5 600K
- Minimální světelný tok při 26°/2700K  3 600lm; při 26°/5 600K 4 400lm;
   při 26°  u plného svitu 7'900lm 
- Osová osvětlenost v  Lux: při 26°/2700K  1 200lx; při 26°/5 600K  1524lx;                                            
   při   26°  u plného svitu 2'700lx na referenční vzdálenosti 5m
- Minimální index podání barev CRI: pouze 2 700K:hodnota 97;5 600K :hodnota 97; Při plném svitu minimálně hodnota 95
- Minimální R9: (pouze u 2700K) 91; (pouze u 5600) 96; (plný svit) 86
- Index TLCI: (pouze u 2700K) 98; (pouze 5600K) 98; (plný svit) 98
- TM30 Rf: (pouze 2700K) &gt;95; (pouze 5600K) &gt;91; (plný svit) &gt;93
- TM30 Rg: (pouze 2700K) &lt;102; (pouze 5600K) &lt;100; (plný svit) &lt;103
- Předpokládaná životnost zdroje: &gt; 50 000 hodin (L70B10 při Ta 25° C / 77° F)
- Úhel paprsku: volitelná optika 5° / 10° / 14° / 19° / 26° / 36° / 50° / 70° /
- zoom    15°-30° / zoom 25°-50°
- Typ čočky: HD antireflexní čočky s achromatickou vrstvou
- Fokus manuální
- IRIS clona
- Míchání barev: Lineární CCT teplá bílá + studená bílá
- Integrovaný ořezový systém čtyř manuálně ovládavých nožů.
- režim HIGH, režim AUTO a řízení ventilátoru v tichém režimu
- TĚLO
- Tělo: robustní tělo z tlakově litého hliníku
- Barva těla: černá, bílá
- Protokoly: DMX512, RDM
- Displej: Grafické uživatelské rozhraní se samonabíjecí záložní baterií
- Aktualizace firmwaru: 
- Master/Slave: pro synchronizovaný provoz více jednotek spojených v řetězci
- DIMMER lineární 0 ~ 100% elektronický stmívač 16 bitů
- Lineární stroboskop 1 - 25 Hz, elektronický
- Provozní teplota: -10° ~ +45°
- Provoz bez blikání tzv. Flicker-Free
- Volitelné PWM: 600 ~ 25 000 Hz
- Síťové napájení: 100-240V - 50/60Hz
- Maximální spotřeba: 265W
- Chlazení: ventilátor s nízkou hlučností
- Připojení signálu DMX 512:XLR 5pin IN/OUT konektory
- Připojení napájení: konektory powerCON TRUE1 IN/OUT
- Maximální rozměry (ŠxVxH): 270x260x540mm 
- Maximální hmotnost bez optického systému 8 kg 
- Certifikace / Schválení: CE, UKCA, RCM, cTUVus, FCC</t>
  </si>
  <si>
    <t>Profilový reflektor LED Plnobarevný
- Zdroj 96x3W 6 barevných LED zdrojů (červená, zelená, modrá, 
    královská  modrá, mátová, pc jantarová)
- CCT: při plném svitu 5 000K
- Minimální světelný tok: při 5°/ 3'800lm; při 10°/4,700lm; při 14°/ 5,047lm;
             při 19°/5300lm; při 26°/ 6,600lm; při 36/ 6,800lm; při 50°/5,700lm;
   při 70°/ 7'430lm na referenčním plném svitu
- Minimální světelný tok: při zoom 15°-30°/5'200lm až 6'600lm – 
    při zoom 25°-50°/7'000lm až 9'800 na referenčním plném svitu
- Minimální osová osvětlenost v Luxech: při 5/14'600lx; při 10°/8'600lx;
   při14°/3'800lx; při 19°/2'530lx; při 26°/1'750lx; při 36°/800lx;
   při 50°/450lx; při 70°/ 300lx na referenčním plném svitu  a 5 m
   vzdálenosti
- Minimální osová osvětlenost v Luxech: při zoom 15°-30°/3'500lx až  1'800lx, 
   při zoom 25°-50°/2'600lx až  960lx na referenčním plném svitu  a 5 m 
   vzdálenosti
- Minimální index podání barev CRI: 93 na 3 200 K; 97 na 5 600 K
- Minimální index R9: 98  na3,200 K; 98 na 5 600 K
- TLCI: 95 na 5 600 K
- TM30 Rf: 92 na 5 600 K
- TM30 Rg: 100 na 5 600 K
- Předpokládaná životnost zdroje: &gt; 50 000 hodin
- Typ čočky: vysoce kvalitní skleněné čočky a antireflexní vrstvou
- Další optika: volitelná 5° / 10° / 14° / 19° / 26° / 36° / 50° / 70° / zoom 15°-30° / zoom 25°-50°
- Zaostřování: manuální
- Míchání barev: RGB, Royal Blue, Mint, PC Amber
- Lineární CCT: ovládání CCT, +/- zelená korekce a magenta korekce
- Emulace wolframu
- Předvolby bílé: 2 800 K ~ 10 000 K
- Virtuální barevné kolečko: přizpůsobení barevných gelů a volitelný barevný režim RGB / HSI / CMY
- Nastavitelní režimy ventilátoru pro studiový provoz
- Lineárního prolínání od jakékoli bílé po jakoukoli barvu;
- Robustní tělo z tlakově litého hliníku
- Barva těla černá a bílá
- výběr statických barev, bílé předvolby, manuální barvy a vestavěné efekty s nastavitelnou rychlostí
- Protokoly: DMX512, RDM
- RDM: RDM pro vzdálené monitorování a nastavení
- Displej: Grafické uživatelské rozhraní
- Aktualizace firmwaru
- Master/Slave: pro synchronizovaný provoz více jednotek spojených v řetězci
- Lineární  elektronický DIMMER  0 ~ 100% s jemností 16bitů
- Minimálně 3 volitelné režimy stmívání
- Lineární elektronický stroboskop  1 - 25 Hz
- Provozní teplota: -20° ~ +45°
- LED Control: Flicker Free
- Volitelné PWM: 600 ~ 25 000 Hz
- Síťové napájení: 100-240V - 50/60Hz
- Maximální spotřeba: 270W
- Výstup (při 230V): 7 jednotek na jednom napájecím vedení
- Chlazení: ventilátor s nízkou hlučností, nastavitelný
- Připojení signálu DMX 512: XLR 5pin IN/OUT konektory
- Připojení napájení: konektory powerCON TRUE1 IN/OUT
- Maximální rozměry (ŠxVxH): 270x260x540mm 
- Maximální hmotnost bez optického systému: 8kg 
- Certifikace / Schválení: CE, UKCA, RCM, cTUVus, FCC</t>
  </si>
  <si>
    <r>
      <rPr>
        <b/>
        <sz val="9"/>
        <rFont val="Arial"/>
        <family val="2"/>
        <charset val="238"/>
      </rPr>
      <t>DMX převodník 2port NODE</t>
    </r>
    <r>
      <rPr>
        <sz val="9"/>
        <rFont val="Arial"/>
        <family val="2"/>
        <charset val="238"/>
      </rPr>
      <t xml:space="preserve">
Digitální ethernetový převodník s výstupy na DMX protokol s dvěma DMX (2x DMX 512A) výstupy s možností volby universů.
Musí být konfigurovatelné z grafického prostředí osvětlovacího pultu
Musí být schopen pracovat s daty s minimálně čtyřmi nejrozšířenějšími protokoly
Musí mít možnost nastavení přes přední obrazovku na předním panelu přístroje, kde zároveň poskytuje informace o stavu zařízení.
Musí být schopen ovládání přes další externí software z PC a jeho ukládání nastavení a editace.
Musí být vybaven dostatečně výkonným procesorem a ethernetovým připojením 1000Mbit/s.
Musí být plně kompatibilní s RDM 
Provozní napětí / Napájecí napětí 100-240V, 50/60 Hz
Příkon max. 10VA
Maximální rozměry 207 x 184 x 43 mm, (šířka x hloubka x výška) -1RU
Maximální hmotnost  1 kg 
Konektory 1 x powerCON TRUE1
1 x etherCON / RJ45
2 x DMX-512-A OUT (zásuvka 5pin XLR)
1 x USB 2.0 (typ A)</t>
    </r>
  </si>
  <si>
    <r>
      <rPr>
        <b/>
        <sz val="8"/>
        <rFont val="Arial"/>
        <family val="2"/>
        <charset val="238"/>
      </rPr>
      <t>BACK UP SVĚTELNÝ PULT</t>
    </r>
    <r>
      <rPr>
        <sz val="8"/>
        <rFont val="Arial"/>
        <family val="2"/>
        <charset val="238"/>
      </rPr>
      <t xml:space="preserve">
Grafické uživatelské rozhraní (GUI)
Min. 2x multidotyková obrazovka s minimálními úhlopříčnými viditelnými rozměry 15,6“ umístěny v křídle monitoru s dvojitým třmenovým závěsovým systémem umožňujícím rychlé skládání
Min. 2x multidotyková obrazovka s úhlopříčně viditelnou velikostí 7“
Min. 2x multidotyková obrazovka „letterbox“ s minimálními úhlopříčnými viditelnými rozměry 14,9“
Min. 2x možnost připojení externí dotykové obrazovky
Integrovaná alfanumerická klávesnice
SSD min. 124GB
Min. 15 nezávislých motorizovaných faderů s dlouhou životností a délkou zdvihu 60 mm s podsvícením RGB 
Min. 2 motorizované fadery s dlouhou životností a délkou zdvihu 100 mm s přilehlými tlačítky Go+, Go- a Pause 
Min. 76 univerzálních tlačítek pro recall/executor
Grandmaster – otočný podsvícený RGB enkodér
Min. 30 otočných minienkodérů pro Playback s podsvíceným osvětlením RGB
Min. 5 duálních enkoderů
Min. 16 příkazových tlačítek
Min. 8 RGB podsvícených rotačních minienkoderů pro volně přiřaditelné funkce
Možnost připojení 2-tlačítkové myši s rolovacím kolečkem přes rozhraní USB
Ovládání intenzity přes vertikální enkoder s vysokým rozlišením
Předdefinovaná knihovna dobře známých a populárních svítidel v grafickém uživatelském prostředí
Implementovaný komplexní 3D vizualizér
Příkazový řádek pro přímou změnu kanálů DMX a všech funkcí pohyblivých světel a mediálních zařízení
PCAP s minimálním počtem 10ti dotykových bodů, která se používá jako trackpad pro ovládání polohy pan/tilt pohyblivých světel
Integrovaný nepřerušený zdroj napájení (UPS), včetně automatického ukládání
Min. 8.192 parametrů (intenzita a / nebo atributy), které jsou vypočteny v 24 bitech
Výstup každého parametru může být 8bitový, 16bitový nebo 24bitový s použitím 1, 2 nebo 3 kanálů DMX.
Možnost rozšíření až na 250 000 parametrů
Operační systém Linux 
CPU Intel Core I serie na frekvenci 3GHz a 8 GByte RAM
Lehké šasí navržené jako stolní zařízení s maximálnímy rozměry 856 x 538 x 185 mm (šířka x hloubka x výška) ve složeném stavu
Min. 32 uživatelských profilů
Dálkové ovládání libovolnou aplikací webového prohlížeče běžící na libovolném operačním systému, pomocí připojení WLAN kompatibilního s IEEE 802.11 nebo přímého přístupu k síti LAN
Min. 6 integrovaných výstupů DMX512-A a jeden vstup DMX512-A. Všechny porty DMX512-A jsou RDM kompatibilní
Wide Area Networks (WAN) 
Protokoly : min 5 základních nejpoužívanějších protokolů – např. DMX-512, MA-Net3, MA-Net2, Art-Net, S-ACN, Pathport
Multiple color – platforma vícebarevného výběru
Možnost rozšíření o min.15 ale až 30 motorizovaných, plně programovatelných faderů
Napájecí zdroj 100-240V AC @ 50 / 60Hz a maximální zatížení 500VA. Příkon pultu 300 VA.
Sofistikovaný bezhlučný odvětrávací systém.
Periferie:
1x powerCON pro síťové napájení
3 x etherCON / RJ45 porty pro Gigabit Ethernet pro připojení k jiným pultům, převodníkům, stmívačovým systémům, multimediálním zařízením (video serverům), vizualizátorům nebo jiným softwarovým editorům .
6 x DMX-512-A Výstupy (5 piny XLR female) 
1 x vstup DMX-512-A (5pinový XLR male) 
1 x MIDI vstup Timecode 
1 x MIDI-Out (5 pin DIN zásuvka) pro odesílání MIDI  nebo MIDI show control
1 x Vstup Linear Time Code (3pólová XLR female) pro synchronizaci s externím signálem LTC-SMPTE
1 x Audio In (3pin XLR female) 
1 x Rozhraní GPI pro všeobecné účely (SUB D 9 female) pro vzdálený playback 
2 x displej pro externí monitory 
2 x zásuvky S / PDIF In a Out 
3 x USB 2.0 (typ A)  
3 x USB 3.0 (typ A) pro klávesnice, myši a dotykové obrazovky. 
Konektory jsou umístěny na zadním panelu, na přední straně a pod opěrkou zápěstí pro jednoduchý uživatelský přístup. 
2 x LED stolní lampička (4 pin XLR female) 
Ukládání showfile:
Min.9999 skupin 
Min. 10 x 9999 předdefinovaných přednastavení, rozšiřitelných podle uživatelských přednastavení 
Min. 9 999 sekvencí s 9 999 „cue“
Min. 9 999 efektů 
Min. 4 096 stmívaných cest 
Min. 32 uživatelských profilů 
Min. 256 uživatelů</t>
    </r>
  </si>
  <si>
    <t>SPECIÁLNÍ EFEKTOVÉ LED SVÍTIDLO DO OBKLADU SŤEN SÁLU</t>
  </si>
  <si>
    <t>Příkon: max. 2W (6,82 BTU/hod)
Maximální úhel světelného kuželu: 5°
Světelný tok světelného modulu: min. 200lm
Teplota chromatičnosti: Volitelná v rozsahu 2200K až 6500K, dle požadavků architekta
Ra: &gt;70
Chlazení: pasivní 
Montáž a servisní přístup: svítidlo je integrované do akustického obkladu stěn 
Kruhový tvar s max. průměrem 60 mm
Výška svítidla nesmí přesáhnou 90mm s ohledem na integraci do lamely akustického obkladu
Svítidla je možné naklánět v rozsahu +/-20° od svislé osy
Možnost barevné povrchové úpravy na předepsaný odstín RAL
Napájecí a světelný modul propojený prachotěsným konektorem se závitem.
Propojovací kabel o délkách umožňující integraci s certifikací EMC.
Svítidlo je plně řízené protokolem DMX512 a RDM
Svítidlo umožňuje vzdálené (dálkové) nastavování a změnu DMX adres, bez nutnosti mechanického zásahu do instalace
Možnost uživatelsky Updatovat systém po datové lince bez nutnosti demontáže modulů.
Integrované konektory na těle řízení typu XLR 5pin IN/OUT.
Integrované konektory na těle řízení typu True-One IN/OUT
Provedení těla napájecího a řídícího modulu v černé matné barvě.
Napájení řídícího modulu 220 - 240V 50/60Hz
Napájení světelného modulu do 50V
Zvlnění proudu ≤ 3%
Náběhový proud 5A 50µsec
Maximální počet řídících jednotek pro jistič CB B16A = 50 ks
cosFi = 0,9</t>
  </si>
  <si>
    <t>SPECIÁLNÍ EFEKTOVÉ LED OSVĚTLENÍ VARHAN</t>
  </si>
  <si>
    <t>Osvětlení varhanového tělesa je tvořeno sestavou LED osvětlení v kombinaci liniových, plošných a akcentových modulů svítidel. 
Příkon celku max. do 3kW
Pasivní chlazení všech světelných komponent
Řízení protokolem DMX 512 a RDM s možností vzdálené adresace
Světelný výstup umožňuje změnu náhradní chromatické teploty od 1700K do 10 000K, dále pracuje v rozsahu minimálně RGBW škály.
Návrh světelných prvků a instalační lokaci je nutné konzultovat s výrobcem varhanního tělesa a architektem.</t>
  </si>
  <si>
    <t>Oživení řídicího systému ovládání stropního a efektového osvětlení sálu a varhan</t>
  </si>
  <si>
    <t>Speciální stropní svítidlo s integrovaným světelným bodem pro nezávislé nouzové osvětlení má stejné vlastnosti jako v řádku 01 plus
Integrovaný světelný bod pro nezávislé nouzové osvětlení
Materiál chladiče AL ( případně Hliníkové slitiny)
Napájení pomocí certifikovaných předřadníků (v součinnosti s dodavatelem celku nouzového osvětlení)
Světelní zdroj: 3W LED
Optický člen: plošný, speciální pro únikové trasy
IP 20
Pasivní chlazení
Maximální okolní teplota: ta : 0°C÷40°C:
Možnosti použití speciálních předřadníků s označením a testy:
SE – Bezúdržbový
SA – S volbou údržbového a bezúdržbového zapojení
PT – manuální testovací tlačítko
RU – centrální monitoring
FZLV – bateriové centrální systémy FZLV 24V
CB – bateriové centrální systémy
Viditelně zobrazované informace na světelném modulu:
LED indikátor signalizující napájení ze sítě, nebo napájení z baterie</t>
  </si>
  <si>
    <r>
      <rPr>
        <b/>
        <sz val="9"/>
        <rFont val="Arial"/>
        <family val="2"/>
        <charset val="238"/>
      </rPr>
      <t>Skříňový rozváděč ROS2</t>
    </r>
    <r>
      <rPr>
        <sz val="9"/>
        <rFont val="Arial"/>
        <family val="2"/>
        <charset val="238"/>
      </rPr>
      <t xml:space="preserve">
š/v/hl 1000/2000/400mm
hlavní jištění 3x400V jistič 32A
připojení na síť dieselagregátu 
hlídání přítomnosti napájení
multifunkční měření s připojením na síť
2x jednofázový jistič B16A pro napájení stropních svítidel, respektive DMX převodníků pro stropní svítidla
4x jednofázový jistič B10A pro napájení splitrů
Zdroj napětí 24VDC</t>
    </r>
  </si>
  <si>
    <t>STROPNÍ A EFEKTOVÉ OSVĚTLENÍ SÁLU</t>
  </si>
  <si>
    <r>
      <rPr>
        <b/>
        <sz val="9"/>
        <rFont val="Arial"/>
        <family val="2"/>
        <charset val="238"/>
      </rPr>
      <t>Skříňový rozváděč ROS1</t>
    </r>
    <r>
      <rPr>
        <sz val="9"/>
        <rFont val="Arial"/>
        <family val="2"/>
        <charset val="238"/>
      </rPr>
      <t xml:space="preserve">
š/v/hl 1000/2000/400mm
hlavní jištění 3x400VAC jistič 125A
hlídání přítomnosti hlavního napájení
napájecí pasnice
multifunkční měření s připojením na síť
zdroj 24VDC
32x jednofázový jistič B16A pro napájení stropních a efektových svítidel, respektive DMX předřadníků pro stropní svítidla
10x jednofázový jistič B10A pro napájení nodů a switchů a splitrů</t>
    </r>
  </si>
  <si>
    <r>
      <rPr>
        <b/>
        <sz val="9"/>
        <rFont val="Arial"/>
        <family val="2"/>
        <charset val="238"/>
      </rPr>
      <t>Skříňový rozváděč RSO2-RSO5</t>
    </r>
    <r>
      <rPr>
        <sz val="9"/>
        <rFont val="Arial"/>
        <family val="2"/>
        <charset val="238"/>
      </rPr>
      <t xml:space="preserve">
š/v/hl 600/1800/400mm
48 scénických obvodů umístěných v 24 boxech vždy 2 obvody v boxu pro zatížení 2kW + řídící jednotka s diagnostikou</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</si>
</sst>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quot;Kč&quot;"/>
    <numFmt numFmtId="165" formatCode="#,##0.00\ &quot;Kč&quot;"/>
  </numFmts>
  <fonts count="28"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10"/>
      <name val="Arial"/>
      <family val="2"/>
      <charset val="238"/>
    </font>
    <font>
      <sz val="10"/>
      <name val="Arial"/>
      <family val="2"/>
      <charset val="238"/>
    </font>
    <font>
      <sz val="9"/>
      <name val="Arial"/>
      <family val="2"/>
      <charset val="238"/>
    </font>
    <font>
      <i/>
      <sz val="9"/>
      <name val="Arial"/>
      <family val="2"/>
      <charset val="238"/>
    </font>
    <font>
      <i/>
      <sz val="9"/>
      <color indexed="9"/>
      <name val="Arial"/>
      <family val="2"/>
      <charset val="238"/>
    </font>
    <font>
      <b/>
      <sz val="9"/>
      <name val="Arial"/>
      <family val="2"/>
      <charset val="238"/>
    </font>
    <font>
      <b/>
      <i/>
      <sz val="9"/>
      <name val="Arial"/>
      <family val="2"/>
      <charset val="238"/>
    </font>
    <font>
      <b/>
      <sz val="9"/>
      <color indexed="16"/>
      <name val="Arial"/>
      <family val="2"/>
      <charset val="238"/>
    </font>
    <font>
      <b/>
      <sz val="9"/>
      <color indexed="53"/>
      <name val="Arial"/>
      <family val="2"/>
      <charset val="238"/>
    </font>
    <font>
      <i/>
      <sz val="9"/>
      <color indexed="16"/>
      <name val="Arial"/>
      <family val="2"/>
      <charset val="238"/>
    </font>
    <font>
      <i/>
      <sz val="10"/>
      <color indexed="16"/>
      <name val="Arial"/>
      <family val="2"/>
      <charset val="238"/>
    </font>
    <font>
      <b/>
      <sz val="8"/>
      <color indexed="9"/>
      <name val="Arial"/>
      <family val="2"/>
      <charset val="238"/>
    </font>
    <font>
      <b/>
      <sz val="9"/>
      <color indexed="9"/>
      <name val="Arial"/>
      <family val="2"/>
      <charset val="238"/>
    </font>
    <font>
      <sz val="9"/>
      <color indexed="10"/>
      <name val="Arial"/>
      <family val="2"/>
      <charset val="238"/>
    </font>
    <font>
      <b/>
      <sz val="10"/>
      <name val="Courier New"/>
      <family val="3"/>
      <charset val="238"/>
    </font>
    <font>
      <sz val="10"/>
      <color indexed="42"/>
      <name val="Arial"/>
      <family val="2"/>
      <charset val="238"/>
    </font>
    <font>
      <sz val="9"/>
      <name val="Arial"/>
      <family val="2"/>
      <charset val="238"/>
    </font>
    <font>
      <sz val="8"/>
      <name val="Arial"/>
      <family val="2"/>
      <charset val="238"/>
    </font>
    <font>
      <sz val="10"/>
      <color indexed="81"/>
      <name val="Tahoma"/>
      <family val="2"/>
      <charset val="238"/>
    </font>
    <font>
      <b/>
      <i/>
      <sz val="9"/>
      <color indexed="16"/>
      <name val="Arial"/>
      <family val="2"/>
      <charset val="238"/>
    </font>
    <font>
      <b/>
      <sz val="10"/>
      <color indexed="81"/>
      <name val="Tahoma"/>
      <family val="2"/>
      <charset val="238"/>
    </font>
    <font>
      <sz val="11"/>
      <color theme="1"/>
      <name val="Calibri"/>
      <family val="2"/>
      <charset val="238"/>
      <scheme val="minor"/>
    </font>
    <font>
      <b/>
      <sz val="8"/>
      <name val="Arial"/>
      <family val="2"/>
      <charset val="238"/>
    </font>
    <font>
      <sz val="7.5"/>
      <name val="Arial"/>
      <family val="2"/>
      <charset val="238"/>
    </font>
  </fonts>
  <fills count="9">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8"/>
        <bgColor indexed="64"/>
      </patternFill>
    </fill>
    <fill>
      <patternFill patternType="solid">
        <fgColor indexed="42"/>
        <bgColor indexed="64"/>
      </patternFill>
    </fill>
    <fill>
      <patternFill patternType="solid">
        <fgColor indexed="55"/>
        <bgColor indexed="64"/>
      </patternFill>
    </fill>
    <fill>
      <patternFill patternType="solid">
        <fgColor indexed="9"/>
        <bgColor indexed="64"/>
      </patternFill>
    </fill>
    <fill>
      <patternFill patternType="solid">
        <fgColor indexed="10"/>
        <bgColor indexed="64"/>
      </patternFill>
    </fill>
  </fills>
  <borders count="48">
    <border>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thin">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top/>
      <bottom style="hair">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s>
  <cellStyleXfs count="6">
    <xf numFmtId="0" fontId="0" fillId="0" borderId="0"/>
    <xf numFmtId="0" fontId="25" fillId="0" borderId="0"/>
    <xf numFmtId="0" fontId="2" fillId="0" borderId="0"/>
    <xf numFmtId="0" fontId="5" fillId="0" borderId="0"/>
    <xf numFmtId="0" fontId="1" fillId="0" borderId="0"/>
    <xf numFmtId="0" fontId="5" fillId="0" borderId="0"/>
  </cellStyleXfs>
  <cellXfs count="229">
    <xf numFmtId="0" fontId="0" fillId="0" borderId="0" xfId="0"/>
    <xf numFmtId="0" fontId="7" fillId="0" borderId="0" xfId="2" applyFont="1" applyFill="1" applyAlignment="1">
      <alignment vertical="center"/>
    </xf>
    <xf numFmtId="0" fontId="6" fillId="0" borderId="0" xfId="2" applyFont="1" applyFill="1" applyAlignment="1">
      <alignment vertical="center"/>
    </xf>
    <xf numFmtId="49" fontId="6" fillId="0" borderId="0" xfId="2" applyNumberFormat="1" applyFont="1" applyFill="1" applyAlignment="1">
      <alignment horizontal="right" vertical="center"/>
    </xf>
    <xf numFmtId="0" fontId="6" fillId="0" borderId="0" xfId="2" applyFont="1" applyFill="1" applyAlignment="1">
      <alignment horizontal="center" vertical="center"/>
    </xf>
    <xf numFmtId="164" fontId="6" fillId="0" borderId="0" xfId="2" applyNumberFormat="1" applyFont="1" applyFill="1" applyAlignment="1">
      <alignment vertical="center"/>
    </xf>
    <xf numFmtId="0" fontId="6" fillId="0" borderId="0" xfId="2" applyNumberFormat="1" applyFont="1" applyFill="1" applyAlignment="1">
      <alignment vertical="center"/>
    </xf>
    <xf numFmtId="0" fontId="7" fillId="2" borderId="1" xfId="2" applyNumberFormat="1" applyFont="1" applyFill="1" applyBorder="1" applyAlignment="1">
      <alignment vertical="center"/>
    </xf>
    <xf numFmtId="0" fontId="7" fillId="2" borderId="1" xfId="2" applyNumberFormat="1" applyFont="1" applyFill="1" applyBorder="1" applyAlignment="1">
      <alignment horizontal="center" vertical="center"/>
    </xf>
    <xf numFmtId="164" fontId="7" fillId="2" borderId="1" xfId="2" applyNumberFormat="1" applyFont="1" applyFill="1" applyBorder="1" applyAlignment="1">
      <alignment vertical="center"/>
    </xf>
    <xf numFmtId="164" fontId="7" fillId="2" borderId="2" xfId="2" applyNumberFormat="1" applyFont="1" applyFill="1" applyBorder="1" applyAlignment="1">
      <alignment vertical="center"/>
    </xf>
    <xf numFmtId="0" fontId="7" fillId="2" borderId="3" xfId="2" applyNumberFormat="1" applyFont="1" applyFill="1" applyBorder="1" applyAlignment="1">
      <alignment vertical="center"/>
    </xf>
    <xf numFmtId="0" fontId="7" fillId="2" borderId="3" xfId="2" applyNumberFormat="1" applyFont="1" applyFill="1" applyBorder="1" applyAlignment="1">
      <alignment horizontal="center" vertical="center"/>
    </xf>
    <xf numFmtId="164" fontId="7" fillId="2" borderId="3" xfId="2" applyNumberFormat="1" applyFont="1" applyFill="1" applyBorder="1" applyAlignment="1">
      <alignment vertical="center"/>
    </xf>
    <xf numFmtId="164" fontId="7" fillId="2" borderId="4" xfId="2" applyNumberFormat="1" applyFont="1" applyFill="1" applyBorder="1" applyAlignment="1">
      <alignment vertical="center"/>
    </xf>
    <xf numFmtId="49" fontId="9" fillId="3" borderId="5" xfId="2" applyNumberFormat="1" applyFont="1" applyFill="1" applyBorder="1" applyAlignment="1">
      <alignment horizontal="left" vertical="center"/>
    </xf>
    <xf numFmtId="0" fontId="9" fillId="3" borderId="5" xfId="2" applyFont="1" applyFill="1" applyBorder="1" applyAlignment="1">
      <alignment vertical="center"/>
    </xf>
    <xf numFmtId="0" fontId="9" fillId="3" borderId="5" xfId="2" applyFont="1" applyFill="1" applyBorder="1" applyAlignment="1">
      <alignment horizontal="center" vertical="center"/>
    </xf>
    <xf numFmtId="164" fontId="9" fillId="3" borderId="5" xfId="2" applyNumberFormat="1" applyFont="1" applyFill="1" applyBorder="1" applyAlignment="1">
      <alignment vertical="center"/>
    </xf>
    <xf numFmtId="164" fontId="9" fillId="3" borderId="6" xfId="2" applyNumberFormat="1" applyFont="1" applyFill="1" applyBorder="1" applyAlignment="1">
      <alignment vertical="center"/>
    </xf>
    <xf numFmtId="164" fontId="6" fillId="3" borderId="7" xfId="2" applyNumberFormat="1" applyFont="1" applyFill="1" applyBorder="1" applyAlignment="1">
      <alignment vertical="center"/>
    </xf>
    <xf numFmtId="0" fontId="6" fillId="0" borderId="8" xfId="2" applyFont="1" applyFill="1" applyBorder="1" applyAlignment="1">
      <alignment vertical="center"/>
    </xf>
    <xf numFmtId="0" fontId="6" fillId="0" borderId="9" xfId="2" applyFont="1" applyFill="1" applyBorder="1" applyAlignment="1">
      <alignment horizontal="left" vertical="center"/>
    </xf>
    <xf numFmtId="0" fontId="6" fillId="0" borderId="9" xfId="2" applyFont="1" applyFill="1" applyBorder="1" applyAlignment="1">
      <alignment vertical="center"/>
    </xf>
    <xf numFmtId="49" fontId="11" fillId="3" borderId="0" xfId="2" applyNumberFormat="1" applyFont="1" applyFill="1" applyBorder="1" applyAlignment="1">
      <alignment horizontal="left" vertical="center"/>
    </xf>
    <xf numFmtId="0" fontId="11" fillId="3" borderId="0" xfId="2" applyNumberFormat="1" applyFont="1" applyFill="1" applyBorder="1" applyAlignment="1">
      <alignment horizontal="left" vertical="center"/>
    </xf>
    <xf numFmtId="164" fontId="11" fillId="3" borderId="0" xfId="2" applyNumberFormat="1" applyFont="1" applyFill="1" applyBorder="1" applyAlignment="1">
      <alignment horizontal="left" vertical="center"/>
    </xf>
    <xf numFmtId="0" fontId="7" fillId="3" borderId="10" xfId="2" applyFont="1" applyFill="1" applyBorder="1" applyAlignment="1">
      <alignment vertical="center"/>
    </xf>
    <xf numFmtId="3" fontId="11" fillId="3" borderId="0" xfId="2" applyNumberFormat="1" applyFont="1" applyFill="1" applyBorder="1" applyAlignment="1">
      <alignment horizontal="left" vertical="center"/>
    </xf>
    <xf numFmtId="164" fontId="11" fillId="3" borderId="7" xfId="2" applyNumberFormat="1" applyFont="1" applyFill="1" applyBorder="1" applyAlignment="1">
      <alignment horizontal="left" vertical="center"/>
    </xf>
    <xf numFmtId="0" fontId="12" fillId="3" borderId="0" xfId="2" applyFont="1" applyFill="1" applyBorder="1" applyAlignment="1">
      <alignment horizontal="left" vertical="center"/>
    </xf>
    <xf numFmtId="49" fontId="13" fillId="3" borderId="0" xfId="2" applyNumberFormat="1" applyFont="1" applyFill="1" applyBorder="1" applyAlignment="1">
      <alignment horizontal="left" vertical="center"/>
    </xf>
    <xf numFmtId="164" fontId="13" fillId="3" borderId="0" xfId="2" applyNumberFormat="1" applyFont="1" applyFill="1" applyBorder="1" applyAlignment="1">
      <alignment horizontal="left" vertical="center"/>
    </xf>
    <xf numFmtId="49" fontId="13" fillId="3" borderId="11" xfId="2" applyNumberFormat="1" applyFont="1" applyFill="1" applyBorder="1" applyAlignment="1">
      <alignment horizontal="left" vertical="center"/>
    </xf>
    <xf numFmtId="0" fontId="13" fillId="3" borderId="11" xfId="2" applyFont="1" applyFill="1" applyBorder="1" applyAlignment="1">
      <alignment horizontal="left" vertical="center"/>
    </xf>
    <xf numFmtId="164" fontId="13" fillId="3" borderId="11" xfId="2" applyNumberFormat="1" applyFont="1" applyFill="1" applyBorder="1" applyAlignment="1">
      <alignment horizontal="left" vertical="center"/>
    </xf>
    <xf numFmtId="3" fontId="13" fillId="3" borderId="0" xfId="2" applyNumberFormat="1" applyFont="1" applyFill="1" applyBorder="1" applyAlignment="1">
      <alignment horizontal="left" vertical="center"/>
    </xf>
    <xf numFmtId="164" fontId="13" fillId="3" borderId="7" xfId="2" applyNumberFormat="1" applyFont="1" applyFill="1" applyBorder="1" applyAlignment="1">
      <alignment horizontal="left" vertical="center"/>
    </xf>
    <xf numFmtId="164" fontId="13" fillId="3" borderId="12" xfId="2" applyNumberFormat="1" applyFont="1" applyFill="1" applyBorder="1" applyAlignment="1">
      <alignment horizontal="left" vertical="center"/>
    </xf>
    <xf numFmtId="164" fontId="6" fillId="0" borderId="0" xfId="2" applyNumberFormat="1" applyFont="1" applyFill="1" applyBorder="1" applyAlignment="1">
      <alignment vertical="center"/>
    </xf>
    <xf numFmtId="0" fontId="11" fillId="3" borderId="7" xfId="2" applyFont="1" applyFill="1" applyBorder="1" applyAlignment="1">
      <alignment vertical="center"/>
    </xf>
    <xf numFmtId="0" fontId="6" fillId="3" borderId="13" xfId="2" applyNumberFormat="1" applyFont="1" applyFill="1" applyBorder="1" applyAlignment="1">
      <alignment vertical="center"/>
    </xf>
    <xf numFmtId="0" fontId="6" fillId="3" borderId="0" xfId="2" applyNumberFormat="1" applyFont="1" applyFill="1" applyBorder="1" applyAlignment="1">
      <alignment vertical="center"/>
    </xf>
    <xf numFmtId="0" fontId="6" fillId="3" borderId="7" xfId="2" applyNumberFormat="1" applyFont="1" applyFill="1" applyBorder="1" applyAlignment="1">
      <alignment vertical="center"/>
    </xf>
    <xf numFmtId="49" fontId="9" fillId="3" borderId="0" xfId="2" applyNumberFormat="1" applyFont="1" applyFill="1" applyBorder="1" applyAlignment="1">
      <alignment horizontal="left" vertical="center"/>
    </xf>
    <xf numFmtId="164" fontId="11" fillId="3" borderId="14" xfId="2" applyNumberFormat="1" applyFont="1" applyFill="1" applyBorder="1" applyAlignment="1">
      <alignment horizontal="left" vertical="center"/>
    </xf>
    <xf numFmtId="164" fontId="7" fillId="3" borderId="7" xfId="2" applyNumberFormat="1" applyFont="1" applyFill="1" applyBorder="1" applyAlignment="1">
      <alignment vertical="center"/>
    </xf>
    <xf numFmtId="164" fontId="7" fillId="3" borderId="13" xfId="2" applyNumberFormat="1" applyFont="1" applyFill="1" applyBorder="1" applyAlignment="1">
      <alignment vertical="center"/>
    </xf>
    <xf numFmtId="164" fontId="11" fillId="3" borderId="13" xfId="2" applyNumberFormat="1" applyFont="1" applyFill="1" applyBorder="1" applyAlignment="1">
      <alignment horizontal="left" vertical="center"/>
    </xf>
    <xf numFmtId="164" fontId="13" fillId="3" borderId="13" xfId="2" applyNumberFormat="1" applyFont="1" applyFill="1" applyBorder="1" applyAlignment="1">
      <alignment horizontal="left" vertical="center"/>
    </xf>
    <xf numFmtId="164" fontId="13" fillId="3" borderId="15" xfId="2" applyNumberFormat="1" applyFont="1" applyFill="1" applyBorder="1" applyAlignment="1">
      <alignment horizontal="left" vertical="center"/>
    </xf>
    <xf numFmtId="164" fontId="7" fillId="0" borderId="16" xfId="2" applyNumberFormat="1" applyFont="1" applyFill="1" applyBorder="1" applyAlignment="1">
      <alignment vertical="center"/>
    </xf>
    <xf numFmtId="164" fontId="11" fillId="0" borderId="16" xfId="2" applyNumberFormat="1" applyFont="1" applyFill="1" applyBorder="1" applyAlignment="1">
      <alignment horizontal="left" vertical="center"/>
    </xf>
    <xf numFmtId="164" fontId="13" fillId="0" borderId="16" xfId="2" applyNumberFormat="1" applyFont="1" applyFill="1" applyBorder="1" applyAlignment="1">
      <alignment horizontal="left" vertical="center"/>
    </xf>
    <xf numFmtId="0" fontId="6" fillId="0" borderId="0" xfId="2" applyFont="1" applyFill="1" applyBorder="1" applyAlignment="1">
      <alignment vertical="center"/>
    </xf>
    <xf numFmtId="0" fontId="7" fillId="2" borderId="0" xfId="2" applyNumberFormat="1" applyFont="1" applyFill="1" applyBorder="1" applyAlignment="1">
      <alignment vertical="top" wrapText="1"/>
    </xf>
    <xf numFmtId="49" fontId="7" fillId="2" borderId="17" xfId="2" applyNumberFormat="1" applyFont="1" applyFill="1" applyBorder="1" applyAlignment="1">
      <alignment horizontal="right" vertical="center"/>
    </xf>
    <xf numFmtId="0" fontId="15" fillId="4" borderId="9" xfId="0" applyFont="1" applyFill="1" applyBorder="1" applyAlignment="1">
      <alignment horizontal="right" vertical="center"/>
    </xf>
    <xf numFmtId="0" fontId="5" fillId="5" borderId="9" xfId="0" applyFont="1" applyFill="1" applyBorder="1" applyAlignment="1">
      <alignment vertical="center"/>
    </xf>
    <xf numFmtId="0" fontId="4" fillId="0" borderId="9" xfId="0" applyFont="1" applyFill="1" applyBorder="1" applyAlignment="1" applyProtection="1">
      <alignment vertical="center"/>
    </xf>
    <xf numFmtId="0" fontId="16" fillId="4" borderId="0" xfId="2" applyFont="1" applyFill="1" applyBorder="1" applyAlignment="1">
      <alignment horizontal="right" vertical="center"/>
    </xf>
    <xf numFmtId="49" fontId="16" fillId="4" borderId="0" xfId="2" applyNumberFormat="1" applyFont="1" applyFill="1" applyBorder="1" applyAlignment="1">
      <alignment horizontal="left" vertical="center"/>
    </xf>
    <xf numFmtId="0" fontId="4" fillId="6" borderId="9" xfId="0" applyFont="1" applyFill="1" applyBorder="1" applyAlignment="1">
      <alignment vertical="center"/>
    </xf>
    <xf numFmtId="0" fontId="17" fillId="0" borderId="0" xfId="2" applyFont="1" applyFill="1" applyBorder="1" applyAlignment="1">
      <alignment vertical="center"/>
    </xf>
    <xf numFmtId="0" fontId="4" fillId="0" borderId="9" xfId="0" applyFont="1" applyFill="1" applyBorder="1" applyAlignment="1">
      <alignment vertical="center"/>
    </xf>
    <xf numFmtId="0" fontId="18" fillId="0" borderId="9" xfId="0" applyFont="1" applyFill="1" applyBorder="1" applyAlignment="1">
      <alignment vertical="center"/>
    </xf>
    <xf numFmtId="49" fontId="18" fillId="0" borderId="9" xfId="0" applyNumberFormat="1" applyFont="1" applyFill="1" applyBorder="1" applyAlignment="1">
      <alignment horizontal="left" vertical="center"/>
    </xf>
    <xf numFmtId="0" fontId="15" fillId="4" borderId="18" xfId="0" applyFont="1" applyFill="1" applyBorder="1" applyAlignment="1">
      <alignment horizontal="right" vertical="center"/>
    </xf>
    <xf numFmtId="0" fontId="15" fillId="4" borderId="19" xfId="0" applyFont="1" applyFill="1" applyBorder="1" applyAlignment="1">
      <alignment horizontal="right" vertical="center"/>
    </xf>
    <xf numFmtId="0" fontId="15" fillId="4" borderId="20" xfId="0" applyFont="1" applyFill="1" applyBorder="1" applyAlignment="1">
      <alignment horizontal="right" vertical="center"/>
    </xf>
    <xf numFmtId="0" fontId="17" fillId="0" borderId="0" xfId="2" applyFont="1" applyFill="1" applyAlignment="1">
      <alignment vertical="center"/>
    </xf>
    <xf numFmtId="0" fontId="5" fillId="5" borderId="9" xfId="0" applyFont="1" applyFill="1" applyBorder="1" applyAlignment="1" applyProtection="1">
      <alignment vertical="center" wrapText="1"/>
    </xf>
    <xf numFmtId="0" fontId="5" fillId="5" borderId="9" xfId="0" applyFont="1" applyFill="1" applyBorder="1" applyAlignment="1" applyProtection="1">
      <alignment vertical="center"/>
    </xf>
    <xf numFmtId="14" fontId="5" fillId="5" borderId="9" xfId="0" applyNumberFormat="1" applyFont="1" applyFill="1" applyBorder="1" applyAlignment="1" applyProtection="1">
      <alignment vertical="center"/>
    </xf>
    <xf numFmtId="0" fontId="4" fillId="7" borderId="9" xfId="0" applyFont="1" applyFill="1" applyBorder="1" applyAlignment="1">
      <alignment vertical="center" wrapText="1"/>
    </xf>
    <xf numFmtId="0" fontId="4" fillId="7" borderId="9" xfId="0" applyFont="1" applyFill="1" applyBorder="1" applyAlignment="1">
      <alignment vertical="center"/>
    </xf>
    <xf numFmtId="0" fontId="6" fillId="0" borderId="14" xfId="2" applyFont="1" applyFill="1" applyBorder="1" applyAlignment="1">
      <alignment vertical="center"/>
    </xf>
    <xf numFmtId="0" fontId="5" fillId="5" borderId="9" xfId="0" applyFont="1" applyFill="1" applyBorder="1" applyAlignment="1" applyProtection="1">
      <alignment horizontal="left" vertical="center" wrapText="1"/>
    </xf>
    <xf numFmtId="0" fontId="19" fillId="5" borderId="9" xfId="0" applyFont="1" applyFill="1" applyBorder="1" applyAlignment="1">
      <alignment vertical="center" wrapText="1"/>
    </xf>
    <xf numFmtId="49" fontId="8" fillId="7" borderId="9" xfId="2" applyNumberFormat="1" applyFont="1" applyFill="1" applyBorder="1" applyAlignment="1">
      <alignment horizontal="right" vertical="center" wrapText="1"/>
    </xf>
    <xf numFmtId="0" fontId="16" fillId="4" borderId="15" xfId="2" applyNumberFormat="1" applyFont="1" applyFill="1" applyBorder="1" applyAlignment="1">
      <alignment horizontal="right" vertical="center"/>
    </xf>
    <xf numFmtId="0" fontId="16" fillId="4" borderId="11" xfId="2" applyNumberFormat="1" applyFont="1" applyFill="1" applyBorder="1" applyAlignment="1">
      <alignment horizontal="right" vertical="center"/>
    </xf>
    <xf numFmtId="0" fontId="16" fillId="4" borderId="11" xfId="2" applyNumberFormat="1" applyFont="1" applyFill="1" applyBorder="1" applyAlignment="1">
      <alignment vertical="center"/>
    </xf>
    <xf numFmtId="0" fontId="16" fillId="4" borderId="12" xfId="2" applyNumberFormat="1" applyFont="1" applyFill="1" applyBorder="1" applyAlignment="1">
      <alignment vertical="center"/>
    </xf>
    <xf numFmtId="0" fontId="6" fillId="0" borderId="9" xfId="2" applyNumberFormat="1" applyFont="1" applyFill="1" applyBorder="1" applyAlignment="1">
      <alignment horizontal="right" vertical="center"/>
    </xf>
    <xf numFmtId="0" fontId="6" fillId="0" borderId="9" xfId="2" applyNumberFormat="1" applyFont="1" applyFill="1" applyBorder="1" applyAlignment="1">
      <alignment vertical="center"/>
    </xf>
    <xf numFmtId="0" fontId="6" fillId="0" borderId="9" xfId="2" applyFont="1" applyFill="1" applyBorder="1" applyAlignment="1">
      <alignment horizontal="right" vertical="center"/>
    </xf>
    <xf numFmtId="0" fontId="9" fillId="0" borderId="21" xfId="2" applyNumberFormat="1" applyFont="1" applyFill="1" applyBorder="1" applyAlignment="1">
      <alignment horizontal="right" vertical="center"/>
    </xf>
    <xf numFmtId="0" fontId="9" fillId="0" borderId="21" xfId="2" applyNumberFormat="1" applyFont="1" applyFill="1" applyBorder="1" applyAlignment="1">
      <alignment vertical="center"/>
    </xf>
    <xf numFmtId="0" fontId="9" fillId="0" borderId="9" xfId="2" applyNumberFormat="1" applyFont="1" applyFill="1" applyBorder="1" applyAlignment="1">
      <alignment horizontal="right" vertical="center"/>
    </xf>
    <xf numFmtId="0" fontId="9" fillId="0" borderId="9" xfId="2" applyNumberFormat="1" applyFont="1" applyFill="1" applyBorder="1" applyAlignment="1">
      <alignment vertical="center"/>
    </xf>
    <xf numFmtId="0" fontId="9" fillId="0" borderId="9" xfId="2" applyFont="1" applyFill="1" applyBorder="1" applyAlignment="1">
      <alignment horizontal="right" vertical="center"/>
    </xf>
    <xf numFmtId="0" fontId="9" fillId="0" borderId="9" xfId="2" applyFont="1" applyFill="1" applyBorder="1" applyAlignment="1">
      <alignment vertical="center"/>
    </xf>
    <xf numFmtId="49" fontId="9" fillId="2" borderId="22" xfId="2" applyNumberFormat="1" applyFont="1" applyFill="1" applyBorder="1" applyAlignment="1">
      <alignment horizontal="left" vertical="center"/>
    </xf>
    <xf numFmtId="0" fontId="21" fillId="8" borderId="0" xfId="2" applyNumberFormat="1" applyFont="1" applyFill="1" applyBorder="1" applyAlignment="1">
      <alignment vertical="center"/>
    </xf>
    <xf numFmtId="49" fontId="9" fillId="2" borderId="23" xfId="2" applyNumberFormat="1" applyFont="1" applyFill="1" applyBorder="1" applyAlignment="1">
      <alignment vertical="center"/>
    </xf>
    <xf numFmtId="49" fontId="9" fillId="2" borderId="23" xfId="2" applyNumberFormat="1" applyFont="1" applyFill="1" applyBorder="1" applyAlignment="1">
      <alignment horizontal="center" vertical="center"/>
    </xf>
    <xf numFmtId="0" fontId="14" fillId="3" borderId="0" xfId="0" applyNumberFormat="1" applyFont="1" applyFill="1" applyAlignment="1">
      <alignment horizontal="left" vertical="top"/>
    </xf>
    <xf numFmtId="0" fontId="6" fillId="3" borderId="24" xfId="2" applyNumberFormat="1" applyFont="1" applyFill="1" applyBorder="1" applyAlignment="1">
      <alignment vertical="center"/>
    </xf>
    <xf numFmtId="0" fontId="12" fillId="3" borderId="5" xfId="2" applyFont="1" applyFill="1" applyBorder="1" applyAlignment="1">
      <alignment horizontal="left" vertical="center"/>
    </xf>
    <xf numFmtId="0" fontId="6" fillId="3" borderId="5" xfId="2" applyNumberFormat="1" applyFont="1" applyFill="1" applyBorder="1" applyAlignment="1">
      <alignment vertical="center"/>
    </xf>
    <xf numFmtId="0" fontId="6" fillId="3" borderId="6" xfId="2" applyNumberFormat="1" applyFont="1" applyFill="1" applyBorder="1" applyAlignment="1">
      <alignment vertical="center"/>
    </xf>
    <xf numFmtId="0" fontId="13" fillId="3" borderId="12" xfId="2" applyNumberFormat="1" applyFont="1" applyFill="1" applyBorder="1" applyAlignment="1">
      <alignment vertical="top"/>
    </xf>
    <xf numFmtId="49" fontId="6" fillId="0" borderId="25" xfId="2" applyNumberFormat="1" applyFont="1" applyFill="1" applyBorder="1" applyAlignment="1">
      <alignment horizontal="right" vertical="center" wrapText="1"/>
    </xf>
    <xf numFmtId="49" fontId="6" fillId="0" borderId="25" xfId="2" applyNumberFormat="1" applyFont="1" applyFill="1" applyBorder="1" applyAlignment="1">
      <alignment vertical="center" wrapText="1"/>
    </xf>
    <xf numFmtId="49" fontId="6" fillId="0" borderId="22" xfId="2" applyNumberFormat="1" applyFont="1" applyFill="1" applyBorder="1" applyAlignment="1">
      <alignment horizontal="center" vertical="center" wrapText="1"/>
    </xf>
    <xf numFmtId="3" fontId="20" fillId="0" borderId="25" xfId="0" applyNumberFormat="1" applyFont="1" applyBorder="1" applyAlignment="1">
      <alignment horizontal="center" vertical="center" wrapText="1"/>
    </xf>
    <xf numFmtId="164" fontId="6" fillId="0" borderId="25" xfId="2" applyNumberFormat="1" applyFont="1" applyFill="1" applyBorder="1" applyAlignment="1">
      <alignment vertical="center" wrapText="1"/>
    </xf>
    <xf numFmtId="49" fontId="10" fillId="0" borderId="25" xfId="2" applyNumberFormat="1" applyFont="1" applyFill="1" applyBorder="1" applyAlignment="1">
      <alignment horizontal="right" vertical="center" wrapText="1"/>
    </xf>
    <xf numFmtId="49" fontId="10" fillId="0" borderId="25" xfId="2" applyNumberFormat="1" applyFont="1" applyFill="1" applyBorder="1" applyAlignment="1">
      <alignment vertical="center" wrapText="1"/>
    </xf>
    <xf numFmtId="49" fontId="9" fillId="0" borderId="25" xfId="2" applyNumberFormat="1" applyFont="1" applyFill="1" applyBorder="1" applyAlignment="1">
      <alignment horizontal="right" vertical="center" wrapText="1"/>
    </xf>
    <xf numFmtId="49" fontId="9" fillId="0" borderId="25" xfId="2" applyNumberFormat="1" applyFont="1" applyFill="1" applyBorder="1" applyAlignment="1">
      <alignment vertical="center" wrapText="1"/>
    </xf>
    <xf numFmtId="49" fontId="9" fillId="0" borderId="22" xfId="2" applyNumberFormat="1" applyFont="1" applyFill="1" applyBorder="1" applyAlignment="1">
      <alignment horizontal="center" vertical="center" wrapText="1"/>
    </xf>
    <xf numFmtId="3" fontId="9" fillId="0" borderId="25" xfId="0" applyNumberFormat="1" applyFont="1" applyBorder="1" applyAlignment="1">
      <alignment horizontal="center" vertical="center" wrapText="1"/>
    </xf>
    <xf numFmtId="164" fontId="9" fillId="0" borderId="25" xfId="2" applyNumberFormat="1" applyFont="1" applyFill="1" applyBorder="1" applyAlignment="1">
      <alignment vertical="center" wrapText="1"/>
    </xf>
    <xf numFmtId="49" fontId="7" fillId="0" borderId="25" xfId="2" applyNumberFormat="1" applyFont="1" applyFill="1" applyBorder="1" applyAlignment="1">
      <alignment vertical="center" wrapText="1"/>
    </xf>
    <xf numFmtId="49" fontId="9" fillId="2" borderId="23" xfId="0" applyNumberFormat="1" applyFont="1" applyFill="1" applyBorder="1" applyAlignment="1">
      <alignment horizontal="center" vertical="center"/>
    </xf>
    <xf numFmtId="49" fontId="9" fillId="2" borderId="26" xfId="2" applyNumberFormat="1" applyFont="1" applyFill="1" applyBorder="1" applyAlignment="1">
      <alignment vertical="center"/>
    </xf>
    <xf numFmtId="0" fontId="13" fillId="3" borderId="11" xfId="2" applyNumberFormat="1" applyFont="1" applyFill="1" applyBorder="1" applyAlignment="1">
      <alignment vertical="top" wrapText="1"/>
    </xf>
    <xf numFmtId="0" fontId="11" fillId="3" borderId="0" xfId="2" applyNumberFormat="1" applyFont="1" applyFill="1" applyBorder="1" applyAlignment="1">
      <alignment horizontal="left" vertical="top"/>
    </xf>
    <xf numFmtId="164" fontId="6" fillId="0" borderId="27" xfId="2" applyNumberFormat="1" applyFont="1" applyFill="1" applyBorder="1" applyAlignment="1">
      <alignment vertical="center"/>
    </xf>
    <xf numFmtId="164" fontId="13" fillId="0" borderId="0" xfId="2" applyNumberFormat="1" applyFont="1" applyFill="1" applyBorder="1" applyAlignment="1">
      <alignment horizontal="left" vertical="center"/>
    </xf>
    <xf numFmtId="164" fontId="6" fillId="0" borderId="5" xfId="2" applyNumberFormat="1" applyFont="1" applyFill="1" applyBorder="1" applyAlignment="1">
      <alignment vertical="center"/>
    </xf>
    <xf numFmtId="0" fontId="7" fillId="0" borderId="5" xfId="2" applyFont="1" applyFill="1" applyBorder="1" applyAlignment="1">
      <alignment vertical="center"/>
    </xf>
    <xf numFmtId="0" fontId="6" fillId="0" borderId="0" xfId="2" applyNumberFormat="1" applyFont="1" applyFill="1" applyBorder="1" applyAlignment="1">
      <alignment vertical="center"/>
    </xf>
    <xf numFmtId="0" fontId="13" fillId="3" borderId="28" xfId="2" applyNumberFormat="1" applyFont="1" applyFill="1" applyBorder="1" applyAlignment="1">
      <alignment vertical="top"/>
    </xf>
    <xf numFmtId="0" fontId="13" fillId="3" borderId="15" xfId="2" applyNumberFormat="1" applyFont="1" applyFill="1" applyBorder="1" applyAlignment="1">
      <alignment vertical="top" wrapText="1"/>
    </xf>
    <xf numFmtId="164" fontId="7" fillId="3" borderId="24" xfId="2" applyNumberFormat="1" applyFont="1" applyFill="1" applyBorder="1" applyAlignment="1">
      <alignment vertical="center"/>
    </xf>
    <xf numFmtId="0" fontId="6" fillId="3" borderId="11" xfId="2" applyNumberFormat="1" applyFont="1" applyFill="1" applyBorder="1" applyAlignment="1">
      <alignment vertical="center"/>
    </xf>
    <xf numFmtId="0" fontId="6" fillId="3" borderId="12" xfId="2" applyNumberFormat="1" applyFont="1" applyFill="1" applyBorder="1" applyAlignment="1">
      <alignment vertical="center"/>
    </xf>
    <xf numFmtId="49" fontId="6" fillId="3" borderId="0" xfId="2" applyNumberFormat="1" applyFont="1" applyFill="1" applyBorder="1" applyAlignment="1">
      <alignment horizontal="right" vertical="center"/>
    </xf>
    <xf numFmtId="0" fontId="6" fillId="3" borderId="0" xfId="2" applyFont="1" applyFill="1" applyBorder="1" applyAlignment="1">
      <alignment vertical="center"/>
    </xf>
    <xf numFmtId="0" fontId="6" fillId="3" borderId="0" xfId="2" applyFont="1" applyFill="1" applyBorder="1" applyAlignment="1">
      <alignment horizontal="center" vertical="center"/>
    </xf>
    <xf numFmtId="164" fontId="6" fillId="3" borderId="0" xfId="2" applyNumberFormat="1" applyFont="1" applyFill="1" applyBorder="1" applyAlignment="1">
      <alignment vertical="center"/>
    </xf>
    <xf numFmtId="49" fontId="6" fillId="3" borderId="11" xfId="2" applyNumberFormat="1" applyFont="1" applyFill="1" applyBorder="1" applyAlignment="1">
      <alignment horizontal="right" vertical="center"/>
    </xf>
    <xf numFmtId="0" fontId="6" fillId="3" borderId="11" xfId="2" applyFont="1" applyFill="1" applyBorder="1" applyAlignment="1">
      <alignment vertical="center"/>
    </xf>
    <xf numFmtId="0" fontId="6" fillId="3" borderId="11" xfId="2" applyFont="1" applyFill="1" applyBorder="1" applyAlignment="1">
      <alignment horizontal="center" vertical="center"/>
    </xf>
    <xf numFmtId="164" fontId="6" fillId="3" borderId="11" xfId="2" applyNumberFormat="1" applyFont="1" applyFill="1" applyBorder="1" applyAlignment="1">
      <alignment vertical="center"/>
    </xf>
    <xf numFmtId="164" fontId="6" fillId="3" borderId="12" xfId="2" applyNumberFormat="1" applyFont="1" applyFill="1" applyBorder="1" applyAlignment="1">
      <alignment vertical="center"/>
    </xf>
    <xf numFmtId="0" fontId="9" fillId="3" borderId="0" xfId="2" applyFont="1" applyFill="1" applyBorder="1" applyAlignment="1">
      <alignment vertical="center"/>
    </xf>
    <xf numFmtId="0" fontId="9" fillId="3" borderId="0" xfId="2" applyFont="1" applyFill="1" applyBorder="1" applyAlignment="1">
      <alignment horizontal="center" vertical="center"/>
    </xf>
    <xf numFmtId="164" fontId="9" fillId="3" borderId="0" xfId="2" applyNumberFormat="1" applyFont="1" applyFill="1" applyBorder="1" applyAlignment="1">
      <alignment vertical="center"/>
    </xf>
    <xf numFmtId="164" fontId="9" fillId="3" borderId="29" xfId="2" applyNumberFormat="1" applyFont="1" applyFill="1" applyBorder="1" applyAlignment="1">
      <alignment vertical="center"/>
    </xf>
    <xf numFmtId="164" fontId="9" fillId="3" borderId="7" xfId="2" applyNumberFormat="1" applyFont="1" applyFill="1" applyBorder="1" applyAlignment="1">
      <alignment vertical="center"/>
    </xf>
    <xf numFmtId="49" fontId="11" fillId="3" borderId="5" xfId="2" applyNumberFormat="1" applyFont="1" applyFill="1" applyBorder="1" applyAlignment="1">
      <alignment horizontal="left" vertical="center"/>
    </xf>
    <xf numFmtId="3" fontId="11" fillId="3" borderId="5" xfId="2" applyNumberFormat="1" applyFont="1" applyFill="1" applyBorder="1" applyAlignment="1">
      <alignment horizontal="left" vertical="center"/>
    </xf>
    <xf numFmtId="164" fontId="11" fillId="3" borderId="5" xfId="2" applyNumberFormat="1" applyFont="1" applyFill="1" applyBorder="1" applyAlignment="1">
      <alignment horizontal="left" vertical="center"/>
    </xf>
    <xf numFmtId="164" fontId="11" fillId="3" borderId="6" xfId="2" applyNumberFormat="1" applyFont="1" applyFill="1" applyBorder="1" applyAlignment="1">
      <alignment horizontal="left" vertical="center"/>
    </xf>
    <xf numFmtId="0" fontId="23" fillId="3" borderId="0" xfId="2" applyFont="1" applyFill="1" applyBorder="1" applyAlignment="1">
      <alignment horizontal="left" vertical="center"/>
    </xf>
    <xf numFmtId="0" fontId="23" fillId="3" borderId="0" xfId="2" applyNumberFormat="1" applyFont="1" applyFill="1" applyBorder="1" applyAlignment="1">
      <alignment horizontal="left" vertical="top"/>
    </xf>
    <xf numFmtId="164" fontId="7" fillId="3" borderId="30" xfId="2" applyNumberFormat="1" applyFont="1" applyFill="1" applyBorder="1" applyAlignment="1">
      <alignment vertical="center"/>
    </xf>
    <xf numFmtId="0" fontId="11" fillId="3" borderId="31" xfId="2" applyNumberFormat="1" applyFont="1" applyFill="1" applyBorder="1" applyAlignment="1">
      <alignment horizontal="left" vertical="top"/>
    </xf>
    <xf numFmtId="0" fontId="6" fillId="3" borderId="31" xfId="2" applyNumberFormat="1" applyFont="1" applyFill="1" applyBorder="1" applyAlignment="1">
      <alignment vertical="center"/>
    </xf>
    <xf numFmtId="0" fontId="6" fillId="3" borderId="32" xfId="2" applyNumberFormat="1" applyFont="1" applyFill="1" applyBorder="1" applyAlignment="1">
      <alignment vertical="center"/>
    </xf>
    <xf numFmtId="0" fontId="12" fillId="0" borderId="0" xfId="2" applyFont="1" applyFill="1" applyBorder="1" applyAlignment="1">
      <alignment vertical="center"/>
    </xf>
    <xf numFmtId="49" fontId="8" fillId="7" borderId="33" xfId="2" applyNumberFormat="1" applyFont="1" applyFill="1" applyBorder="1" applyAlignment="1">
      <alignment horizontal="right" vertical="center" wrapText="1"/>
    </xf>
    <xf numFmtId="0" fontId="7" fillId="2" borderId="14" xfId="2" applyNumberFormat="1" applyFont="1" applyFill="1" applyBorder="1" applyAlignment="1">
      <alignment vertical="center"/>
    </xf>
    <xf numFmtId="0" fontId="7" fillId="2" borderId="14" xfId="2" applyNumberFormat="1" applyFont="1" applyFill="1" applyBorder="1" applyAlignment="1">
      <alignment horizontal="center" vertical="center"/>
    </xf>
    <xf numFmtId="164" fontId="7" fillId="2" borderId="34" xfId="2" applyNumberFormat="1" applyFont="1" applyFill="1" applyBorder="1" applyAlignment="1">
      <alignment vertical="center"/>
    </xf>
    <xf numFmtId="164" fontId="7" fillId="2" borderId="8" xfId="2" applyNumberFormat="1" applyFont="1" applyFill="1" applyBorder="1" applyAlignment="1">
      <alignment vertical="center"/>
    </xf>
    <xf numFmtId="49" fontId="9" fillId="2" borderId="22" xfId="2" applyNumberFormat="1" applyFont="1" applyFill="1" applyBorder="1" applyAlignment="1">
      <alignment vertical="center"/>
    </xf>
    <xf numFmtId="165" fontId="9" fillId="2" borderId="23" xfId="2" applyNumberFormat="1" applyFont="1" applyFill="1" applyBorder="1" applyAlignment="1">
      <alignment vertical="center"/>
    </xf>
    <xf numFmtId="49" fontId="9" fillId="0" borderId="25" xfId="2" applyNumberFormat="1" applyFont="1" applyFill="1" applyBorder="1" applyAlignment="1">
      <alignment horizontal="left" vertical="center"/>
    </xf>
    <xf numFmtId="3" fontId="9" fillId="0" borderId="25" xfId="0" applyNumberFormat="1" applyFont="1" applyFill="1" applyBorder="1" applyAlignment="1">
      <alignment horizontal="center" vertical="center" wrapText="1"/>
    </xf>
    <xf numFmtId="165" fontId="6" fillId="0" borderId="25" xfId="2" applyNumberFormat="1" applyFont="1" applyFill="1" applyBorder="1" applyAlignment="1">
      <alignment vertical="center" wrapText="1"/>
    </xf>
    <xf numFmtId="165" fontId="9" fillId="0" borderId="25" xfId="2" applyNumberFormat="1" applyFont="1" applyFill="1" applyBorder="1" applyAlignment="1">
      <alignment vertical="center" wrapText="1"/>
    </xf>
    <xf numFmtId="49" fontId="6" fillId="0" borderId="25" xfId="2" applyNumberFormat="1" applyFont="1" applyFill="1" applyBorder="1" applyAlignment="1">
      <alignment horizontal="center" vertical="center" wrapText="1"/>
    </xf>
    <xf numFmtId="3" fontId="6" fillId="0" borderId="25" xfId="0" applyNumberFormat="1" applyFont="1" applyFill="1" applyBorder="1" applyAlignment="1">
      <alignment horizontal="center" vertical="center" wrapText="1"/>
    </xf>
    <xf numFmtId="0" fontId="6" fillId="0" borderId="25" xfId="2" applyNumberFormat="1" applyFont="1" applyFill="1" applyBorder="1" applyAlignment="1">
      <alignment vertical="center" wrapText="1"/>
    </xf>
    <xf numFmtId="0" fontId="9" fillId="0" borderId="25" xfId="2" applyNumberFormat="1" applyFont="1" applyFill="1" applyBorder="1" applyAlignment="1">
      <alignment vertical="center" wrapText="1"/>
    </xf>
    <xf numFmtId="0" fontId="9" fillId="2" borderId="23" xfId="2" applyNumberFormat="1" applyFont="1" applyFill="1" applyBorder="1" applyAlignment="1">
      <alignment vertical="center"/>
    </xf>
    <xf numFmtId="0" fontId="0" fillId="0" borderId="0" xfId="0" applyNumberFormat="1"/>
    <xf numFmtId="0" fontId="6" fillId="0" borderId="25" xfId="5" applyNumberFormat="1" applyFont="1" applyFill="1" applyBorder="1" applyAlignment="1">
      <alignment vertical="center" wrapText="1"/>
    </xf>
    <xf numFmtId="165" fontId="9" fillId="2" borderId="36" xfId="2" applyNumberFormat="1" applyFont="1" applyFill="1" applyBorder="1" applyAlignment="1">
      <alignment vertical="center"/>
    </xf>
    <xf numFmtId="49" fontId="7" fillId="7" borderId="33" xfId="2" applyNumberFormat="1" applyFont="1" applyFill="1" applyBorder="1" applyAlignment="1">
      <alignment horizontal="right" vertical="center" wrapText="1"/>
    </xf>
    <xf numFmtId="0" fontId="2" fillId="0" borderId="0" xfId="0" applyFont="1"/>
    <xf numFmtId="0" fontId="2" fillId="0" borderId="0" xfId="0" applyNumberFormat="1" applyFont="1"/>
    <xf numFmtId="164" fontId="7" fillId="2" borderId="35" xfId="2" applyNumberFormat="1" applyFont="1" applyFill="1" applyBorder="1" applyAlignment="1">
      <alignment vertical="center"/>
    </xf>
    <xf numFmtId="164" fontId="7" fillId="2" borderId="45" xfId="2" applyNumberFormat="1" applyFont="1" applyFill="1" applyBorder="1" applyAlignment="1">
      <alignment vertical="center"/>
    </xf>
    <xf numFmtId="49" fontId="9" fillId="0" borderId="25" xfId="2" applyNumberFormat="1" applyFont="1" applyFill="1" applyBorder="1" applyAlignment="1">
      <alignment horizontal="center" vertical="center" wrapText="1"/>
    </xf>
    <xf numFmtId="165" fontId="4" fillId="2" borderId="36" xfId="2" applyNumberFormat="1" applyFont="1" applyFill="1" applyBorder="1" applyAlignment="1">
      <alignment vertical="center"/>
    </xf>
    <xf numFmtId="0" fontId="3" fillId="0" borderId="25" xfId="2" applyNumberFormat="1" applyFont="1" applyFill="1" applyBorder="1" applyAlignment="1">
      <alignment vertical="center" wrapText="1"/>
    </xf>
    <xf numFmtId="0" fontId="27" fillId="0" borderId="25" xfId="2" applyNumberFormat="1" applyFont="1" applyFill="1" applyBorder="1" applyAlignment="1">
      <alignment vertical="center" wrapText="1"/>
    </xf>
    <xf numFmtId="49" fontId="6" fillId="0" borderId="25" xfId="2" applyNumberFormat="1" applyFont="1" applyFill="1" applyBorder="1" applyAlignment="1">
      <alignment horizontal="left" vertical="center" wrapText="1"/>
    </xf>
    <xf numFmtId="49" fontId="6" fillId="0" borderId="22" xfId="2" applyNumberFormat="1" applyFont="1" applyFill="1" applyBorder="1" applyAlignment="1">
      <alignment horizontal="left" vertical="center" wrapText="1"/>
    </xf>
    <xf numFmtId="49" fontId="6" fillId="0" borderId="23" xfId="2" applyNumberFormat="1" applyFont="1" applyFill="1" applyBorder="1" applyAlignment="1">
      <alignment horizontal="left" vertical="center" wrapText="1"/>
    </xf>
    <xf numFmtId="49" fontId="6" fillId="0" borderId="26" xfId="2" applyNumberFormat="1" applyFont="1" applyFill="1" applyBorder="1" applyAlignment="1">
      <alignment horizontal="left" vertical="center" wrapText="1"/>
    </xf>
    <xf numFmtId="49" fontId="9" fillId="0" borderId="22" xfId="2" applyNumberFormat="1" applyFont="1" applyFill="1" applyBorder="1" applyAlignment="1">
      <alignment horizontal="left" vertical="center" wrapText="1"/>
    </xf>
    <xf numFmtId="49" fontId="9" fillId="0" borderId="23" xfId="2" applyNumberFormat="1" applyFont="1" applyFill="1" applyBorder="1" applyAlignment="1">
      <alignment horizontal="left" vertical="center" wrapText="1"/>
    </xf>
    <xf numFmtId="49" fontId="9" fillId="0" borderId="26" xfId="2" applyNumberFormat="1" applyFont="1" applyFill="1" applyBorder="1" applyAlignment="1">
      <alignment horizontal="left" vertical="center" wrapText="1"/>
    </xf>
    <xf numFmtId="49" fontId="6" fillId="0" borderId="22" xfId="2" applyNumberFormat="1" applyFont="1" applyFill="1" applyBorder="1" applyAlignment="1">
      <alignment horizontal="left" vertical="center"/>
    </xf>
    <xf numFmtId="49" fontId="6" fillId="0" borderId="23" xfId="2" applyNumberFormat="1" applyFont="1" applyFill="1" applyBorder="1" applyAlignment="1">
      <alignment horizontal="left" vertical="center"/>
    </xf>
    <xf numFmtId="49" fontId="6" fillId="0" borderId="26" xfId="2" applyNumberFormat="1" applyFont="1" applyFill="1" applyBorder="1" applyAlignment="1">
      <alignment horizontal="left" vertical="center"/>
    </xf>
    <xf numFmtId="49" fontId="9" fillId="0" borderId="41" xfId="2" applyNumberFormat="1" applyFont="1" applyFill="1" applyBorder="1" applyAlignment="1">
      <alignment horizontal="left" vertical="center"/>
    </xf>
    <xf numFmtId="49" fontId="9" fillId="0" borderId="1" xfId="2" applyNumberFormat="1" applyFont="1" applyFill="1" applyBorder="1" applyAlignment="1">
      <alignment horizontal="left" vertical="center"/>
    </xf>
    <xf numFmtId="49" fontId="9" fillId="0" borderId="42" xfId="2" applyNumberFormat="1" applyFont="1" applyFill="1" applyBorder="1" applyAlignment="1">
      <alignment horizontal="left" vertical="center"/>
    </xf>
    <xf numFmtId="49" fontId="7" fillId="2" borderId="37" xfId="2" applyNumberFormat="1" applyFont="1" applyFill="1" applyBorder="1" applyAlignment="1">
      <alignment horizontal="center" vertical="center"/>
    </xf>
    <xf numFmtId="49" fontId="7" fillId="2" borderId="38" xfId="2" applyNumberFormat="1" applyFont="1" applyFill="1" applyBorder="1" applyAlignment="1">
      <alignment horizontal="center" vertical="center"/>
    </xf>
    <xf numFmtId="0" fontId="7" fillId="2" borderId="39" xfId="2" applyNumberFormat="1" applyFont="1" applyFill="1" applyBorder="1" applyAlignment="1">
      <alignment horizontal="left" vertical="center"/>
    </xf>
    <xf numFmtId="0" fontId="7" fillId="2" borderId="40" xfId="2" applyNumberFormat="1" applyFont="1" applyFill="1" applyBorder="1" applyAlignment="1">
      <alignment horizontal="left" vertical="center"/>
    </xf>
    <xf numFmtId="0" fontId="7" fillId="2" borderId="39" xfId="2" applyNumberFormat="1" applyFont="1" applyFill="1" applyBorder="1" applyAlignment="1">
      <alignment horizontal="center" vertical="center"/>
    </xf>
    <xf numFmtId="0" fontId="7" fillId="2" borderId="40" xfId="2" applyNumberFormat="1" applyFont="1" applyFill="1" applyBorder="1" applyAlignment="1">
      <alignment horizontal="center" vertical="center"/>
    </xf>
    <xf numFmtId="164" fontId="7" fillId="2" borderId="41" xfId="2" applyNumberFormat="1" applyFont="1" applyFill="1" applyBorder="1" applyAlignment="1">
      <alignment horizontal="center" vertical="center"/>
    </xf>
    <xf numFmtId="164" fontId="7" fillId="2" borderId="2" xfId="2" applyNumberFormat="1" applyFont="1" applyFill="1" applyBorder="1" applyAlignment="1">
      <alignment horizontal="center" vertical="center"/>
    </xf>
    <xf numFmtId="49" fontId="4" fillId="2" borderId="29" xfId="2" applyNumberFormat="1" applyFont="1" applyFill="1" applyBorder="1" applyAlignment="1">
      <alignment horizontal="left" vertical="center"/>
    </xf>
    <xf numFmtId="49" fontId="4" fillId="2" borderId="46" xfId="2" applyNumberFormat="1" applyFont="1" applyFill="1" applyBorder="1" applyAlignment="1">
      <alignment horizontal="left" vertical="center"/>
    </xf>
    <xf numFmtId="0" fontId="7" fillId="2" borderId="44" xfId="2" applyNumberFormat="1" applyFont="1" applyFill="1" applyBorder="1" applyAlignment="1">
      <alignment horizontal="center" vertical="center"/>
    </xf>
    <xf numFmtId="49" fontId="7" fillId="2" borderId="43" xfId="2" applyNumberFormat="1" applyFont="1" applyFill="1" applyBorder="1" applyAlignment="1">
      <alignment horizontal="center" vertical="center"/>
    </xf>
    <xf numFmtId="0" fontId="7" fillId="2" borderId="44" xfId="2" applyNumberFormat="1" applyFont="1" applyFill="1" applyBorder="1" applyAlignment="1">
      <alignment horizontal="left" vertical="center"/>
    </xf>
    <xf numFmtId="49" fontId="6" fillId="0" borderId="35" xfId="2" applyNumberFormat="1" applyFont="1" applyFill="1" applyBorder="1" applyAlignment="1">
      <alignment horizontal="right" vertical="center" wrapText="1"/>
    </xf>
    <xf numFmtId="49" fontId="6" fillId="0" borderId="47" xfId="2" applyNumberFormat="1" applyFont="1" applyFill="1" applyBorder="1" applyAlignment="1">
      <alignment horizontal="right" vertical="center" wrapText="1"/>
    </xf>
    <xf numFmtId="49" fontId="6" fillId="0" borderId="44" xfId="2" applyNumberFormat="1" applyFont="1" applyFill="1" applyBorder="1" applyAlignment="1">
      <alignment horizontal="right" vertical="center" wrapText="1"/>
    </xf>
    <xf numFmtId="49" fontId="6" fillId="0" borderId="35" xfId="2" applyNumberFormat="1" applyFont="1" applyFill="1" applyBorder="1" applyAlignment="1">
      <alignment horizontal="center" vertical="center" wrapText="1"/>
    </xf>
    <xf numFmtId="49" fontId="6" fillId="0" borderId="44" xfId="2" applyNumberFormat="1" applyFont="1" applyFill="1" applyBorder="1" applyAlignment="1">
      <alignment horizontal="center" vertical="center" wrapText="1"/>
    </xf>
    <xf numFmtId="49" fontId="6" fillId="0" borderId="47" xfId="2" applyNumberFormat="1" applyFont="1" applyFill="1" applyBorder="1" applyAlignment="1">
      <alignment horizontal="center" vertical="center" wrapText="1"/>
    </xf>
    <xf numFmtId="3" fontId="6" fillId="0" borderId="35" xfId="0" applyNumberFormat="1" applyFont="1" applyFill="1" applyBorder="1" applyAlignment="1">
      <alignment horizontal="center" vertical="center" wrapText="1"/>
    </xf>
    <xf numFmtId="3" fontId="6" fillId="0" borderId="44" xfId="0" applyNumberFormat="1" applyFont="1" applyFill="1" applyBorder="1" applyAlignment="1">
      <alignment horizontal="center" vertical="center" wrapText="1"/>
    </xf>
    <xf numFmtId="3" fontId="6" fillId="0" borderId="47" xfId="0" applyNumberFormat="1" applyFont="1" applyFill="1" applyBorder="1" applyAlignment="1">
      <alignment horizontal="center" vertical="center" wrapText="1"/>
    </xf>
    <xf numFmtId="49" fontId="3" fillId="0" borderId="35" xfId="2" applyNumberFormat="1" applyFont="1" applyFill="1" applyBorder="1" applyAlignment="1">
      <alignment horizontal="left" vertical="center" wrapText="1"/>
    </xf>
    <xf numFmtId="49" fontId="3" fillId="0" borderId="47" xfId="2" applyNumberFormat="1" applyFont="1" applyFill="1" applyBorder="1" applyAlignment="1">
      <alignment horizontal="left" vertical="center" wrapText="1"/>
    </xf>
    <xf numFmtId="0" fontId="3" fillId="0" borderId="35" xfId="2" applyNumberFormat="1" applyFont="1" applyFill="1" applyBorder="1" applyAlignment="1">
      <alignment horizontal="left" vertical="center" wrapText="1"/>
    </xf>
    <xf numFmtId="0" fontId="3" fillId="0" borderId="44" xfId="2" applyNumberFormat="1" applyFont="1" applyFill="1" applyBorder="1" applyAlignment="1">
      <alignment horizontal="left" vertical="center" wrapText="1"/>
    </xf>
    <xf numFmtId="0" fontId="3" fillId="0" borderId="47" xfId="2" applyNumberFormat="1" applyFont="1" applyFill="1" applyBorder="1" applyAlignment="1">
      <alignment horizontal="left" vertical="center" wrapText="1"/>
    </xf>
    <xf numFmtId="49" fontId="3" fillId="0" borderId="44" xfId="2" applyNumberFormat="1" applyFont="1" applyFill="1" applyBorder="1" applyAlignment="1">
      <alignment horizontal="left" vertical="center" wrapText="1"/>
    </xf>
    <xf numFmtId="165" fontId="6" fillId="0" borderId="35" xfId="2" applyNumberFormat="1" applyFont="1" applyFill="1" applyBorder="1" applyAlignment="1">
      <alignment horizontal="right" vertical="center" wrapText="1"/>
    </xf>
    <xf numFmtId="165" fontId="6" fillId="0" borderId="47" xfId="2" applyNumberFormat="1" applyFont="1" applyFill="1" applyBorder="1" applyAlignment="1">
      <alignment horizontal="right" vertical="center" wrapText="1"/>
    </xf>
    <xf numFmtId="165" fontId="6" fillId="0" borderId="44" xfId="2" applyNumberFormat="1" applyFont="1" applyFill="1" applyBorder="1" applyAlignment="1">
      <alignment horizontal="right" vertical="center" wrapText="1"/>
    </xf>
    <xf numFmtId="49" fontId="9" fillId="2" borderId="1" xfId="2" applyNumberFormat="1" applyFont="1" applyFill="1" applyBorder="1" applyAlignment="1">
      <alignment horizontal="left" vertical="center"/>
    </xf>
    <xf numFmtId="49" fontId="9" fillId="2" borderId="42" xfId="2" applyNumberFormat="1" applyFont="1" applyFill="1" applyBorder="1" applyAlignment="1">
      <alignment horizontal="left" vertical="center"/>
    </xf>
  </cellXfs>
  <cellStyles count="6">
    <cellStyle name="Normální" xfId="0" builtinId="0"/>
    <cellStyle name="normální 2" xfId="3"/>
    <cellStyle name="Normální 3" xfId="1"/>
    <cellStyle name="Normální 3 2" xfId="4"/>
    <cellStyle name="normální_1.4 Výkaz-výměrA" xfId="2"/>
    <cellStyle name="normální_1.4 Výkaz-výměrA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28575</xdr:rowOff>
    </xdr:from>
    <xdr:to>
      <xdr:col>1</xdr:col>
      <xdr:colOff>1095375</xdr:colOff>
      <xdr:row>0</xdr:row>
      <xdr:rowOff>190500</xdr:rowOff>
    </xdr:to>
    <xdr:sp macro="" textlink="">
      <xdr:nvSpPr>
        <xdr:cNvPr id="84993" name="nObjekt">
          <a:extLst>
            <a:ext uri="{FF2B5EF4-FFF2-40B4-BE49-F238E27FC236}"/>
          </a:extLst>
        </xdr:cNvPr>
        <xdr:cNvSpPr txBox="1">
          <a:spLocks noChangeArrowheads="1"/>
        </xdr:cNvSpPr>
      </xdr:nvSpPr>
      <xdr:spPr bwMode="auto">
        <a:xfrm>
          <a:off x="895350" y="28575"/>
          <a:ext cx="106680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OBJEKT:</a:t>
          </a:r>
        </a:p>
      </xdr:txBody>
    </xdr:sp>
    <xdr:clientData/>
  </xdr:twoCellAnchor>
  <xdr:twoCellAnchor>
    <xdr:from>
      <xdr:col>1</xdr:col>
      <xdr:colOff>1123950</xdr:colOff>
      <xdr:row>0</xdr:row>
      <xdr:rowOff>28575</xdr:rowOff>
    </xdr:from>
    <xdr:to>
      <xdr:col>5</xdr:col>
      <xdr:colOff>838200</xdr:colOff>
      <xdr:row>0</xdr:row>
      <xdr:rowOff>190500</xdr:rowOff>
    </xdr:to>
    <xdr:sp macro="" textlink="">
      <xdr:nvSpPr>
        <xdr:cNvPr id="84994" name="aObjekt">
          <a:extLst>
            <a:ext uri="{FF2B5EF4-FFF2-40B4-BE49-F238E27FC236}"/>
          </a:extLst>
        </xdr:cNvPr>
        <xdr:cNvSpPr txBox="1">
          <a:spLocks noChangeArrowheads="1"/>
        </xdr:cNvSpPr>
      </xdr:nvSpPr>
      <xdr:spPr bwMode="auto">
        <a:xfrm>
          <a:off x="1990725" y="28575"/>
          <a:ext cx="4124325"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Janáčkovo divadlo v Brně - Dokončení rekonstrukce objektu</a:t>
          </a:r>
        </a:p>
      </xdr:txBody>
    </xdr:sp>
    <xdr:clientData/>
  </xdr:twoCellAnchor>
  <xdr:twoCellAnchor>
    <xdr:from>
      <xdr:col>1</xdr:col>
      <xdr:colOff>28575</xdr:colOff>
      <xdr:row>0</xdr:row>
      <xdr:rowOff>219075</xdr:rowOff>
    </xdr:from>
    <xdr:to>
      <xdr:col>1</xdr:col>
      <xdr:colOff>1095375</xdr:colOff>
      <xdr:row>0</xdr:row>
      <xdr:rowOff>381000</xdr:rowOff>
    </xdr:to>
    <xdr:sp macro="" textlink="">
      <xdr:nvSpPr>
        <xdr:cNvPr id="84995" name="nStupen">
          <a:extLst>
            <a:ext uri="{FF2B5EF4-FFF2-40B4-BE49-F238E27FC236}"/>
          </a:extLst>
        </xdr:cNvPr>
        <xdr:cNvSpPr txBox="1">
          <a:spLocks noChangeArrowheads="1"/>
        </xdr:cNvSpPr>
      </xdr:nvSpPr>
      <xdr:spPr bwMode="auto">
        <a:xfrm>
          <a:off x="895350" y="219075"/>
          <a:ext cx="106680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STUPEŇ:</a:t>
          </a:r>
        </a:p>
      </xdr:txBody>
    </xdr:sp>
    <xdr:clientData/>
  </xdr:twoCellAnchor>
  <xdr:twoCellAnchor>
    <xdr:from>
      <xdr:col>1</xdr:col>
      <xdr:colOff>1123950</xdr:colOff>
      <xdr:row>0</xdr:row>
      <xdr:rowOff>219075</xdr:rowOff>
    </xdr:from>
    <xdr:to>
      <xdr:col>5</xdr:col>
      <xdr:colOff>838200</xdr:colOff>
      <xdr:row>0</xdr:row>
      <xdr:rowOff>381000</xdr:rowOff>
    </xdr:to>
    <xdr:sp macro="" textlink="">
      <xdr:nvSpPr>
        <xdr:cNvPr id="84996" name="aStupen">
          <a:extLst>
            <a:ext uri="{FF2B5EF4-FFF2-40B4-BE49-F238E27FC236}"/>
          </a:extLst>
        </xdr:cNvPr>
        <xdr:cNvSpPr txBox="1">
          <a:spLocks noChangeArrowheads="1"/>
        </xdr:cNvSpPr>
      </xdr:nvSpPr>
      <xdr:spPr bwMode="auto">
        <a:xfrm>
          <a:off x="1990725" y="219075"/>
          <a:ext cx="4124325"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Dokumentace pro realizaci stavby (DRS)</a:t>
          </a:r>
        </a:p>
      </xdr:txBody>
    </xdr:sp>
    <xdr:clientData/>
  </xdr:twoCellAnchor>
  <xdr:twoCellAnchor>
    <xdr:from>
      <xdr:col>1</xdr:col>
      <xdr:colOff>28575</xdr:colOff>
      <xdr:row>0</xdr:row>
      <xdr:rowOff>409575</xdr:rowOff>
    </xdr:from>
    <xdr:to>
      <xdr:col>1</xdr:col>
      <xdr:colOff>1095375</xdr:colOff>
      <xdr:row>0</xdr:row>
      <xdr:rowOff>571500</xdr:rowOff>
    </xdr:to>
    <xdr:sp macro="" textlink="">
      <xdr:nvSpPr>
        <xdr:cNvPr id="84997" name="nProfese">
          <a:extLst>
            <a:ext uri="{FF2B5EF4-FFF2-40B4-BE49-F238E27FC236}"/>
          </a:extLst>
        </xdr:cNvPr>
        <xdr:cNvSpPr txBox="1">
          <a:spLocks noChangeArrowheads="1"/>
        </xdr:cNvSpPr>
      </xdr:nvSpPr>
      <xdr:spPr bwMode="auto">
        <a:xfrm>
          <a:off x="895350" y="409575"/>
          <a:ext cx="106680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DÍL (PROFESE):</a:t>
          </a:r>
        </a:p>
      </xdr:txBody>
    </xdr:sp>
    <xdr:clientData/>
  </xdr:twoCellAnchor>
  <xdr:twoCellAnchor>
    <xdr:from>
      <xdr:col>1</xdr:col>
      <xdr:colOff>1123950</xdr:colOff>
      <xdr:row>0</xdr:row>
      <xdr:rowOff>409575</xdr:rowOff>
    </xdr:from>
    <xdr:to>
      <xdr:col>5</xdr:col>
      <xdr:colOff>838200</xdr:colOff>
      <xdr:row>0</xdr:row>
      <xdr:rowOff>571500</xdr:rowOff>
    </xdr:to>
    <xdr:sp macro="" textlink="">
      <xdr:nvSpPr>
        <xdr:cNvPr id="84998" name="aProfese1">
          <a:extLst>
            <a:ext uri="{FF2B5EF4-FFF2-40B4-BE49-F238E27FC236}"/>
          </a:extLst>
        </xdr:cNvPr>
        <xdr:cNvSpPr txBox="1">
          <a:spLocks noChangeArrowheads="1"/>
        </xdr:cNvSpPr>
      </xdr:nvSpPr>
      <xdr:spPr bwMode="auto">
        <a:xfrm>
          <a:off x="1990725" y="409575"/>
          <a:ext cx="4124325"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Elektrovybavení pro stoly orchestřiště C1-C4</a:t>
          </a:r>
        </a:p>
      </xdr:txBody>
    </xdr:sp>
    <xdr:clientData/>
  </xdr:twoCellAnchor>
  <xdr:twoCellAnchor>
    <xdr:from>
      <xdr:col>1</xdr:col>
      <xdr:colOff>28575</xdr:colOff>
      <xdr:row>0</xdr:row>
      <xdr:rowOff>600075</xdr:rowOff>
    </xdr:from>
    <xdr:to>
      <xdr:col>1</xdr:col>
      <xdr:colOff>1095375</xdr:colOff>
      <xdr:row>0</xdr:row>
      <xdr:rowOff>762000</xdr:rowOff>
    </xdr:to>
    <xdr:sp macro="" textlink="">
      <xdr:nvSpPr>
        <xdr:cNvPr id="84999" name="nCislo">
          <a:extLst>
            <a:ext uri="{FF2B5EF4-FFF2-40B4-BE49-F238E27FC236}"/>
          </a:extLst>
        </xdr:cNvPr>
        <xdr:cNvSpPr txBox="1">
          <a:spLocks noChangeArrowheads="1"/>
        </xdr:cNvSpPr>
      </xdr:nvSpPr>
      <xdr:spPr bwMode="auto">
        <a:xfrm>
          <a:off x="895350" y="600075"/>
          <a:ext cx="106680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ČÍSLO:</a:t>
          </a:r>
        </a:p>
      </xdr:txBody>
    </xdr:sp>
    <xdr:clientData/>
  </xdr:twoCellAnchor>
  <xdr:twoCellAnchor>
    <xdr:from>
      <xdr:col>1</xdr:col>
      <xdr:colOff>1123950</xdr:colOff>
      <xdr:row>0</xdr:row>
      <xdr:rowOff>600075</xdr:rowOff>
    </xdr:from>
    <xdr:to>
      <xdr:col>2</xdr:col>
      <xdr:colOff>552450</xdr:colOff>
      <xdr:row>0</xdr:row>
      <xdr:rowOff>762000</xdr:rowOff>
    </xdr:to>
    <xdr:sp macro="" textlink="">
      <xdr:nvSpPr>
        <xdr:cNvPr id="85000" name="aCislo">
          <a:extLst>
            <a:ext uri="{FF2B5EF4-FFF2-40B4-BE49-F238E27FC236}"/>
          </a:extLst>
        </xdr:cNvPr>
        <xdr:cNvSpPr txBox="1">
          <a:spLocks noChangeArrowheads="1"/>
        </xdr:cNvSpPr>
      </xdr:nvSpPr>
      <xdr:spPr bwMode="auto">
        <a:xfrm>
          <a:off x="1990725" y="600075"/>
          <a:ext cx="201930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PT-0037-602</a:t>
          </a:r>
        </a:p>
      </xdr:txBody>
    </xdr:sp>
    <xdr:clientData/>
  </xdr:twoCellAnchor>
  <xdr:twoCellAnchor>
    <xdr:from>
      <xdr:col>3</xdr:col>
      <xdr:colOff>19050</xdr:colOff>
      <xdr:row>0</xdr:row>
      <xdr:rowOff>600075</xdr:rowOff>
    </xdr:from>
    <xdr:to>
      <xdr:col>4</xdr:col>
      <xdr:colOff>857250</xdr:colOff>
      <xdr:row>0</xdr:row>
      <xdr:rowOff>762000</xdr:rowOff>
    </xdr:to>
    <xdr:sp macro="" textlink="">
      <xdr:nvSpPr>
        <xdr:cNvPr id="85001" name="nRevize">
          <a:extLst>
            <a:ext uri="{FF2B5EF4-FFF2-40B4-BE49-F238E27FC236}"/>
          </a:extLst>
        </xdr:cNvPr>
        <xdr:cNvSpPr txBox="1">
          <a:spLocks noChangeArrowheads="1"/>
        </xdr:cNvSpPr>
      </xdr:nvSpPr>
      <xdr:spPr bwMode="auto">
        <a:xfrm>
          <a:off x="4038600" y="600075"/>
          <a:ext cx="1228725"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REVIZE:</a:t>
          </a:r>
        </a:p>
      </xdr:txBody>
    </xdr:sp>
    <xdr:clientData/>
  </xdr:twoCellAnchor>
  <xdr:twoCellAnchor>
    <xdr:from>
      <xdr:col>5</xdr:col>
      <xdr:colOff>19050</xdr:colOff>
      <xdr:row>0</xdr:row>
      <xdr:rowOff>600075</xdr:rowOff>
    </xdr:from>
    <xdr:to>
      <xdr:col>5</xdr:col>
      <xdr:colOff>838200</xdr:colOff>
      <xdr:row>0</xdr:row>
      <xdr:rowOff>762000</xdr:rowOff>
    </xdr:to>
    <xdr:sp macro="" textlink="">
      <xdr:nvSpPr>
        <xdr:cNvPr id="85002" name="aRevize">
          <a:extLst>
            <a:ext uri="{FF2B5EF4-FFF2-40B4-BE49-F238E27FC236}"/>
          </a:extLst>
        </xdr:cNvPr>
        <xdr:cNvSpPr txBox="1">
          <a:spLocks noChangeArrowheads="1"/>
        </xdr:cNvSpPr>
      </xdr:nvSpPr>
      <xdr:spPr bwMode="auto">
        <a:xfrm>
          <a:off x="5295900" y="600075"/>
          <a:ext cx="81915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R00</a:t>
          </a:r>
        </a:p>
      </xdr:txBody>
    </xdr:sp>
    <xdr:clientData/>
  </xdr:twoCellAnchor>
  <xdr:twoCellAnchor editAs="oneCell">
    <xdr:from>
      <xdr:col>10</xdr:col>
      <xdr:colOff>38100</xdr:colOff>
      <xdr:row>66</xdr:row>
      <xdr:rowOff>38100</xdr:rowOff>
    </xdr:from>
    <xdr:to>
      <xdr:col>10</xdr:col>
      <xdr:colOff>133350</xdr:colOff>
      <xdr:row>66</xdr:row>
      <xdr:rowOff>123825</xdr:rowOff>
    </xdr:to>
    <xdr:pic>
      <xdr:nvPicPr>
        <xdr:cNvPr id="184604" name="Picture 92" descr="logo_grou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6800" y="11153775"/>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38100</xdr:rowOff>
    </xdr:from>
    <xdr:to>
      <xdr:col>0</xdr:col>
      <xdr:colOff>838200</xdr:colOff>
      <xdr:row>0</xdr:row>
      <xdr:rowOff>742950</xdr:rowOff>
    </xdr:to>
    <xdr:pic>
      <xdr:nvPicPr>
        <xdr:cNvPr id="184605" name="Picture 93" descr="logo_grou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8001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0</xdr:row>
      <xdr:rowOff>28575</xdr:rowOff>
    </xdr:from>
    <xdr:to>
      <xdr:col>1</xdr:col>
      <xdr:colOff>1095375</xdr:colOff>
      <xdr:row>0</xdr:row>
      <xdr:rowOff>190500</xdr:rowOff>
    </xdr:to>
    <xdr:sp macro="" textlink="">
      <xdr:nvSpPr>
        <xdr:cNvPr id="2" name="nObjekt">
          <a:extLst>
            <a:ext uri="{FF2B5EF4-FFF2-40B4-BE49-F238E27FC236}"/>
          </a:extLst>
        </xdr:cNvPr>
        <xdr:cNvSpPr txBox="1">
          <a:spLocks noChangeArrowheads="1"/>
        </xdr:cNvSpPr>
      </xdr:nvSpPr>
      <xdr:spPr bwMode="auto">
        <a:xfrm>
          <a:off x="895350" y="28575"/>
          <a:ext cx="106680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OBJEKT:</a:t>
          </a:r>
        </a:p>
      </xdr:txBody>
    </xdr:sp>
    <xdr:clientData/>
  </xdr:twoCellAnchor>
  <xdr:twoCellAnchor>
    <xdr:from>
      <xdr:col>1</xdr:col>
      <xdr:colOff>1123950</xdr:colOff>
      <xdr:row>0</xdr:row>
      <xdr:rowOff>28575</xdr:rowOff>
    </xdr:from>
    <xdr:to>
      <xdr:col>5</xdr:col>
      <xdr:colOff>866775</xdr:colOff>
      <xdr:row>0</xdr:row>
      <xdr:rowOff>190500</xdr:rowOff>
    </xdr:to>
    <xdr:sp macro="" textlink="">
      <xdr:nvSpPr>
        <xdr:cNvPr id="3" name="aObjekt">
          <a:extLst>
            <a:ext uri="{FF2B5EF4-FFF2-40B4-BE49-F238E27FC236}"/>
          </a:extLst>
        </xdr:cNvPr>
        <xdr:cNvSpPr txBox="1">
          <a:spLocks noChangeArrowheads="1"/>
        </xdr:cNvSpPr>
      </xdr:nvSpPr>
      <xdr:spPr bwMode="auto">
        <a:xfrm>
          <a:off x="1990725" y="28575"/>
          <a:ext cx="430530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JANÁČKOVO KULTURNÍ CENTRUM V BRNĚ, 1. A 2. ETAPA</a:t>
          </a:r>
        </a:p>
      </xdr:txBody>
    </xdr:sp>
    <xdr:clientData/>
  </xdr:twoCellAnchor>
  <xdr:twoCellAnchor>
    <xdr:from>
      <xdr:col>1</xdr:col>
      <xdr:colOff>28575</xdr:colOff>
      <xdr:row>0</xdr:row>
      <xdr:rowOff>219075</xdr:rowOff>
    </xdr:from>
    <xdr:to>
      <xdr:col>1</xdr:col>
      <xdr:colOff>1095375</xdr:colOff>
      <xdr:row>0</xdr:row>
      <xdr:rowOff>381000</xdr:rowOff>
    </xdr:to>
    <xdr:sp macro="" textlink="">
      <xdr:nvSpPr>
        <xdr:cNvPr id="4" name="nStupen">
          <a:extLst>
            <a:ext uri="{FF2B5EF4-FFF2-40B4-BE49-F238E27FC236}"/>
          </a:extLst>
        </xdr:cNvPr>
        <xdr:cNvSpPr txBox="1">
          <a:spLocks noChangeArrowheads="1"/>
        </xdr:cNvSpPr>
      </xdr:nvSpPr>
      <xdr:spPr bwMode="auto">
        <a:xfrm>
          <a:off x="895350" y="219075"/>
          <a:ext cx="106680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STUPEŇ:</a:t>
          </a:r>
        </a:p>
      </xdr:txBody>
    </xdr:sp>
    <xdr:clientData/>
  </xdr:twoCellAnchor>
  <xdr:twoCellAnchor>
    <xdr:from>
      <xdr:col>1</xdr:col>
      <xdr:colOff>1123950</xdr:colOff>
      <xdr:row>0</xdr:row>
      <xdr:rowOff>219075</xdr:rowOff>
    </xdr:from>
    <xdr:to>
      <xdr:col>5</xdr:col>
      <xdr:colOff>866775</xdr:colOff>
      <xdr:row>0</xdr:row>
      <xdr:rowOff>381000</xdr:rowOff>
    </xdr:to>
    <xdr:sp macro="" textlink="">
      <xdr:nvSpPr>
        <xdr:cNvPr id="5" name="aStupen">
          <a:extLst>
            <a:ext uri="{FF2B5EF4-FFF2-40B4-BE49-F238E27FC236}"/>
          </a:extLst>
        </xdr:cNvPr>
        <xdr:cNvSpPr txBox="1">
          <a:spLocks noChangeArrowheads="1"/>
        </xdr:cNvSpPr>
      </xdr:nvSpPr>
      <xdr:spPr bwMode="auto">
        <a:xfrm>
          <a:off x="1990725" y="219075"/>
          <a:ext cx="430530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DOKUMENTACE PRO PROVÁDěNÍ STAVBY (PDPS)</a:t>
          </a:r>
        </a:p>
      </xdr:txBody>
    </xdr:sp>
    <xdr:clientData/>
  </xdr:twoCellAnchor>
  <xdr:twoCellAnchor>
    <xdr:from>
      <xdr:col>1</xdr:col>
      <xdr:colOff>28575</xdr:colOff>
      <xdr:row>0</xdr:row>
      <xdr:rowOff>409575</xdr:rowOff>
    </xdr:from>
    <xdr:to>
      <xdr:col>1</xdr:col>
      <xdr:colOff>1095375</xdr:colOff>
      <xdr:row>0</xdr:row>
      <xdr:rowOff>571500</xdr:rowOff>
    </xdr:to>
    <xdr:sp macro="" textlink="">
      <xdr:nvSpPr>
        <xdr:cNvPr id="6" name="nProfese">
          <a:extLst>
            <a:ext uri="{FF2B5EF4-FFF2-40B4-BE49-F238E27FC236}"/>
          </a:extLst>
        </xdr:cNvPr>
        <xdr:cNvSpPr txBox="1">
          <a:spLocks noChangeArrowheads="1"/>
        </xdr:cNvSpPr>
      </xdr:nvSpPr>
      <xdr:spPr bwMode="auto">
        <a:xfrm>
          <a:off x="895350" y="409575"/>
          <a:ext cx="106680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PROFESE:</a:t>
          </a:r>
        </a:p>
      </xdr:txBody>
    </xdr:sp>
    <xdr:clientData/>
  </xdr:twoCellAnchor>
  <xdr:twoCellAnchor>
    <xdr:from>
      <xdr:col>1</xdr:col>
      <xdr:colOff>1123950</xdr:colOff>
      <xdr:row>0</xdr:row>
      <xdr:rowOff>409575</xdr:rowOff>
    </xdr:from>
    <xdr:to>
      <xdr:col>5</xdr:col>
      <xdr:colOff>867276</xdr:colOff>
      <xdr:row>0</xdr:row>
      <xdr:rowOff>571500</xdr:rowOff>
    </xdr:to>
    <xdr:sp macro="" textlink="">
      <xdr:nvSpPr>
        <xdr:cNvPr id="7" name="aProfese1">
          <a:extLst>
            <a:ext uri="{FF2B5EF4-FFF2-40B4-BE49-F238E27FC236}"/>
          </a:extLst>
        </xdr:cNvPr>
        <xdr:cNvSpPr txBox="1">
          <a:spLocks noChangeArrowheads="1"/>
        </xdr:cNvSpPr>
      </xdr:nvSpPr>
      <xdr:spPr bwMode="auto">
        <a:xfrm>
          <a:off x="1990725" y="409575"/>
          <a:ext cx="4305801"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D.1.4.L JEVIŠTNÍ OSVĚTLENÍ</a:t>
          </a:r>
        </a:p>
      </xdr:txBody>
    </xdr:sp>
    <xdr:clientData/>
  </xdr:twoCellAnchor>
  <xdr:twoCellAnchor>
    <xdr:from>
      <xdr:col>1</xdr:col>
      <xdr:colOff>28575</xdr:colOff>
      <xdr:row>0</xdr:row>
      <xdr:rowOff>600075</xdr:rowOff>
    </xdr:from>
    <xdr:to>
      <xdr:col>1</xdr:col>
      <xdr:colOff>1095375</xdr:colOff>
      <xdr:row>0</xdr:row>
      <xdr:rowOff>762000</xdr:rowOff>
    </xdr:to>
    <xdr:sp macro="" textlink="">
      <xdr:nvSpPr>
        <xdr:cNvPr id="8" name="nCislo">
          <a:extLst>
            <a:ext uri="{FF2B5EF4-FFF2-40B4-BE49-F238E27FC236}"/>
          </a:extLst>
        </xdr:cNvPr>
        <xdr:cNvSpPr txBox="1">
          <a:spLocks noChangeArrowheads="1"/>
        </xdr:cNvSpPr>
      </xdr:nvSpPr>
      <xdr:spPr bwMode="auto">
        <a:xfrm>
          <a:off x="895350" y="600075"/>
          <a:ext cx="106680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ČÁST:</a:t>
          </a:r>
        </a:p>
      </xdr:txBody>
    </xdr:sp>
    <xdr:clientData/>
  </xdr:twoCellAnchor>
  <xdr:twoCellAnchor>
    <xdr:from>
      <xdr:col>1</xdr:col>
      <xdr:colOff>1123949</xdr:colOff>
      <xdr:row>0</xdr:row>
      <xdr:rowOff>600075</xdr:rowOff>
    </xdr:from>
    <xdr:to>
      <xdr:col>4</xdr:col>
      <xdr:colOff>0</xdr:colOff>
      <xdr:row>0</xdr:row>
      <xdr:rowOff>762000</xdr:rowOff>
    </xdr:to>
    <xdr:sp macro="" textlink="">
      <xdr:nvSpPr>
        <xdr:cNvPr id="9" name="aCislo">
          <a:extLst>
            <a:ext uri="{FF2B5EF4-FFF2-40B4-BE49-F238E27FC236}"/>
          </a:extLst>
        </xdr:cNvPr>
        <xdr:cNvSpPr txBox="1">
          <a:spLocks noChangeArrowheads="1"/>
        </xdr:cNvSpPr>
      </xdr:nvSpPr>
      <xdr:spPr bwMode="auto">
        <a:xfrm>
          <a:off x="1990724" y="600075"/>
          <a:ext cx="2419351"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VÝKAZ VÝMĚR - SOUHRN</a:t>
          </a:r>
        </a:p>
      </xdr:txBody>
    </xdr:sp>
    <xdr:clientData/>
  </xdr:twoCellAnchor>
  <xdr:twoCellAnchor>
    <xdr:from>
      <xdr:col>4</xdr:col>
      <xdr:colOff>0</xdr:colOff>
      <xdr:row>0</xdr:row>
      <xdr:rowOff>600075</xdr:rowOff>
    </xdr:from>
    <xdr:to>
      <xdr:col>4</xdr:col>
      <xdr:colOff>1009650</xdr:colOff>
      <xdr:row>0</xdr:row>
      <xdr:rowOff>762000</xdr:rowOff>
    </xdr:to>
    <xdr:sp macro="" textlink="">
      <xdr:nvSpPr>
        <xdr:cNvPr id="10" name="nRevize">
          <a:extLst>
            <a:ext uri="{FF2B5EF4-FFF2-40B4-BE49-F238E27FC236}"/>
          </a:extLst>
        </xdr:cNvPr>
        <xdr:cNvSpPr txBox="1">
          <a:spLocks noChangeArrowheads="1"/>
        </xdr:cNvSpPr>
      </xdr:nvSpPr>
      <xdr:spPr bwMode="auto">
        <a:xfrm>
          <a:off x="4410075" y="600075"/>
          <a:ext cx="100965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REVIZE:</a:t>
          </a:r>
        </a:p>
      </xdr:txBody>
    </xdr:sp>
    <xdr:clientData/>
  </xdr:twoCellAnchor>
  <xdr:twoCellAnchor>
    <xdr:from>
      <xdr:col>5</xdr:col>
      <xdr:colOff>48628</xdr:colOff>
      <xdr:row>0</xdr:row>
      <xdr:rowOff>600075</xdr:rowOff>
    </xdr:from>
    <xdr:to>
      <xdr:col>5</xdr:col>
      <xdr:colOff>867778</xdr:colOff>
      <xdr:row>0</xdr:row>
      <xdr:rowOff>762000</xdr:rowOff>
    </xdr:to>
    <xdr:sp macro="" textlink="">
      <xdr:nvSpPr>
        <xdr:cNvPr id="11" name="aRevize">
          <a:extLst>
            <a:ext uri="{FF2B5EF4-FFF2-40B4-BE49-F238E27FC236}"/>
          </a:extLst>
        </xdr:cNvPr>
        <xdr:cNvSpPr txBox="1">
          <a:spLocks noChangeArrowheads="1"/>
        </xdr:cNvSpPr>
      </xdr:nvSpPr>
      <xdr:spPr bwMode="auto">
        <a:xfrm>
          <a:off x="5477878" y="600075"/>
          <a:ext cx="81915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R00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0</xdr:row>
      <xdr:rowOff>28575</xdr:rowOff>
    </xdr:from>
    <xdr:to>
      <xdr:col>1</xdr:col>
      <xdr:colOff>1095375</xdr:colOff>
      <xdr:row>0</xdr:row>
      <xdr:rowOff>190500</xdr:rowOff>
    </xdr:to>
    <xdr:sp macro="" textlink="">
      <xdr:nvSpPr>
        <xdr:cNvPr id="2" name="nObjekt">
          <a:extLst>
            <a:ext uri="{FF2B5EF4-FFF2-40B4-BE49-F238E27FC236}"/>
          </a:extLst>
        </xdr:cNvPr>
        <xdr:cNvSpPr txBox="1">
          <a:spLocks noChangeArrowheads="1"/>
        </xdr:cNvSpPr>
      </xdr:nvSpPr>
      <xdr:spPr bwMode="auto">
        <a:xfrm>
          <a:off x="895350" y="28575"/>
          <a:ext cx="106680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OBJEKT:</a:t>
          </a:r>
        </a:p>
      </xdr:txBody>
    </xdr:sp>
    <xdr:clientData/>
  </xdr:twoCellAnchor>
  <xdr:twoCellAnchor>
    <xdr:from>
      <xdr:col>1</xdr:col>
      <xdr:colOff>1123950</xdr:colOff>
      <xdr:row>0</xdr:row>
      <xdr:rowOff>28575</xdr:rowOff>
    </xdr:from>
    <xdr:to>
      <xdr:col>5</xdr:col>
      <xdr:colOff>866775</xdr:colOff>
      <xdr:row>0</xdr:row>
      <xdr:rowOff>190500</xdr:rowOff>
    </xdr:to>
    <xdr:sp macro="" textlink="">
      <xdr:nvSpPr>
        <xdr:cNvPr id="3" name="aObjekt">
          <a:extLst>
            <a:ext uri="{FF2B5EF4-FFF2-40B4-BE49-F238E27FC236}"/>
          </a:extLst>
        </xdr:cNvPr>
        <xdr:cNvSpPr txBox="1">
          <a:spLocks noChangeArrowheads="1"/>
        </xdr:cNvSpPr>
      </xdr:nvSpPr>
      <xdr:spPr bwMode="auto">
        <a:xfrm>
          <a:off x="1990725" y="28575"/>
          <a:ext cx="430530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rtl="0"/>
          <a:r>
            <a:rPr lang="cs-CZ" sz="1100" b="0" i="0" baseline="0">
              <a:effectLst/>
              <a:latin typeface="+mn-lt"/>
              <a:ea typeface="+mn-ea"/>
              <a:cs typeface="+mn-cs"/>
            </a:rPr>
            <a:t>JANÁČKOVO KULTURNÍ CENTRUM V BRNĚ, 1. A 2. ETAPA</a:t>
          </a:r>
          <a:endParaRPr lang="cs-CZ" sz="800">
            <a:effectLst/>
          </a:endParaRPr>
        </a:p>
      </xdr:txBody>
    </xdr:sp>
    <xdr:clientData/>
  </xdr:twoCellAnchor>
  <xdr:twoCellAnchor>
    <xdr:from>
      <xdr:col>1</xdr:col>
      <xdr:colOff>28575</xdr:colOff>
      <xdr:row>0</xdr:row>
      <xdr:rowOff>219075</xdr:rowOff>
    </xdr:from>
    <xdr:to>
      <xdr:col>1</xdr:col>
      <xdr:colOff>1095375</xdr:colOff>
      <xdr:row>0</xdr:row>
      <xdr:rowOff>381000</xdr:rowOff>
    </xdr:to>
    <xdr:sp macro="" textlink="">
      <xdr:nvSpPr>
        <xdr:cNvPr id="4" name="nStupen">
          <a:extLst>
            <a:ext uri="{FF2B5EF4-FFF2-40B4-BE49-F238E27FC236}"/>
          </a:extLst>
        </xdr:cNvPr>
        <xdr:cNvSpPr txBox="1">
          <a:spLocks noChangeArrowheads="1"/>
        </xdr:cNvSpPr>
      </xdr:nvSpPr>
      <xdr:spPr bwMode="auto">
        <a:xfrm>
          <a:off x="895350" y="219075"/>
          <a:ext cx="106680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STUPEŇ:</a:t>
          </a:r>
        </a:p>
      </xdr:txBody>
    </xdr:sp>
    <xdr:clientData/>
  </xdr:twoCellAnchor>
  <xdr:twoCellAnchor>
    <xdr:from>
      <xdr:col>1</xdr:col>
      <xdr:colOff>1123950</xdr:colOff>
      <xdr:row>0</xdr:row>
      <xdr:rowOff>219075</xdr:rowOff>
    </xdr:from>
    <xdr:to>
      <xdr:col>5</xdr:col>
      <xdr:colOff>866775</xdr:colOff>
      <xdr:row>0</xdr:row>
      <xdr:rowOff>381000</xdr:rowOff>
    </xdr:to>
    <xdr:sp macro="" textlink="">
      <xdr:nvSpPr>
        <xdr:cNvPr id="5" name="aStupen">
          <a:extLst>
            <a:ext uri="{FF2B5EF4-FFF2-40B4-BE49-F238E27FC236}"/>
          </a:extLst>
        </xdr:cNvPr>
        <xdr:cNvSpPr txBox="1">
          <a:spLocks noChangeArrowheads="1"/>
        </xdr:cNvSpPr>
      </xdr:nvSpPr>
      <xdr:spPr bwMode="auto">
        <a:xfrm>
          <a:off x="1990725" y="219075"/>
          <a:ext cx="430530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rtl="0"/>
          <a:r>
            <a:rPr lang="cs-CZ" sz="1100" b="0" i="0" baseline="0">
              <a:effectLst/>
              <a:latin typeface="+mn-lt"/>
              <a:ea typeface="+mn-ea"/>
              <a:cs typeface="+mn-cs"/>
            </a:rPr>
            <a:t>DOKUMENTACE PRO PROVÁDěNÍ STAVBY (PDPS)</a:t>
          </a:r>
          <a:endParaRPr lang="cs-CZ">
            <a:effectLst/>
          </a:endParaRPr>
        </a:p>
      </xdr:txBody>
    </xdr:sp>
    <xdr:clientData/>
  </xdr:twoCellAnchor>
  <xdr:twoCellAnchor>
    <xdr:from>
      <xdr:col>1</xdr:col>
      <xdr:colOff>28575</xdr:colOff>
      <xdr:row>0</xdr:row>
      <xdr:rowOff>409575</xdr:rowOff>
    </xdr:from>
    <xdr:to>
      <xdr:col>1</xdr:col>
      <xdr:colOff>1095375</xdr:colOff>
      <xdr:row>0</xdr:row>
      <xdr:rowOff>571500</xdr:rowOff>
    </xdr:to>
    <xdr:sp macro="" textlink="">
      <xdr:nvSpPr>
        <xdr:cNvPr id="6" name="nProfese">
          <a:extLst>
            <a:ext uri="{FF2B5EF4-FFF2-40B4-BE49-F238E27FC236}"/>
          </a:extLst>
        </xdr:cNvPr>
        <xdr:cNvSpPr txBox="1">
          <a:spLocks noChangeArrowheads="1"/>
        </xdr:cNvSpPr>
      </xdr:nvSpPr>
      <xdr:spPr bwMode="auto">
        <a:xfrm>
          <a:off x="895350" y="409575"/>
          <a:ext cx="106680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PROFESE:</a:t>
          </a:r>
        </a:p>
      </xdr:txBody>
    </xdr:sp>
    <xdr:clientData/>
  </xdr:twoCellAnchor>
  <xdr:twoCellAnchor>
    <xdr:from>
      <xdr:col>1</xdr:col>
      <xdr:colOff>1123950</xdr:colOff>
      <xdr:row>0</xdr:row>
      <xdr:rowOff>409575</xdr:rowOff>
    </xdr:from>
    <xdr:to>
      <xdr:col>5</xdr:col>
      <xdr:colOff>867276</xdr:colOff>
      <xdr:row>0</xdr:row>
      <xdr:rowOff>571500</xdr:rowOff>
    </xdr:to>
    <xdr:sp macro="" textlink="">
      <xdr:nvSpPr>
        <xdr:cNvPr id="7" name="aProfese1">
          <a:extLst>
            <a:ext uri="{FF2B5EF4-FFF2-40B4-BE49-F238E27FC236}"/>
          </a:extLst>
        </xdr:cNvPr>
        <xdr:cNvSpPr txBox="1">
          <a:spLocks noChangeArrowheads="1"/>
        </xdr:cNvSpPr>
      </xdr:nvSpPr>
      <xdr:spPr bwMode="auto">
        <a:xfrm>
          <a:off x="1990725" y="409575"/>
          <a:ext cx="4305801"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rtl="0"/>
          <a:r>
            <a:rPr lang="cs-CZ" sz="1100" b="0" i="0" baseline="0">
              <a:effectLst/>
              <a:latin typeface="+mn-lt"/>
              <a:ea typeface="+mn-ea"/>
              <a:cs typeface="+mn-cs"/>
            </a:rPr>
            <a:t>D.1.4.L JEVIŠTNÍ OSVĚTLENÍ</a:t>
          </a:r>
          <a:endParaRPr lang="cs-CZ">
            <a:effectLst/>
          </a:endParaRPr>
        </a:p>
      </xdr:txBody>
    </xdr:sp>
    <xdr:clientData/>
  </xdr:twoCellAnchor>
  <xdr:twoCellAnchor>
    <xdr:from>
      <xdr:col>1</xdr:col>
      <xdr:colOff>28575</xdr:colOff>
      <xdr:row>0</xdr:row>
      <xdr:rowOff>600075</xdr:rowOff>
    </xdr:from>
    <xdr:to>
      <xdr:col>1</xdr:col>
      <xdr:colOff>1095375</xdr:colOff>
      <xdr:row>0</xdr:row>
      <xdr:rowOff>762000</xdr:rowOff>
    </xdr:to>
    <xdr:sp macro="" textlink="">
      <xdr:nvSpPr>
        <xdr:cNvPr id="8" name="nCislo">
          <a:extLst>
            <a:ext uri="{FF2B5EF4-FFF2-40B4-BE49-F238E27FC236}"/>
          </a:extLst>
        </xdr:cNvPr>
        <xdr:cNvSpPr txBox="1">
          <a:spLocks noChangeArrowheads="1"/>
        </xdr:cNvSpPr>
      </xdr:nvSpPr>
      <xdr:spPr bwMode="auto">
        <a:xfrm>
          <a:off x="895350" y="600075"/>
          <a:ext cx="106680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ČÁST:</a:t>
          </a:r>
        </a:p>
      </xdr:txBody>
    </xdr:sp>
    <xdr:clientData/>
  </xdr:twoCellAnchor>
  <xdr:twoCellAnchor>
    <xdr:from>
      <xdr:col>1</xdr:col>
      <xdr:colOff>1123949</xdr:colOff>
      <xdr:row>0</xdr:row>
      <xdr:rowOff>600075</xdr:rowOff>
    </xdr:from>
    <xdr:to>
      <xdr:col>4</xdr:col>
      <xdr:colOff>0</xdr:colOff>
      <xdr:row>0</xdr:row>
      <xdr:rowOff>762000</xdr:rowOff>
    </xdr:to>
    <xdr:sp macro="" textlink="">
      <xdr:nvSpPr>
        <xdr:cNvPr id="9" name="aCislo">
          <a:extLst>
            <a:ext uri="{FF2B5EF4-FFF2-40B4-BE49-F238E27FC236}"/>
          </a:extLst>
        </xdr:cNvPr>
        <xdr:cNvSpPr txBox="1">
          <a:spLocks noChangeArrowheads="1"/>
        </xdr:cNvSpPr>
      </xdr:nvSpPr>
      <xdr:spPr bwMode="auto">
        <a:xfrm>
          <a:off x="1990724" y="600075"/>
          <a:ext cx="2419351"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1100" b="0" i="0" u="none" strike="noStrike" baseline="0">
              <a:solidFill>
                <a:srgbClr val="000000"/>
              </a:solidFill>
              <a:latin typeface="+mn-lt"/>
              <a:cs typeface="Arial"/>
            </a:rPr>
            <a:t>VÝKAZ VÝMĚR</a:t>
          </a:r>
        </a:p>
      </xdr:txBody>
    </xdr:sp>
    <xdr:clientData/>
  </xdr:twoCellAnchor>
  <xdr:twoCellAnchor>
    <xdr:from>
      <xdr:col>4</xdr:col>
      <xdr:colOff>0</xdr:colOff>
      <xdr:row>0</xdr:row>
      <xdr:rowOff>600075</xdr:rowOff>
    </xdr:from>
    <xdr:to>
      <xdr:col>4</xdr:col>
      <xdr:colOff>1009650</xdr:colOff>
      <xdr:row>0</xdr:row>
      <xdr:rowOff>762000</xdr:rowOff>
    </xdr:to>
    <xdr:sp macro="" textlink="">
      <xdr:nvSpPr>
        <xdr:cNvPr id="10" name="nRevize">
          <a:extLst>
            <a:ext uri="{FF2B5EF4-FFF2-40B4-BE49-F238E27FC236}"/>
          </a:extLst>
        </xdr:cNvPr>
        <xdr:cNvSpPr txBox="1">
          <a:spLocks noChangeArrowheads="1"/>
        </xdr:cNvSpPr>
      </xdr:nvSpPr>
      <xdr:spPr bwMode="auto">
        <a:xfrm>
          <a:off x="4410075" y="600075"/>
          <a:ext cx="100965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REVIZE:</a:t>
          </a:r>
        </a:p>
      </xdr:txBody>
    </xdr:sp>
    <xdr:clientData/>
  </xdr:twoCellAnchor>
  <xdr:twoCellAnchor>
    <xdr:from>
      <xdr:col>5</xdr:col>
      <xdr:colOff>48628</xdr:colOff>
      <xdr:row>0</xdr:row>
      <xdr:rowOff>600075</xdr:rowOff>
    </xdr:from>
    <xdr:to>
      <xdr:col>5</xdr:col>
      <xdr:colOff>867778</xdr:colOff>
      <xdr:row>0</xdr:row>
      <xdr:rowOff>762000</xdr:rowOff>
    </xdr:to>
    <xdr:sp macro="" textlink="">
      <xdr:nvSpPr>
        <xdr:cNvPr id="11" name="aRevize">
          <a:extLst>
            <a:ext uri="{FF2B5EF4-FFF2-40B4-BE49-F238E27FC236}"/>
          </a:extLst>
        </xdr:cNvPr>
        <xdr:cNvSpPr txBox="1">
          <a:spLocks noChangeArrowheads="1"/>
        </xdr:cNvSpPr>
      </xdr:nvSpPr>
      <xdr:spPr bwMode="auto">
        <a:xfrm>
          <a:off x="5477878" y="600075"/>
          <a:ext cx="81915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R00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0</xdr:row>
      <xdr:rowOff>28575</xdr:rowOff>
    </xdr:from>
    <xdr:to>
      <xdr:col>1</xdr:col>
      <xdr:colOff>1095375</xdr:colOff>
      <xdr:row>0</xdr:row>
      <xdr:rowOff>190500</xdr:rowOff>
    </xdr:to>
    <xdr:sp macro="" textlink="">
      <xdr:nvSpPr>
        <xdr:cNvPr id="2" name="nObjekt">
          <a:extLst>
            <a:ext uri="{FF2B5EF4-FFF2-40B4-BE49-F238E27FC236}"/>
          </a:extLst>
        </xdr:cNvPr>
        <xdr:cNvSpPr txBox="1">
          <a:spLocks noChangeArrowheads="1"/>
        </xdr:cNvSpPr>
      </xdr:nvSpPr>
      <xdr:spPr bwMode="auto">
        <a:xfrm>
          <a:off x="895350" y="28575"/>
          <a:ext cx="106680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OBJEKT:</a:t>
          </a:r>
        </a:p>
      </xdr:txBody>
    </xdr:sp>
    <xdr:clientData/>
  </xdr:twoCellAnchor>
  <xdr:twoCellAnchor>
    <xdr:from>
      <xdr:col>1</xdr:col>
      <xdr:colOff>1123950</xdr:colOff>
      <xdr:row>0</xdr:row>
      <xdr:rowOff>28575</xdr:rowOff>
    </xdr:from>
    <xdr:to>
      <xdr:col>5</xdr:col>
      <xdr:colOff>866775</xdr:colOff>
      <xdr:row>0</xdr:row>
      <xdr:rowOff>190500</xdr:rowOff>
    </xdr:to>
    <xdr:sp macro="" textlink="">
      <xdr:nvSpPr>
        <xdr:cNvPr id="3" name="aObjekt">
          <a:extLst>
            <a:ext uri="{FF2B5EF4-FFF2-40B4-BE49-F238E27FC236}"/>
          </a:extLst>
        </xdr:cNvPr>
        <xdr:cNvSpPr txBox="1">
          <a:spLocks noChangeArrowheads="1"/>
        </xdr:cNvSpPr>
      </xdr:nvSpPr>
      <xdr:spPr bwMode="auto">
        <a:xfrm>
          <a:off x="1990725" y="28575"/>
          <a:ext cx="430530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lang="cs-CZ" sz="1100" b="0" i="0" baseline="0">
              <a:effectLst/>
              <a:latin typeface="+mn-lt"/>
              <a:ea typeface="+mn-ea"/>
              <a:cs typeface="+mn-cs"/>
            </a:rPr>
            <a:t>JANÁČKOVO KULTURNÍ CENTRUM V BRNĚ, 1. A 2. ETAPA</a:t>
          </a:r>
          <a:endParaRPr lang="cs-CZ" sz="800">
            <a:effectLst/>
          </a:endParaRPr>
        </a:p>
      </xdr:txBody>
    </xdr:sp>
    <xdr:clientData/>
  </xdr:twoCellAnchor>
  <xdr:twoCellAnchor>
    <xdr:from>
      <xdr:col>1</xdr:col>
      <xdr:colOff>28575</xdr:colOff>
      <xdr:row>0</xdr:row>
      <xdr:rowOff>219075</xdr:rowOff>
    </xdr:from>
    <xdr:to>
      <xdr:col>1</xdr:col>
      <xdr:colOff>1095375</xdr:colOff>
      <xdr:row>0</xdr:row>
      <xdr:rowOff>381000</xdr:rowOff>
    </xdr:to>
    <xdr:sp macro="" textlink="">
      <xdr:nvSpPr>
        <xdr:cNvPr id="4" name="nStupen">
          <a:extLst>
            <a:ext uri="{FF2B5EF4-FFF2-40B4-BE49-F238E27FC236}"/>
          </a:extLst>
        </xdr:cNvPr>
        <xdr:cNvSpPr txBox="1">
          <a:spLocks noChangeArrowheads="1"/>
        </xdr:cNvSpPr>
      </xdr:nvSpPr>
      <xdr:spPr bwMode="auto">
        <a:xfrm>
          <a:off x="895350" y="219075"/>
          <a:ext cx="106680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STUPEŇ:</a:t>
          </a:r>
        </a:p>
      </xdr:txBody>
    </xdr:sp>
    <xdr:clientData/>
  </xdr:twoCellAnchor>
  <xdr:twoCellAnchor>
    <xdr:from>
      <xdr:col>1</xdr:col>
      <xdr:colOff>1123950</xdr:colOff>
      <xdr:row>0</xdr:row>
      <xdr:rowOff>219075</xdr:rowOff>
    </xdr:from>
    <xdr:to>
      <xdr:col>5</xdr:col>
      <xdr:colOff>866775</xdr:colOff>
      <xdr:row>0</xdr:row>
      <xdr:rowOff>381000</xdr:rowOff>
    </xdr:to>
    <xdr:sp macro="" textlink="">
      <xdr:nvSpPr>
        <xdr:cNvPr id="5" name="aStupen">
          <a:extLst>
            <a:ext uri="{FF2B5EF4-FFF2-40B4-BE49-F238E27FC236}"/>
          </a:extLst>
        </xdr:cNvPr>
        <xdr:cNvSpPr txBox="1">
          <a:spLocks noChangeArrowheads="1"/>
        </xdr:cNvSpPr>
      </xdr:nvSpPr>
      <xdr:spPr bwMode="auto">
        <a:xfrm>
          <a:off x="1990725" y="219075"/>
          <a:ext cx="430530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cs-CZ" sz="1100" b="0" i="0" baseline="0">
              <a:effectLst/>
              <a:latin typeface="+mn-lt"/>
              <a:ea typeface="+mn-ea"/>
              <a:cs typeface="+mn-cs"/>
            </a:rPr>
            <a:t>DOKUMENTACE PRO PROVÁDěNÍ STAVBY (PDPS)</a:t>
          </a:r>
          <a:endParaRPr lang="cs-CZ" sz="1100">
            <a:effectLst/>
          </a:endParaRPr>
        </a:p>
      </xdr:txBody>
    </xdr:sp>
    <xdr:clientData/>
  </xdr:twoCellAnchor>
  <xdr:twoCellAnchor>
    <xdr:from>
      <xdr:col>1</xdr:col>
      <xdr:colOff>28575</xdr:colOff>
      <xdr:row>0</xdr:row>
      <xdr:rowOff>409575</xdr:rowOff>
    </xdr:from>
    <xdr:to>
      <xdr:col>1</xdr:col>
      <xdr:colOff>1095375</xdr:colOff>
      <xdr:row>0</xdr:row>
      <xdr:rowOff>571500</xdr:rowOff>
    </xdr:to>
    <xdr:sp macro="" textlink="">
      <xdr:nvSpPr>
        <xdr:cNvPr id="6" name="nProfese">
          <a:extLst>
            <a:ext uri="{FF2B5EF4-FFF2-40B4-BE49-F238E27FC236}"/>
          </a:extLst>
        </xdr:cNvPr>
        <xdr:cNvSpPr txBox="1">
          <a:spLocks noChangeArrowheads="1"/>
        </xdr:cNvSpPr>
      </xdr:nvSpPr>
      <xdr:spPr bwMode="auto">
        <a:xfrm>
          <a:off x="895350" y="409575"/>
          <a:ext cx="106680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PROFESE:</a:t>
          </a:r>
        </a:p>
      </xdr:txBody>
    </xdr:sp>
    <xdr:clientData/>
  </xdr:twoCellAnchor>
  <xdr:twoCellAnchor>
    <xdr:from>
      <xdr:col>1</xdr:col>
      <xdr:colOff>1123950</xdr:colOff>
      <xdr:row>0</xdr:row>
      <xdr:rowOff>409575</xdr:rowOff>
    </xdr:from>
    <xdr:to>
      <xdr:col>5</xdr:col>
      <xdr:colOff>867276</xdr:colOff>
      <xdr:row>0</xdr:row>
      <xdr:rowOff>571500</xdr:rowOff>
    </xdr:to>
    <xdr:sp macro="" textlink="">
      <xdr:nvSpPr>
        <xdr:cNvPr id="7" name="aProfese1">
          <a:extLst>
            <a:ext uri="{FF2B5EF4-FFF2-40B4-BE49-F238E27FC236}"/>
          </a:extLst>
        </xdr:cNvPr>
        <xdr:cNvSpPr txBox="1">
          <a:spLocks noChangeArrowheads="1"/>
        </xdr:cNvSpPr>
      </xdr:nvSpPr>
      <xdr:spPr bwMode="auto">
        <a:xfrm>
          <a:off x="1990725" y="409575"/>
          <a:ext cx="4305801"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lang="cs-CZ" sz="1100" b="0" i="0" baseline="0">
              <a:effectLst/>
              <a:latin typeface="+mn-lt"/>
              <a:ea typeface="+mn-ea"/>
              <a:cs typeface="+mn-cs"/>
            </a:rPr>
            <a:t>D.1.4.L JEVIŠTNÍ OSVĚTLENÍ</a:t>
          </a:r>
          <a:endParaRPr lang="cs-CZ" sz="900">
            <a:effectLst/>
          </a:endParaRPr>
        </a:p>
      </xdr:txBody>
    </xdr:sp>
    <xdr:clientData/>
  </xdr:twoCellAnchor>
  <xdr:twoCellAnchor>
    <xdr:from>
      <xdr:col>1</xdr:col>
      <xdr:colOff>28575</xdr:colOff>
      <xdr:row>0</xdr:row>
      <xdr:rowOff>600075</xdr:rowOff>
    </xdr:from>
    <xdr:to>
      <xdr:col>1</xdr:col>
      <xdr:colOff>1095375</xdr:colOff>
      <xdr:row>0</xdr:row>
      <xdr:rowOff>762000</xdr:rowOff>
    </xdr:to>
    <xdr:sp macro="" textlink="">
      <xdr:nvSpPr>
        <xdr:cNvPr id="8" name="nCislo">
          <a:extLst>
            <a:ext uri="{FF2B5EF4-FFF2-40B4-BE49-F238E27FC236}"/>
          </a:extLst>
        </xdr:cNvPr>
        <xdr:cNvSpPr txBox="1">
          <a:spLocks noChangeArrowheads="1"/>
        </xdr:cNvSpPr>
      </xdr:nvSpPr>
      <xdr:spPr bwMode="auto">
        <a:xfrm>
          <a:off x="895350" y="600075"/>
          <a:ext cx="106680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ČÁST:</a:t>
          </a:r>
        </a:p>
      </xdr:txBody>
    </xdr:sp>
    <xdr:clientData/>
  </xdr:twoCellAnchor>
  <xdr:twoCellAnchor>
    <xdr:from>
      <xdr:col>1</xdr:col>
      <xdr:colOff>1123949</xdr:colOff>
      <xdr:row>0</xdr:row>
      <xdr:rowOff>600075</xdr:rowOff>
    </xdr:from>
    <xdr:to>
      <xdr:col>4</xdr:col>
      <xdr:colOff>0</xdr:colOff>
      <xdr:row>0</xdr:row>
      <xdr:rowOff>762000</xdr:rowOff>
    </xdr:to>
    <xdr:sp macro="" textlink="">
      <xdr:nvSpPr>
        <xdr:cNvPr id="9" name="aCislo">
          <a:extLst>
            <a:ext uri="{FF2B5EF4-FFF2-40B4-BE49-F238E27FC236}"/>
          </a:extLst>
        </xdr:cNvPr>
        <xdr:cNvSpPr txBox="1">
          <a:spLocks noChangeArrowheads="1"/>
        </xdr:cNvSpPr>
      </xdr:nvSpPr>
      <xdr:spPr bwMode="auto">
        <a:xfrm>
          <a:off x="1990724" y="600075"/>
          <a:ext cx="2419351"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STROPNÍ OSVĚTLENÍ - VÝKAZ VÝMĚR</a:t>
          </a:r>
        </a:p>
      </xdr:txBody>
    </xdr:sp>
    <xdr:clientData/>
  </xdr:twoCellAnchor>
  <xdr:twoCellAnchor>
    <xdr:from>
      <xdr:col>4</xdr:col>
      <xdr:colOff>0</xdr:colOff>
      <xdr:row>0</xdr:row>
      <xdr:rowOff>600075</xdr:rowOff>
    </xdr:from>
    <xdr:to>
      <xdr:col>4</xdr:col>
      <xdr:colOff>1009650</xdr:colOff>
      <xdr:row>0</xdr:row>
      <xdr:rowOff>762000</xdr:rowOff>
    </xdr:to>
    <xdr:sp macro="" textlink="">
      <xdr:nvSpPr>
        <xdr:cNvPr id="10" name="nRevize">
          <a:extLst>
            <a:ext uri="{FF2B5EF4-FFF2-40B4-BE49-F238E27FC236}"/>
          </a:extLst>
        </xdr:cNvPr>
        <xdr:cNvSpPr txBox="1">
          <a:spLocks noChangeArrowheads="1"/>
        </xdr:cNvSpPr>
      </xdr:nvSpPr>
      <xdr:spPr bwMode="auto">
        <a:xfrm>
          <a:off x="4410075" y="600075"/>
          <a:ext cx="100965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REVIZE:</a:t>
          </a:r>
        </a:p>
      </xdr:txBody>
    </xdr:sp>
    <xdr:clientData/>
  </xdr:twoCellAnchor>
  <xdr:twoCellAnchor>
    <xdr:from>
      <xdr:col>5</xdr:col>
      <xdr:colOff>48628</xdr:colOff>
      <xdr:row>0</xdr:row>
      <xdr:rowOff>600075</xdr:rowOff>
    </xdr:from>
    <xdr:to>
      <xdr:col>5</xdr:col>
      <xdr:colOff>867778</xdr:colOff>
      <xdr:row>0</xdr:row>
      <xdr:rowOff>762000</xdr:rowOff>
    </xdr:to>
    <xdr:sp macro="" textlink="">
      <xdr:nvSpPr>
        <xdr:cNvPr id="11" name="aRevize">
          <a:extLst>
            <a:ext uri="{FF2B5EF4-FFF2-40B4-BE49-F238E27FC236}"/>
          </a:extLst>
        </xdr:cNvPr>
        <xdr:cNvSpPr txBox="1">
          <a:spLocks noChangeArrowheads="1"/>
        </xdr:cNvSpPr>
      </xdr:nvSpPr>
      <xdr:spPr bwMode="auto">
        <a:xfrm>
          <a:off x="5477878" y="600075"/>
          <a:ext cx="819150" cy="161925"/>
        </a:xfrm>
        <a:prstGeom prst="rect">
          <a:avLst/>
        </a:prstGeom>
        <a:solidFill>
          <a:srgbClr val="FFFFFF"/>
        </a:solidFill>
        <a:ln w="3175">
          <a:solidFill>
            <a:srgbClr val="000000"/>
          </a:solidFill>
          <a:miter lim="800000"/>
          <a:headEnd/>
          <a:tailEnd/>
        </a:ln>
      </xdr:spPr>
      <xdr:txBody>
        <a:bodyPr vertOverflow="clip" wrap="square" lIns="27432" tIns="22860" rIns="0" bIns="22860" anchor="ctr" upright="1"/>
        <a:lstStyle/>
        <a:p>
          <a:pPr algn="l" rtl="0">
            <a:defRPr sz="1000"/>
          </a:pPr>
          <a:r>
            <a:rPr lang="cs-CZ" sz="900" b="0" i="0" u="none" strike="noStrike" baseline="0">
              <a:solidFill>
                <a:srgbClr val="000000"/>
              </a:solidFill>
              <a:latin typeface="Arial"/>
              <a:cs typeface="Arial"/>
            </a:rPr>
            <a:t>R00</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etup">
    <tabColor indexed="43"/>
    <pageSetUpPr fitToPage="1"/>
  </sheetPr>
  <dimension ref="A1:U133"/>
  <sheetViews>
    <sheetView showGridLines="0" topLeftCell="F1" zoomScaleNormal="100" zoomScaleSheetLayoutView="100" workbookViewId="0">
      <selection activeCell="O34" sqref="O34"/>
    </sheetView>
  </sheetViews>
  <sheetFormatPr defaultRowHeight="12" x14ac:dyDescent="0.2"/>
  <cols>
    <col min="1" max="1" width="13" style="3" customWidth="1"/>
    <col min="2" max="2" width="38.85546875" style="2" customWidth="1"/>
    <col min="3" max="3" width="8.42578125" style="4" customWidth="1"/>
    <col min="4" max="4" width="5.85546875" style="4" customWidth="1"/>
    <col min="5" max="6" width="13" style="5" customWidth="1"/>
    <col min="7" max="9" width="2.28515625" style="5" customWidth="1"/>
    <col min="10" max="10" width="30.7109375" style="1" customWidth="1"/>
    <col min="11" max="11" width="20.7109375" style="2" customWidth="1"/>
    <col min="12" max="12" width="90.7109375" style="2" customWidth="1"/>
    <col min="13" max="14" width="2.28515625" style="2" customWidth="1"/>
    <col min="15" max="16" width="4.7109375" style="2" customWidth="1"/>
    <col min="17" max="18" width="30.7109375" style="2" customWidth="1"/>
    <col min="19" max="19" width="6.7109375" style="2" customWidth="1"/>
    <col min="20" max="20" width="9.140625" style="2"/>
    <col min="21" max="21" width="27.5703125" style="2" customWidth="1"/>
    <col min="22" max="16384" width="9.140625" style="2"/>
  </cols>
  <sheetData>
    <row r="1" spans="1:21" s="6" customFormat="1" ht="62.1" customHeight="1" x14ac:dyDescent="0.2">
      <c r="A1" s="79" t="s">
        <v>245</v>
      </c>
      <c r="B1" s="7"/>
      <c r="C1" s="8"/>
      <c r="D1" s="8"/>
      <c r="E1" s="9"/>
      <c r="F1" s="10"/>
      <c r="G1" s="46"/>
      <c r="H1" s="51"/>
      <c r="I1" s="47"/>
      <c r="J1" s="55" t="s">
        <v>7</v>
      </c>
      <c r="K1" s="30"/>
      <c r="L1" s="42"/>
      <c r="M1" s="43"/>
      <c r="N1" s="124"/>
      <c r="O1" s="98"/>
      <c r="P1" s="99"/>
      <c r="Q1" s="100"/>
      <c r="R1" s="100"/>
      <c r="S1" s="100"/>
      <c r="T1" s="100"/>
      <c r="U1" s="101"/>
    </row>
    <row r="2" spans="1:21" s="6" customFormat="1" x14ac:dyDescent="0.2">
      <c r="A2" s="56" t="str">
        <f>nPCislo</f>
        <v>číslo položky</v>
      </c>
      <c r="B2" s="11" t="str">
        <f>nPopisPaD</f>
        <v>popis prací a dodávek</v>
      </c>
      <c r="C2" s="12" t="str">
        <f>nMJednotka</f>
        <v>jedn.</v>
      </c>
      <c r="D2" s="12" t="str">
        <f>nPocetKusu</f>
        <v>ks</v>
      </c>
      <c r="E2" s="13" t="str">
        <f>nCenaKus</f>
        <v>cena za ks</v>
      </c>
      <c r="F2" s="14" t="str">
        <f>nCenaKusu</f>
        <v>cena celkem</v>
      </c>
      <c r="G2" s="46"/>
      <c r="H2" s="51"/>
      <c r="I2" s="47"/>
      <c r="J2" s="94" t="s">
        <v>169</v>
      </c>
      <c r="K2" s="42"/>
      <c r="L2" s="42"/>
      <c r="M2" s="43"/>
      <c r="O2" s="41"/>
      <c r="P2" s="119" t="s">
        <v>183</v>
      </c>
      <c r="Q2" s="42"/>
      <c r="R2" s="42"/>
      <c r="S2" s="42"/>
      <c r="T2" s="42"/>
      <c r="U2" s="43"/>
    </row>
    <row r="3" spans="1:21" s="6" customFormat="1" x14ac:dyDescent="0.2">
      <c r="A3" s="24"/>
      <c r="B3" s="25"/>
      <c r="C3" s="25"/>
      <c r="D3" s="25"/>
      <c r="E3" s="26"/>
      <c r="F3" s="45"/>
      <c r="G3" s="29"/>
      <c r="H3" s="52"/>
      <c r="I3" s="48"/>
      <c r="J3" s="25"/>
      <c r="K3" s="42"/>
      <c r="L3" s="42"/>
      <c r="M3" s="43"/>
      <c r="O3" s="41"/>
      <c r="P3" s="30" t="s">
        <v>142</v>
      </c>
      <c r="Q3" s="42"/>
      <c r="R3" s="42"/>
      <c r="S3" s="42"/>
      <c r="T3" s="42"/>
      <c r="U3" s="43"/>
    </row>
    <row r="4" spans="1:21" s="6" customFormat="1" x14ac:dyDescent="0.2">
      <c r="A4" s="119" t="s">
        <v>184</v>
      </c>
      <c r="B4" s="25"/>
      <c r="C4" s="25"/>
      <c r="D4" s="25"/>
      <c r="E4" s="26"/>
      <c r="F4" s="26"/>
      <c r="G4" s="29"/>
      <c r="H4" s="52"/>
      <c r="I4" s="48"/>
      <c r="J4" s="119" t="s">
        <v>173</v>
      </c>
      <c r="K4" s="42"/>
      <c r="L4" s="42"/>
      <c r="M4" s="43"/>
      <c r="O4" s="41"/>
      <c r="P4" s="119" t="s">
        <v>208</v>
      </c>
      <c r="Q4" s="42"/>
      <c r="R4" s="42"/>
      <c r="S4" s="42"/>
      <c r="T4" s="42"/>
      <c r="U4" s="43"/>
    </row>
    <row r="5" spans="1:21" s="6" customFormat="1" ht="12.75" x14ac:dyDescent="0.2">
      <c r="A5" s="30" t="s">
        <v>4</v>
      </c>
      <c r="B5" s="97"/>
      <c r="C5" s="97"/>
      <c r="D5" s="97"/>
      <c r="E5" s="97"/>
      <c r="F5" s="97"/>
      <c r="G5" s="29"/>
      <c r="H5" s="52"/>
      <c r="I5" s="48"/>
      <c r="J5" s="30" t="s">
        <v>5</v>
      </c>
      <c r="K5" s="42"/>
      <c r="L5" s="42"/>
      <c r="M5" s="43"/>
      <c r="O5" s="41"/>
      <c r="P5" s="30"/>
      <c r="Q5" s="42"/>
      <c r="R5" s="42"/>
      <c r="S5" s="42"/>
      <c r="T5" s="42"/>
      <c r="U5" s="43"/>
    </row>
    <row r="6" spans="1:21" s="6" customFormat="1" ht="13.5" thickBot="1" x14ac:dyDescent="0.25">
      <c r="A6" s="119" t="s">
        <v>170</v>
      </c>
      <c r="B6" s="97"/>
      <c r="C6" s="97"/>
      <c r="D6" s="97"/>
      <c r="E6" s="97"/>
      <c r="F6" s="97"/>
      <c r="G6" s="29"/>
      <c r="H6" s="53"/>
      <c r="I6" s="49"/>
      <c r="J6" s="119" t="s">
        <v>174</v>
      </c>
      <c r="K6" s="42"/>
      <c r="L6" s="42"/>
      <c r="M6" s="43"/>
      <c r="O6" s="80" t="s">
        <v>135</v>
      </c>
      <c r="P6" s="81" t="s">
        <v>136</v>
      </c>
      <c r="Q6" s="82" t="s">
        <v>137</v>
      </c>
      <c r="R6" s="82" t="s">
        <v>138</v>
      </c>
      <c r="S6" s="82" t="s">
        <v>139</v>
      </c>
      <c r="T6" s="82" t="s">
        <v>140</v>
      </c>
      <c r="U6" s="83" t="s">
        <v>141</v>
      </c>
    </row>
    <row r="7" spans="1:21" s="6" customFormat="1" ht="12.75" thickBot="1" x14ac:dyDescent="0.25">
      <c r="A7" s="33"/>
      <c r="B7" s="34"/>
      <c r="C7" s="34"/>
      <c r="D7" s="34"/>
      <c r="E7" s="35"/>
      <c r="F7" s="35"/>
      <c r="G7" s="38"/>
      <c r="H7" s="53"/>
      <c r="I7" s="50"/>
      <c r="J7" s="34"/>
      <c r="K7" s="128"/>
      <c r="L7" s="128"/>
      <c r="M7" s="129"/>
      <c r="O7" s="87">
        <v>0</v>
      </c>
      <c r="P7" s="87">
        <v>0</v>
      </c>
      <c r="Q7" s="88" t="s">
        <v>145</v>
      </c>
      <c r="R7" s="88"/>
      <c r="S7" s="88"/>
      <c r="T7" s="88"/>
      <c r="U7" s="88"/>
    </row>
    <row r="8" spans="1:21" s="6" customFormat="1" ht="12.75" thickBot="1" x14ac:dyDescent="0.25">
      <c r="A8" s="3"/>
      <c r="B8" s="2"/>
      <c r="C8" s="4"/>
      <c r="D8" s="4"/>
      <c r="E8" s="5"/>
      <c r="F8" s="39"/>
      <c r="G8" s="120"/>
      <c r="H8" s="121"/>
      <c r="I8" s="122"/>
      <c r="J8" s="123"/>
      <c r="O8" s="87">
        <v>1</v>
      </c>
      <c r="P8" s="87">
        <v>0</v>
      </c>
      <c r="Q8" s="88" t="s">
        <v>146</v>
      </c>
      <c r="R8" s="88"/>
      <c r="S8" s="88"/>
      <c r="T8" s="88"/>
      <c r="U8" s="88"/>
    </row>
    <row r="9" spans="1:21" s="6" customFormat="1" x14ac:dyDescent="0.2">
      <c r="A9" s="15"/>
      <c r="B9" s="16"/>
      <c r="C9" s="17"/>
      <c r="D9" s="17"/>
      <c r="E9" s="18"/>
      <c r="F9" s="18"/>
      <c r="G9" s="19"/>
      <c r="H9" s="121"/>
      <c r="I9" s="127"/>
      <c r="J9" s="99"/>
      <c r="K9" s="100"/>
      <c r="L9" s="100"/>
      <c r="M9" s="101"/>
      <c r="O9" s="84">
        <v>2</v>
      </c>
      <c r="P9" s="84">
        <v>1</v>
      </c>
      <c r="Q9" s="85" t="s">
        <v>147</v>
      </c>
      <c r="R9" s="85" t="s">
        <v>196</v>
      </c>
      <c r="S9" s="85">
        <v>566</v>
      </c>
      <c r="T9" s="85"/>
      <c r="U9" s="85"/>
    </row>
    <row r="10" spans="1:21" s="6" customFormat="1" x14ac:dyDescent="0.2">
      <c r="A10" s="119" t="s">
        <v>171</v>
      </c>
      <c r="B10" s="24"/>
      <c r="C10" s="24"/>
      <c r="D10" s="28"/>
      <c r="E10" s="26"/>
      <c r="F10" s="26"/>
      <c r="G10" s="29"/>
      <c r="H10" s="121"/>
      <c r="I10" s="47"/>
      <c r="J10" s="119" t="s">
        <v>175</v>
      </c>
      <c r="K10" s="42"/>
      <c r="L10" s="42"/>
      <c r="M10" s="43"/>
      <c r="O10" s="84">
        <v>2</v>
      </c>
      <c r="P10" s="84">
        <v>1</v>
      </c>
      <c r="Q10" s="85" t="s">
        <v>148</v>
      </c>
      <c r="R10" s="85" t="s">
        <v>198</v>
      </c>
      <c r="S10" s="85">
        <v>995</v>
      </c>
      <c r="T10" s="85"/>
      <c r="U10" s="85"/>
    </row>
    <row r="11" spans="1:21" s="6" customFormat="1" x14ac:dyDescent="0.2">
      <c r="A11" s="30" t="s">
        <v>6</v>
      </c>
      <c r="B11" s="24"/>
      <c r="C11" s="24"/>
      <c r="D11" s="28"/>
      <c r="E11" s="26"/>
      <c r="F11" s="26"/>
      <c r="G11" s="29"/>
      <c r="H11" s="121"/>
      <c r="I11" s="47"/>
      <c r="J11" s="30" t="s">
        <v>3</v>
      </c>
      <c r="K11" s="42"/>
      <c r="L11" s="42"/>
      <c r="M11" s="43"/>
      <c r="O11" s="84">
        <v>2</v>
      </c>
      <c r="P11" s="84">
        <v>1</v>
      </c>
      <c r="Q11" s="85" t="s">
        <v>149</v>
      </c>
      <c r="R11" s="85" t="s">
        <v>199</v>
      </c>
      <c r="S11" s="85">
        <v>993</v>
      </c>
      <c r="T11" s="85"/>
      <c r="U11" s="85"/>
    </row>
    <row r="12" spans="1:21" s="6" customFormat="1" x14ac:dyDescent="0.2">
      <c r="A12" s="119" t="s">
        <v>177</v>
      </c>
      <c r="B12" s="31"/>
      <c r="C12" s="31"/>
      <c r="D12" s="36"/>
      <c r="E12" s="32"/>
      <c r="F12" s="32"/>
      <c r="G12" s="37"/>
      <c r="H12" s="121"/>
      <c r="I12" s="47"/>
      <c r="J12" s="119" t="s">
        <v>176</v>
      </c>
      <c r="K12" s="42"/>
      <c r="L12" s="42"/>
      <c r="M12" s="43"/>
      <c r="O12" s="84">
        <v>2</v>
      </c>
      <c r="P12" s="84">
        <v>1</v>
      </c>
      <c r="Q12" s="85" t="s">
        <v>150</v>
      </c>
      <c r="R12" s="85" t="s">
        <v>200</v>
      </c>
      <c r="S12" s="85">
        <v>992</v>
      </c>
      <c r="T12" s="85"/>
      <c r="U12" s="85"/>
    </row>
    <row r="13" spans="1:21" x14ac:dyDescent="0.2">
      <c r="A13" s="130"/>
      <c r="B13" s="131"/>
      <c r="C13" s="132"/>
      <c r="D13" s="132"/>
      <c r="E13" s="133"/>
      <c r="F13" s="133"/>
      <c r="G13" s="20"/>
      <c r="H13" s="121"/>
      <c r="I13" s="47"/>
      <c r="J13" s="44"/>
      <c r="K13" s="61" t="s">
        <v>272</v>
      </c>
      <c r="L13" s="61" t="s">
        <v>2</v>
      </c>
      <c r="M13" s="40"/>
      <c r="O13" s="84">
        <v>2</v>
      </c>
      <c r="P13" s="84">
        <v>1</v>
      </c>
      <c r="Q13" s="85" t="s">
        <v>151</v>
      </c>
      <c r="R13" s="85" t="s">
        <v>197</v>
      </c>
      <c r="S13" s="85">
        <v>991</v>
      </c>
      <c r="T13" s="85"/>
      <c r="U13" s="85"/>
    </row>
    <row r="14" spans="1:21" x14ac:dyDescent="0.2">
      <c r="A14" s="103" t="s">
        <v>271</v>
      </c>
      <c r="B14" s="104" t="s">
        <v>271</v>
      </c>
      <c r="C14" s="105" t="s">
        <v>261</v>
      </c>
      <c r="D14" s="106">
        <v>99</v>
      </c>
      <c r="E14" s="107">
        <v>99999</v>
      </c>
      <c r="F14" s="107">
        <v>99999</v>
      </c>
      <c r="G14" s="20"/>
      <c r="H14" s="39"/>
      <c r="I14" s="47"/>
      <c r="J14" s="60" t="s">
        <v>264</v>
      </c>
      <c r="K14" s="22"/>
      <c r="L14" s="21"/>
      <c r="M14" s="27" t="s">
        <v>1</v>
      </c>
      <c r="O14" s="89">
        <v>1</v>
      </c>
      <c r="P14" s="89">
        <v>0</v>
      </c>
      <c r="Q14" s="90" t="s">
        <v>152</v>
      </c>
      <c r="R14" s="90"/>
      <c r="S14" s="90"/>
      <c r="T14" s="90">
        <v>1</v>
      </c>
      <c r="U14" s="90"/>
    </row>
    <row r="15" spans="1:21" ht="12.75" thickBot="1" x14ac:dyDescent="0.25">
      <c r="A15" s="134"/>
      <c r="B15" s="135"/>
      <c r="C15" s="136"/>
      <c r="D15" s="136"/>
      <c r="E15" s="137"/>
      <c r="F15" s="137"/>
      <c r="G15" s="138"/>
      <c r="H15" s="39"/>
      <c r="I15" s="47"/>
      <c r="J15" s="60" t="s">
        <v>265</v>
      </c>
      <c r="K15" s="22"/>
      <c r="L15" s="21"/>
      <c r="M15" s="27" t="s">
        <v>1</v>
      </c>
      <c r="O15" s="84">
        <v>2</v>
      </c>
      <c r="P15" s="84">
        <v>1</v>
      </c>
      <c r="Q15" s="85" t="s">
        <v>153</v>
      </c>
      <c r="R15" s="85" t="s">
        <v>193</v>
      </c>
      <c r="S15" s="85">
        <v>2035</v>
      </c>
      <c r="T15" s="85"/>
      <c r="U15" s="85"/>
    </row>
    <row r="16" spans="1:21" ht="12.75" thickBot="1" x14ac:dyDescent="0.25">
      <c r="H16" s="39"/>
      <c r="I16" s="47"/>
      <c r="J16" s="60" t="s">
        <v>266</v>
      </c>
      <c r="K16" s="22"/>
      <c r="L16" s="21"/>
      <c r="M16" s="27" t="s">
        <v>1</v>
      </c>
      <c r="O16" s="84">
        <v>2</v>
      </c>
      <c r="P16" s="84">
        <v>1</v>
      </c>
      <c r="Q16" s="85" t="s">
        <v>154</v>
      </c>
      <c r="R16" s="85" t="s">
        <v>194</v>
      </c>
      <c r="S16" s="85">
        <v>2055</v>
      </c>
      <c r="T16" s="85"/>
      <c r="U16" s="85"/>
    </row>
    <row r="17" spans="1:21" x14ac:dyDescent="0.2">
      <c r="A17" s="144"/>
      <c r="B17" s="144"/>
      <c r="C17" s="144"/>
      <c r="D17" s="145"/>
      <c r="E17" s="146"/>
      <c r="F17" s="146"/>
      <c r="G17" s="147"/>
      <c r="H17" s="39"/>
      <c r="I17" s="47"/>
      <c r="J17" s="60" t="s">
        <v>267</v>
      </c>
      <c r="K17" s="22" t="s">
        <v>270</v>
      </c>
      <c r="L17" s="21" t="str">
        <f>CONCATENATE(K17,nZapati1,CHAR(10),nZapati2,CHAR(10),nZapati3)</f>
        <v>&amp;"Arial"&amp;8GRADIOR TECH a.s., Křižíkova 68, 660 90 Brno, DIČ: CZ63473542
Zapsána v Obchodním rejstříku vedeném Krajským soudem v Brně, oddíl B, vložka 1671
tel.: +420 538 717 700, fax: +420 538 717 701, www.gradior.cz</v>
      </c>
      <c r="M17" s="27" t="s">
        <v>1</v>
      </c>
      <c r="O17" s="86">
        <v>2</v>
      </c>
      <c r="P17" s="86">
        <v>1</v>
      </c>
      <c r="Q17" s="23" t="s">
        <v>155</v>
      </c>
      <c r="R17" s="23" t="s">
        <v>195</v>
      </c>
      <c r="S17" s="23">
        <v>1363</v>
      </c>
      <c r="T17" s="23"/>
      <c r="U17" s="23"/>
    </row>
    <row r="18" spans="1:21" x14ac:dyDescent="0.2">
      <c r="A18" s="119" t="s">
        <v>172</v>
      </c>
      <c r="B18" s="24"/>
      <c r="C18" s="24"/>
      <c r="D18" s="28"/>
      <c r="E18" s="26"/>
      <c r="F18" s="26"/>
      <c r="G18" s="29"/>
      <c r="H18" s="39"/>
      <c r="I18" s="47"/>
      <c r="J18" s="60" t="s">
        <v>268</v>
      </c>
      <c r="K18" s="23"/>
      <c r="L18" s="21"/>
      <c r="M18" s="27" t="s">
        <v>1</v>
      </c>
      <c r="O18" s="91">
        <v>1</v>
      </c>
      <c r="P18" s="91">
        <v>0</v>
      </c>
      <c r="Q18" s="92" t="s">
        <v>156</v>
      </c>
      <c r="R18" s="92"/>
      <c r="S18" s="92"/>
      <c r="T18" s="92"/>
      <c r="U18" s="23" t="s">
        <v>201</v>
      </c>
    </row>
    <row r="19" spans="1:21" x14ac:dyDescent="0.2">
      <c r="A19" s="30" t="s">
        <v>167</v>
      </c>
      <c r="B19" s="31"/>
      <c r="C19" s="31"/>
      <c r="D19" s="36"/>
      <c r="E19" s="32"/>
      <c r="F19" s="32"/>
      <c r="G19" s="37"/>
      <c r="H19" s="39"/>
      <c r="I19" s="47"/>
      <c r="J19" s="60" t="s">
        <v>269</v>
      </c>
      <c r="K19" s="23" t="s">
        <v>0</v>
      </c>
      <c r="L19" s="21" t="str">
        <f>CONCATENATE(K19, "&amp;P(&amp;N)")</f>
        <v>&amp;"Arial,Tučné"&amp;10&amp;P(&amp;N)</v>
      </c>
      <c r="M19" s="27" t="s">
        <v>1</v>
      </c>
      <c r="O19" s="91">
        <v>2</v>
      </c>
      <c r="P19" s="91">
        <v>0</v>
      </c>
      <c r="Q19" s="92" t="s">
        <v>157</v>
      </c>
      <c r="R19" s="92"/>
      <c r="S19" s="92"/>
      <c r="T19" s="92"/>
      <c r="U19" s="23" t="s">
        <v>201</v>
      </c>
    </row>
    <row r="20" spans="1:21" ht="12.75" thickBot="1" x14ac:dyDescent="0.25">
      <c r="A20" s="119" t="s">
        <v>178</v>
      </c>
      <c r="B20" s="31"/>
      <c r="C20" s="31"/>
      <c r="D20" s="36"/>
      <c r="E20" s="32"/>
      <c r="F20" s="32"/>
      <c r="G20" s="37"/>
      <c r="H20" s="39"/>
      <c r="I20" s="126"/>
      <c r="J20" s="118"/>
      <c r="K20" s="118"/>
      <c r="L20" s="125"/>
      <c r="M20" s="102"/>
      <c r="O20" s="86">
        <v>3</v>
      </c>
      <c r="P20" s="86">
        <v>1</v>
      </c>
      <c r="Q20" s="23" t="s">
        <v>158</v>
      </c>
      <c r="R20" s="23" t="s">
        <v>188</v>
      </c>
      <c r="S20" s="23">
        <v>107</v>
      </c>
      <c r="T20" s="23"/>
      <c r="U20" s="23" t="s">
        <v>201</v>
      </c>
    </row>
    <row r="21" spans="1:21" ht="12.75" thickBot="1" x14ac:dyDescent="0.25">
      <c r="A21" s="44"/>
      <c r="B21" s="139"/>
      <c r="C21" s="140"/>
      <c r="D21" s="140"/>
      <c r="E21" s="141"/>
      <c r="F21" s="142"/>
      <c r="G21" s="143"/>
      <c r="H21" s="39"/>
      <c r="I21" s="2"/>
      <c r="J21" s="2"/>
      <c r="K21" s="54"/>
      <c r="L21" s="54"/>
      <c r="M21" s="54"/>
      <c r="O21" s="91">
        <v>2</v>
      </c>
      <c r="P21" s="91">
        <v>0</v>
      </c>
      <c r="Q21" s="92" t="s">
        <v>159</v>
      </c>
      <c r="R21" s="92"/>
      <c r="S21" s="92"/>
      <c r="T21" s="92"/>
      <c r="U21" s="23" t="s">
        <v>144</v>
      </c>
    </row>
    <row r="22" spans="1:21" x14ac:dyDescent="0.2">
      <c r="A22" s="93" t="s">
        <v>168</v>
      </c>
      <c r="B22" s="95"/>
      <c r="C22" s="96"/>
      <c r="D22" s="116"/>
      <c r="E22" s="95"/>
      <c r="F22" s="117"/>
      <c r="G22" s="20"/>
      <c r="I22" s="127"/>
      <c r="J22" s="99"/>
      <c r="K22" s="100"/>
      <c r="L22" s="100"/>
      <c r="M22" s="101"/>
      <c r="O22" s="86">
        <v>3</v>
      </c>
      <c r="P22" s="86">
        <v>1</v>
      </c>
      <c r="Q22" s="23" t="s">
        <v>160</v>
      </c>
      <c r="R22" s="23" t="s">
        <v>189</v>
      </c>
      <c r="S22" s="23">
        <v>90</v>
      </c>
      <c r="T22" s="23"/>
      <c r="U22" s="23" t="s">
        <v>143</v>
      </c>
    </row>
    <row r="23" spans="1:21" x14ac:dyDescent="0.2">
      <c r="A23" s="108" t="s">
        <v>168</v>
      </c>
      <c r="B23" s="109" t="s">
        <v>168</v>
      </c>
      <c r="C23" s="105"/>
      <c r="D23" s="106"/>
      <c r="E23" s="107"/>
      <c r="F23" s="107"/>
      <c r="G23" s="20"/>
      <c r="I23" s="47"/>
      <c r="J23" s="119" t="s">
        <v>179</v>
      </c>
      <c r="K23" s="42"/>
      <c r="L23" s="42"/>
      <c r="M23" s="43"/>
      <c r="O23" s="86">
        <v>3</v>
      </c>
      <c r="P23" s="86">
        <v>1</v>
      </c>
      <c r="Q23" s="23" t="s">
        <v>161</v>
      </c>
      <c r="R23" s="23" t="s">
        <v>190</v>
      </c>
      <c r="S23" s="23">
        <v>737</v>
      </c>
      <c r="T23" s="23"/>
      <c r="U23" s="23" t="s">
        <v>144</v>
      </c>
    </row>
    <row r="24" spans="1:21" x14ac:dyDescent="0.2">
      <c r="A24" s="110" t="s">
        <v>168</v>
      </c>
      <c r="B24" s="111" t="s">
        <v>168</v>
      </c>
      <c r="C24" s="112" t="s">
        <v>168</v>
      </c>
      <c r="D24" s="113" t="s">
        <v>168</v>
      </c>
      <c r="E24" s="107"/>
      <c r="F24" s="107"/>
      <c r="G24" s="20"/>
      <c r="I24" s="47"/>
      <c r="J24" s="148" t="s">
        <v>180</v>
      </c>
      <c r="K24" s="42"/>
      <c r="L24" s="42"/>
      <c r="M24" s="43"/>
      <c r="O24" s="86">
        <v>3</v>
      </c>
      <c r="P24" s="86">
        <v>1</v>
      </c>
      <c r="Q24" s="23" t="s">
        <v>133</v>
      </c>
      <c r="R24" s="23" t="s">
        <v>134</v>
      </c>
      <c r="S24" s="23">
        <v>732</v>
      </c>
      <c r="T24" s="23"/>
      <c r="U24" s="23" t="s">
        <v>144</v>
      </c>
    </row>
    <row r="25" spans="1:21" x14ac:dyDescent="0.2">
      <c r="A25" s="110" t="s">
        <v>168</v>
      </c>
      <c r="B25" s="111" t="s">
        <v>168</v>
      </c>
      <c r="C25" s="112" t="s">
        <v>168</v>
      </c>
      <c r="D25" s="113" t="s">
        <v>168</v>
      </c>
      <c r="E25" s="114" t="s">
        <v>168</v>
      </c>
      <c r="F25" s="114"/>
      <c r="G25" s="20"/>
      <c r="I25" s="47"/>
      <c r="J25" s="149" t="s">
        <v>181</v>
      </c>
      <c r="K25" s="42"/>
      <c r="L25" s="42"/>
      <c r="M25" s="43"/>
      <c r="O25" s="91">
        <v>1</v>
      </c>
      <c r="P25" s="91">
        <v>0</v>
      </c>
      <c r="Q25" s="92" t="s">
        <v>162</v>
      </c>
      <c r="R25" s="92"/>
      <c r="S25" s="92"/>
      <c r="T25" s="92">
        <v>1</v>
      </c>
      <c r="U25" s="23" t="s">
        <v>202</v>
      </c>
    </row>
    <row r="26" spans="1:21" x14ac:dyDescent="0.2">
      <c r="A26" s="110" t="s">
        <v>168</v>
      </c>
      <c r="B26" s="111" t="s">
        <v>168</v>
      </c>
      <c r="C26" s="112" t="s">
        <v>168</v>
      </c>
      <c r="D26" s="113" t="s">
        <v>168</v>
      </c>
      <c r="E26" s="114" t="s">
        <v>168</v>
      </c>
      <c r="F26" s="114" t="s">
        <v>168</v>
      </c>
      <c r="G26" s="20"/>
      <c r="I26" s="47"/>
      <c r="J26" s="149" t="s">
        <v>182</v>
      </c>
      <c r="K26" s="42"/>
      <c r="L26" s="42"/>
      <c r="M26" s="43"/>
      <c r="O26" s="86">
        <v>2</v>
      </c>
      <c r="P26" s="86">
        <v>1</v>
      </c>
      <c r="Q26" s="23" t="s">
        <v>163</v>
      </c>
      <c r="R26" s="23" t="s">
        <v>191</v>
      </c>
      <c r="S26" s="23">
        <v>489</v>
      </c>
      <c r="T26" s="23"/>
      <c r="U26" s="23" t="s">
        <v>202</v>
      </c>
    </row>
    <row r="27" spans="1:21" ht="12.75" thickBot="1" x14ac:dyDescent="0.25">
      <c r="A27" s="103"/>
      <c r="B27" s="104" t="s">
        <v>168</v>
      </c>
      <c r="C27" s="105" t="s">
        <v>168</v>
      </c>
      <c r="D27" s="106" t="s">
        <v>168</v>
      </c>
      <c r="E27" s="107"/>
      <c r="F27" s="107"/>
      <c r="G27" s="20"/>
      <c r="I27" s="150"/>
      <c r="J27" s="151"/>
      <c r="K27" s="152"/>
      <c r="L27" s="152"/>
      <c r="M27" s="153"/>
      <c r="O27" s="91">
        <v>2</v>
      </c>
      <c r="P27" s="91">
        <v>0</v>
      </c>
      <c r="Q27" s="92" t="s">
        <v>186</v>
      </c>
      <c r="R27" s="92"/>
      <c r="S27" s="92"/>
      <c r="T27" s="92">
        <v>1</v>
      </c>
      <c r="U27" s="23" t="s">
        <v>207</v>
      </c>
    </row>
    <row r="28" spans="1:21" x14ac:dyDescent="0.2">
      <c r="A28" s="103"/>
      <c r="B28" s="104" t="s">
        <v>168</v>
      </c>
      <c r="C28" s="105" t="s">
        <v>168</v>
      </c>
      <c r="D28" s="106" t="s">
        <v>168</v>
      </c>
      <c r="E28" s="107" t="s">
        <v>168</v>
      </c>
      <c r="F28" s="107"/>
      <c r="G28" s="20"/>
      <c r="J28" s="2"/>
      <c r="L28" s="54"/>
      <c r="M28" s="54"/>
      <c r="O28" s="86">
        <v>3</v>
      </c>
      <c r="P28" s="86">
        <v>1</v>
      </c>
      <c r="Q28" s="23" t="s">
        <v>187</v>
      </c>
      <c r="R28" s="23" t="s">
        <v>192</v>
      </c>
      <c r="S28" s="23"/>
      <c r="T28" s="23"/>
      <c r="U28" s="23" t="s">
        <v>207</v>
      </c>
    </row>
    <row r="29" spans="1:21" x14ac:dyDescent="0.2">
      <c r="A29" s="103"/>
      <c r="B29" s="104" t="s">
        <v>168</v>
      </c>
      <c r="C29" s="105" t="s">
        <v>168</v>
      </c>
      <c r="D29" s="106" t="s">
        <v>168</v>
      </c>
      <c r="E29" s="107" t="s">
        <v>168</v>
      </c>
      <c r="F29" s="107" t="s">
        <v>168</v>
      </c>
      <c r="G29" s="20"/>
      <c r="J29" s="63"/>
      <c r="K29" s="154" t="s">
        <v>15</v>
      </c>
      <c r="L29" s="54"/>
      <c r="M29" s="54"/>
      <c r="O29" s="91">
        <v>1</v>
      </c>
      <c r="P29" s="91">
        <v>0</v>
      </c>
      <c r="Q29" s="92" t="s">
        <v>164</v>
      </c>
      <c r="R29" s="92"/>
      <c r="S29" s="92"/>
      <c r="T29" s="92">
        <v>1</v>
      </c>
      <c r="U29" s="92"/>
    </row>
    <row r="30" spans="1:21" ht="12.75" x14ac:dyDescent="0.2">
      <c r="A30" s="103"/>
      <c r="B30" s="115" t="s">
        <v>168</v>
      </c>
      <c r="C30" s="105"/>
      <c r="D30" s="106"/>
      <c r="E30" s="107"/>
      <c r="F30" s="107"/>
      <c r="G30" s="20"/>
      <c r="J30" s="57" t="s">
        <v>8</v>
      </c>
      <c r="K30" s="58" t="s">
        <v>231</v>
      </c>
      <c r="L30" s="59" t="s">
        <v>339</v>
      </c>
      <c r="M30" s="54"/>
      <c r="O30" s="86">
        <v>2</v>
      </c>
      <c r="P30" s="86">
        <v>1</v>
      </c>
      <c r="Q30" s="23" t="s">
        <v>165</v>
      </c>
      <c r="R30" s="23"/>
      <c r="S30" s="23"/>
      <c r="T30" s="23"/>
      <c r="U30" s="23"/>
    </row>
    <row r="31" spans="1:21" ht="12.75" x14ac:dyDescent="0.2">
      <c r="A31" s="103"/>
      <c r="B31" s="104"/>
      <c r="C31" s="105"/>
      <c r="D31" s="106"/>
      <c r="E31" s="107"/>
      <c r="F31" s="107"/>
      <c r="G31" s="20"/>
      <c r="J31" s="57" t="s">
        <v>9</v>
      </c>
      <c r="K31" s="58" t="s">
        <v>232</v>
      </c>
      <c r="L31" s="59" t="s">
        <v>340</v>
      </c>
      <c r="M31" s="54"/>
      <c r="O31" s="86">
        <v>2</v>
      </c>
      <c r="P31" s="86">
        <v>1</v>
      </c>
      <c r="Q31" s="23" t="s">
        <v>166</v>
      </c>
      <c r="R31" s="23"/>
      <c r="S31" s="23"/>
      <c r="T31" s="23"/>
      <c r="U31" s="23"/>
    </row>
    <row r="32" spans="1:21" ht="13.5" thickBot="1" x14ac:dyDescent="0.25">
      <c r="A32" s="134"/>
      <c r="B32" s="135"/>
      <c r="C32" s="136"/>
      <c r="D32" s="136"/>
      <c r="E32" s="137"/>
      <c r="F32" s="137"/>
      <c r="G32" s="138"/>
      <c r="J32" s="57" t="s">
        <v>10</v>
      </c>
      <c r="K32" s="58" t="s">
        <v>233</v>
      </c>
      <c r="L32" s="59" t="s">
        <v>341</v>
      </c>
    </row>
    <row r="33" spans="8:12" ht="12.75" x14ac:dyDescent="0.2">
      <c r="J33" s="57" t="s">
        <v>11</v>
      </c>
      <c r="K33" s="58" t="s">
        <v>234</v>
      </c>
      <c r="L33" s="59" t="s">
        <v>342</v>
      </c>
    </row>
    <row r="34" spans="8:12" ht="12.75" x14ac:dyDescent="0.2">
      <c r="J34" s="57" t="s">
        <v>12</v>
      </c>
      <c r="K34" s="58" t="s">
        <v>235</v>
      </c>
      <c r="L34" s="59" t="s">
        <v>343</v>
      </c>
    </row>
    <row r="35" spans="8:12" ht="12.75" x14ac:dyDescent="0.2">
      <c r="H35" s="39"/>
      <c r="J35" s="57" t="s">
        <v>13</v>
      </c>
      <c r="K35" s="58" t="s">
        <v>236</v>
      </c>
      <c r="L35" s="59" t="s">
        <v>344</v>
      </c>
    </row>
    <row r="36" spans="8:12" ht="12.75" x14ac:dyDescent="0.2">
      <c r="H36" s="39"/>
      <c r="J36" s="57" t="s">
        <v>14</v>
      </c>
      <c r="K36" s="58" t="s">
        <v>237</v>
      </c>
      <c r="L36" s="59" t="s">
        <v>345</v>
      </c>
    </row>
    <row r="37" spans="8:12" x14ac:dyDescent="0.2">
      <c r="H37" s="39"/>
      <c r="J37" s="54"/>
      <c r="K37" s="54"/>
      <c r="L37" s="76"/>
    </row>
    <row r="38" spans="8:12" x14ac:dyDescent="0.2">
      <c r="H38" s="39"/>
      <c r="J38" s="63"/>
      <c r="K38" s="154" t="s">
        <v>17</v>
      </c>
    </row>
    <row r="39" spans="8:12" ht="12.75" x14ac:dyDescent="0.2">
      <c r="H39" s="39"/>
      <c r="J39" s="57" t="s">
        <v>19</v>
      </c>
      <c r="K39" s="58" t="s">
        <v>250</v>
      </c>
      <c r="L39" s="59" t="s">
        <v>346</v>
      </c>
    </row>
    <row r="40" spans="8:12" ht="12.75" x14ac:dyDescent="0.2">
      <c r="H40" s="39"/>
      <c r="J40" s="57" t="s">
        <v>20</v>
      </c>
      <c r="K40" s="58" t="s">
        <v>251</v>
      </c>
      <c r="L40" s="59" t="s">
        <v>244</v>
      </c>
    </row>
    <row r="41" spans="8:12" ht="12.75" x14ac:dyDescent="0.2">
      <c r="H41" s="39"/>
      <c r="J41" s="57" t="s">
        <v>21</v>
      </c>
      <c r="K41" s="58" t="s">
        <v>252</v>
      </c>
      <c r="L41" s="59" t="s">
        <v>244</v>
      </c>
    </row>
    <row r="42" spans="8:12" ht="12.75" x14ac:dyDescent="0.2">
      <c r="J42" s="57" t="s">
        <v>22</v>
      </c>
      <c r="K42" s="58" t="s">
        <v>253</v>
      </c>
      <c r="L42" s="59" t="s">
        <v>244</v>
      </c>
    </row>
    <row r="43" spans="8:12" ht="12.75" x14ac:dyDescent="0.2">
      <c r="J43" s="57" t="s">
        <v>23</v>
      </c>
      <c r="K43" s="58" t="s">
        <v>254</v>
      </c>
      <c r="L43" s="59" t="s">
        <v>244</v>
      </c>
    </row>
    <row r="44" spans="8:12" ht="12.75" x14ac:dyDescent="0.2">
      <c r="J44" s="57" t="s">
        <v>123</v>
      </c>
      <c r="K44" s="58" t="s">
        <v>128</v>
      </c>
      <c r="L44" s="59" t="s">
        <v>244</v>
      </c>
    </row>
    <row r="45" spans="8:12" ht="12.75" x14ac:dyDescent="0.2">
      <c r="J45" s="57" t="s">
        <v>124</v>
      </c>
      <c r="K45" s="58" t="s">
        <v>129</v>
      </c>
      <c r="L45" s="59" t="s">
        <v>244</v>
      </c>
    </row>
    <row r="46" spans="8:12" ht="12.75" x14ac:dyDescent="0.2">
      <c r="J46" s="57" t="s">
        <v>125</v>
      </c>
      <c r="K46" s="58" t="s">
        <v>130</v>
      </c>
      <c r="L46" s="59" t="s">
        <v>244</v>
      </c>
    </row>
    <row r="47" spans="8:12" ht="12.75" x14ac:dyDescent="0.2">
      <c r="J47" s="57" t="s">
        <v>126</v>
      </c>
      <c r="K47" s="58" t="s">
        <v>131</v>
      </c>
      <c r="L47" s="59" t="s">
        <v>244</v>
      </c>
    </row>
    <row r="48" spans="8:12" ht="12.75" x14ac:dyDescent="0.2">
      <c r="J48" s="57" t="s">
        <v>127</v>
      </c>
      <c r="K48" s="58" t="s">
        <v>132</v>
      </c>
      <c r="L48" s="59" t="s">
        <v>244</v>
      </c>
    </row>
    <row r="49" spans="10:12" ht="12.75" x14ac:dyDescent="0.2">
      <c r="J49" s="57" t="s">
        <v>18</v>
      </c>
      <c r="K49" s="58" t="s">
        <v>16</v>
      </c>
      <c r="L49" s="62" t="s">
        <v>244</v>
      </c>
    </row>
    <row r="50" spans="10:12" x14ac:dyDescent="0.2">
      <c r="J50" s="2"/>
    </row>
    <row r="51" spans="10:12" x14ac:dyDescent="0.2">
      <c r="J51" s="70"/>
      <c r="K51" s="154" t="s">
        <v>185</v>
      </c>
    </row>
    <row r="52" spans="10:12" ht="12.75" x14ac:dyDescent="0.2">
      <c r="J52" s="67" t="s">
        <v>26</v>
      </c>
      <c r="K52" s="58" t="s">
        <v>24</v>
      </c>
      <c r="L52" s="64" t="s">
        <v>347</v>
      </c>
    </row>
    <row r="53" spans="10:12" ht="12.75" x14ac:dyDescent="0.2">
      <c r="J53" s="67" t="s">
        <v>27</v>
      </c>
      <c r="K53" s="58" t="s">
        <v>249</v>
      </c>
      <c r="L53" s="64" t="s">
        <v>348</v>
      </c>
    </row>
    <row r="54" spans="10:12" ht="12.75" x14ac:dyDescent="0.2">
      <c r="J54" s="68" t="s">
        <v>28</v>
      </c>
      <c r="K54" s="58" t="s">
        <v>241</v>
      </c>
      <c r="L54" s="64" t="s">
        <v>348</v>
      </c>
    </row>
    <row r="55" spans="10:12" ht="12.75" x14ac:dyDescent="0.2">
      <c r="J55" s="68" t="s">
        <v>37</v>
      </c>
      <c r="K55" s="71" t="s">
        <v>238</v>
      </c>
      <c r="L55" s="64" t="s">
        <v>351</v>
      </c>
    </row>
    <row r="56" spans="10:12" ht="12.75" x14ac:dyDescent="0.2">
      <c r="J56" s="68" t="s">
        <v>203</v>
      </c>
      <c r="K56" s="71" t="s">
        <v>204</v>
      </c>
      <c r="L56" s="64" t="s">
        <v>352</v>
      </c>
    </row>
    <row r="57" spans="10:12" ht="13.5" x14ac:dyDescent="0.2">
      <c r="J57" s="68" t="s">
        <v>29</v>
      </c>
      <c r="K57" s="58" t="s">
        <v>239</v>
      </c>
      <c r="L57" s="65" t="s">
        <v>353</v>
      </c>
    </row>
    <row r="58" spans="10:12" ht="13.5" x14ac:dyDescent="0.2">
      <c r="J58" s="68" t="s">
        <v>36</v>
      </c>
      <c r="K58" s="72" t="s">
        <v>240</v>
      </c>
      <c r="L58" s="65" t="s">
        <v>354</v>
      </c>
    </row>
    <row r="59" spans="10:12" ht="13.5" x14ac:dyDescent="0.2">
      <c r="J59" s="68" t="s">
        <v>30</v>
      </c>
      <c r="K59" s="58" t="s">
        <v>25</v>
      </c>
      <c r="L59" s="65" t="s">
        <v>349</v>
      </c>
    </row>
    <row r="60" spans="10:12" ht="13.5" x14ac:dyDescent="0.2">
      <c r="J60" s="69" t="s">
        <v>31</v>
      </c>
      <c r="K60" s="58" t="s">
        <v>242</v>
      </c>
      <c r="L60" s="66" t="s">
        <v>350</v>
      </c>
    </row>
    <row r="61" spans="10:12" ht="13.5" x14ac:dyDescent="0.2">
      <c r="J61" s="69" t="s">
        <v>35</v>
      </c>
      <c r="K61" s="73" t="s">
        <v>243</v>
      </c>
      <c r="L61" s="66" t="s">
        <v>355</v>
      </c>
    </row>
    <row r="62" spans="10:12" x14ac:dyDescent="0.2">
      <c r="J62" s="2"/>
    </row>
    <row r="63" spans="10:12" x14ac:dyDescent="0.2">
      <c r="J63" s="70"/>
      <c r="K63" s="154" t="s">
        <v>34</v>
      </c>
    </row>
    <row r="64" spans="10:12" ht="12.75" x14ac:dyDescent="0.2">
      <c r="J64" s="69" t="s">
        <v>33</v>
      </c>
      <c r="K64" s="77" t="s">
        <v>32</v>
      </c>
      <c r="L64" s="64" t="s">
        <v>244</v>
      </c>
    </row>
    <row r="65" spans="10:12" x14ac:dyDescent="0.2">
      <c r="J65" s="2"/>
    </row>
    <row r="66" spans="10:12" x14ac:dyDescent="0.2">
      <c r="J66" s="70"/>
      <c r="K66" s="154" t="s">
        <v>122</v>
      </c>
    </row>
    <row r="67" spans="10:12" ht="12.75" x14ac:dyDescent="0.2">
      <c r="J67" s="57" t="s">
        <v>38</v>
      </c>
      <c r="K67" s="78" t="s">
        <v>245</v>
      </c>
      <c r="L67" s="74" t="s">
        <v>273</v>
      </c>
    </row>
    <row r="68" spans="10:12" ht="12.75" x14ac:dyDescent="0.2">
      <c r="J68" s="57" t="s">
        <v>39</v>
      </c>
      <c r="K68" s="58" t="s">
        <v>246</v>
      </c>
      <c r="L68" s="74" t="s">
        <v>274</v>
      </c>
    </row>
    <row r="69" spans="10:12" ht="12.75" x14ac:dyDescent="0.2">
      <c r="J69" s="57" t="s">
        <v>40</v>
      </c>
      <c r="K69" s="58" t="s">
        <v>247</v>
      </c>
      <c r="L69" s="74" t="s">
        <v>275</v>
      </c>
    </row>
    <row r="70" spans="10:12" ht="12.75" x14ac:dyDescent="0.2">
      <c r="J70" s="57" t="s">
        <v>41</v>
      </c>
      <c r="K70" s="58" t="s">
        <v>248</v>
      </c>
      <c r="L70" s="74" t="s">
        <v>276</v>
      </c>
    </row>
    <row r="71" spans="10:12" ht="12.75" x14ac:dyDescent="0.2">
      <c r="J71" s="57" t="s">
        <v>8</v>
      </c>
      <c r="K71" s="58" t="s">
        <v>209</v>
      </c>
      <c r="L71" s="74" t="s">
        <v>277</v>
      </c>
    </row>
    <row r="72" spans="10:12" ht="12.75" x14ac:dyDescent="0.2">
      <c r="J72" s="57" t="s">
        <v>9</v>
      </c>
      <c r="K72" s="58" t="s">
        <v>210</v>
      </c>
      <c r="L72" s="75" t="s">
        <v>278</v>
      </c>
    </row>
    <row r="73" spans="10:12" ht="12.75" x14ac:dyDescent="0.2">
      <c r="J73" s="57" t="s">
        <v>10</v>
      </c>
      <c r="K73" s="58" t="s">
        <v>211</v>
      </c>
      <c r="L73" s="75" t="s">
        <v>279</v>
      </c>
    </row>
    <row r="74" spans="10:12" ht="12.75" x14ac:dyDescent="0.2">
      <c r="J74" s="57" t="s">
        <v>11</v>
      </c>
      <c r="K74" s="58" t="s">
        <v>212</v>
      </c>
      <c r="L74" s="75" t="s">
        <v>280</v>
      </c>
    </row>
    <row r="75" spans="10:12" ht="12.75" x14ac:dyDescent="0.2">
      <c r="J75" s="57" t="s">
        <v>12</v>
      </c>
      <c r="K75" s="58" t="s">
        <v>213</v>
      </c>
      <c r="L75" s="75" t="s">
        <v>281</v>
      </c>
    </row>
    <row r="76" spans="10:12" ht="12.75" x14ac:dyDescent="0.2">
      <c r="J76" s="57" t="s">
        <v>13</v>
      </c>
      <c r="K76" s="58" t="s">
        <v>214</v>
      </c>
      <c r="L76" s="75" t="s">
        <v>282</v>
      </c>
    </row>
    <row r="77" spans="10:12" ht="12.75" x14ac:dyDescent="0.2">
      <c r="J77" s="57" t="s">
        <v>14</v>
      </c>
      <c r="K77" s="58" t="s">
        <v>215</v>
      </c>
      <c r="L77" s="75" t="s">
        <v>283</v>
      </c>
    </row>
    <row r="78" spans="10:12" ht="12.75" x14ac:dyDescent="0.2">
      <c r="J78" s="57" t="s">
        <v>42</v>
      </c>
      <c r="K78" s="58" t="s">
        <v>43</v>
      </c>
      <c r="L78" s="75" t="s">
        <v>284</v>
      </c>
    </row>
    <row r="79" spans="10:12" ht="12.75" x14ac:dyDescent="0.2">
      <c r="J79" s="57" t="s">
        <v>26</v>
      </c>
      <c r="K79" s="58" t="s">
        <v>216</v>
      </c>
      <c r="L79" s="75" t="s">
        <v>285</v>
      </c>
    </row>
    <row r="80" spans="10:12" ht="12.75" x14ac:dyDescent="0.2">
      <c r="J80" s="57" t="s">
        <v>27</v>
      </c>
      <c r="K80" s="58" t="s">
        <v>217</v>
      </c>
      <c r="L80" s="75" t="s">
        <v>286</v>
      </c>
    </row>
    <row r="81" spans="10:12" ht="12.75" x14ac:dyDescent="0.2">
      <c r="J81" s="57" t="s">
        <v>28</v>
      </c>
      <c r="K81" s="58" t="s">
        <v>218</v>
      </c>
      <c r="L81" s="75" t="s">
        <v>287</v>
      </c>
    </row>
    <row r="82" spans="10:12" ht="12.75" x14ac:dyDescent="0.2">
      <c r="J82" s="57" t="s">
        <v>31</v>
      </c>
      <c r="K82" s="58" t="s">
        <v>219</v>
      </c>
      <c r="L82" s="75" t="s">
        <v>288</v>
      </c>
    </row>
    <row r="83" spans="10:12" ht="12.75" x14ac:dyDescent="0.2">
      <c r="J83" s="57" t="s">
        <v>31</v>
      </c>
      <c r="K83" s="58" t="s">
        <v>255</v>
      </c>
      <c r="L83" s="75" t="s">
        <v>289</v>
      </c>
    </row>
    <row r="84" spans="10:12" ht="12.75" x14ac:dyDescent="0.2">
      <c r="J84" s="57" t="s">
        <v>44</v>
      </c>
      <c r="K84" s="58" t="s">
        <v>220</v>
      </c>
      <c r="L84" s="75" t="s">
        <v>290</v>
      </c>
    </row>
    <row r="85" spans="10:12" ht="12.75" x14ac:dyDescent="0.2">
      <c r="J85" s="57" t="s">
        <v>29</v>
      </c>
      <c r="K85" s="58" t="s">
        <v>256</v>
      </c>
      <c r="L85" s="75" t="s">
        <v>291</v>
      </c>
    </row>
    <row r="86" spans="10:12" ht="12.75" x14ac:dyDescent="0.2">
      <c r="J86" s="57" t="s">
        <v>30</v>
      </c>
      <c r="K86" s="58" t="s">
        <v>257</v>
      </c>
      <c r="L86" s="75" t="s">
        <v>292</v>
      </c>
    </row>
    <row r="87" spans="10:12" ht="12.75" x14ac:dyDescent="0.2">
      <c r="J87" s="57" t="s">
        <v>45</v>
      </c>
      <c r="K87" s="58" t="s">
        <v>221</v>
      </c>
      <c r="L87" s="75" t="s">
        <v>293</v>
      </c>
    </row>
    <row r="88" spans="10:12" ht="12.75" x14ac:dyDescent="0.2">
      <c r="J88" s="57" t="s">
        <v>46</v>
      </c>
      <c r="K88" s="58" t="s">
        <v>222</v>
      </c>
      <c r="L88" s="75" t="s">
        <v>294</v>
      </c>
    </row>
    <row r="89" spans="10:12" ht="12.75" x14ac:dyDescent="0.2">
      <c r="J89" s="57" t="s">
        <v>47</v>
      </c>
      <c r="K89" s="58" t="s">
        <v>223</v>
      </c>
      <c r="L89" s="75" t="s">
        <v>295</v>
      </c>
    </row>
    <row r="90" spans="10:12" ht="12.75" x14ac:dyDescent="0.2">
      <c r="J90" s="57" t="s">
        <v>48</v>
      </c>
      <c r="K90" s="58" t="s">
        <v>258</v>
      </c>
      <c r="L90" s="75" t="s">
        <v>296</v>
      </c>
    </row>
    <row r="91" spans="10:12" ht="12.75" x14ac:dyDescent="0.2">
      <c r="J91" s="57" t="s">
        <v>49</v>
      </c>
      <c r="K91" s="58" t="s">
        <v>259</v>
      </c>
      <c r="L91" s="75" t="s">
        <v>297</v>
      </c>
    </row>
    <row r="92" spans="10:12" ht="12.75" x14ac:dyDescent="0.2">
      <c r="J92" s="57" t="s">
        <v>50</v>
      </c>
      <c r="K92" s="58" t="s">
        <v>260</v>
      </c>
      <c r="L92" s="75" t="s">
        <v>298</v>
      </c>
    </row>
    <row r="93" spans="10:12" ht="12.75" x14ac:dyDescent="0.2">
      <c r="J93" s="57" t="s">
        <v>205</v>
      </c>
      <c r="K93" s="58" t="s">
        <v>206</v>
      </c>
      <c r="L93" s="75" t="s">
        <v>299</v>
      </c>
    </row>
    <row r="94" spans="10:12" ht="12.75" x14ac:dyDescent="0.2">
      <c r="J94" s="57" t="s">
        <v>51</v>
      </c>
      <c r="K94" s="58" t="s">
        <v>224</v>
      </c>
      <c r="L94" s="75" t="s">
        <v>300</v>
      </c>
    </row>
    <row r="95" spans="10:12" ht="12.75" x14ac:dyDescent="0.2">
      <c r="J95" s="57" t="s">
        <v>52</v>
      </c>
      <c r="K95" s="58" t="s">
        <v>53</v>
      </c>
      <c r="L95" s="75" t="s">
        <v>301</v>
      </c>
    </row>
    <row r="96" spans="10:12" ht="12.75" x14ac:dyDescent="0.2">
      <c r="J96" s="57" t="s">
        <v>54</v>
      </c>
      <c r="K96" s="58" t="s">
        <v>55</v>
      </c>
      <c r="L96" s="75" t="s">
        <v>302</v>
      </c>
    </row>
    <row r="97" spans="10:12" ht="12.75" x14ac:dyDescent="0.2">
      <c r="J97" s="57" t="s">
        <v>56</v>
      </c>
      <c r="K97" s="58" t="s">
        <v>57</v>
      </c>
      <c r="L97" s="75" t="s">
        <v>303</v>
      </c>
    </row>
    <row r="98" spans="10:12" ht="12.75" x14ac:dyDescent="0.2">
      <c r="J98" s="57" t="s">
        <v>58</v>
      </c>
      <c r="K98" s="58" t="s">
        <v>59</v>
      </c>
      <c r="L98" s="75" t="s">
        <v>304</v>
      </c>
    </row>
    <row r="99" spans="10:12" ht="12.75" x14ac:dyDescent="0.2">
      <c r="J99" s="57" t="s">
        <v>60</v>
      </c>
      <c r="K99" s="58" t="s">
        <v>61</v>
      </c>
      <c r="L99" s="75" t="s">
        <v>305</v>
      </c>
    </row>
    <row r="100" spans="10:12" ht="12.75" x14ac:dyDescent="0.2">
      <c r="J100" s="57" t="s">
        <v>62</v>
      </c>
      <c r="K100" s="58" t="s">
        <v>63</v>
      </c>
      <c r="L100" s="75" t="s">
        <v>306</v>
      </c>
    </row>
    <row r="101" spans="10:12" ht="12.75" x14ac:dyDescent="0.2">
      <c r="J101" s="57" t="s">
        <v>64</v>
      </c>
      <c r="K101" s="58" t="s">
        <v>65</v>
      </c>
      <c r="L101" s="75" t="s">
        <v>307</v>
      </c>
    </row>
    <row r="102" spans="10:12" ht="12.75" x14ac:dyDescent="0.2">
      <c r="J102" s="57" t="s">
        <v>66</v>
      </c>
      <c r="K102" s="58" t="s">
        <v>67</v>
      </c>
      <c r="L102" s="75" t="s">
        <v>308</v>
      </c>
    </row>
    <row r="103" spans="10:12" ht="12.75" x14ac:dyDescent="0.2">
      <c r="J103" s="57" t="s">
        <v>68</v>
      </c>
      <c r="K103" s="58" t="s">
        <v>69</v>
      </c>
      <c r="L103" s="75" t="s">
        <v>309</v>
      </c>
    </row>
    <row r="104" spans="10:12" ht="12.75" x14ac:dyDescent="0.2">
      <c r="J104" s="57" t="s">
        <v>70</v>
      </c>
      <c r="K104" s="58" t="s">
        <v>71</v>
      </c>
      <c r="L104" s="75" t="s">
        <v>310</v>
      </c>
    </row>
    <row r="105" spans="10:12" ht="12.75" x14ac:dyDescent="0.2">
      <c r="J105" s="57" t="s">
        <v>72</v>
      </c>
      <c r="K105" s="58" t="s">
        <v>73</v>
      </c>
      <c r="L105" s="75" t="s">
        <v>311</v>
      </c>
    </row>
    <row r="106" spans="10:12" ht="12.75" x14ac:dyDescent="0.2">
      <c r="J106" s="57" t="s">
        <v>74</v>
      </c>
      <c r="K106" s="58" t="s">
        <v>75</v>
      </c>
      <c r="L106" s="75" t="s">
        <v>312</v>
      </c>
    </row>
    <row r="107" spans="10:12" ht="12.75" x14ac:dyDescent="0.2">
      <c r="J107" s="57" t="s">
        <v>76</v>
      </c>
      <c r="K107" s="58" t="s">
        <v>77</v>
      </c>
      <c r="L107" s="75" t="s">
        <v>313</v>
      </c>
    </row>
    <row r="108" spans="10:12" ht="12.75" x14ac:dyDescent="0.2">
      <c r="J108" s="57" t="s">
        <v>78</v>
      </c>
      <c r="K108" s="58" t="s">
        <v>79</v>
      </c>
      <c r="L108" s="75" t="s">
        <v>314</v>
      </c>
    </row>
    <row r="109" spans="10:12" ht="12.75" x14ac:dyDescent="0.2">
      <c r="J109" s="57" t="s">
        <v>80</v>
      </c>
      <c r="K109" s="58" t="s">
        <v>81</v>
      </c>
      <c r="L109" s="75" t="s">
        <v>315</v>
      </c>
    </row>
    <row r="110" spans="10:12" ht="12.75" x14ac:dyDescent="0.2">
      <c r="J110" s="57" t="s">
        <v>82</v>
      </c>
      <c r="K110" s="58" t="s">
        <v>83</v>
      </c>
      <c r="L110" s="75" t="s">
        <v>316</v>
      </c>
    </row>
    <row r="111" spans="10:12" ht="12.75" x14ac:dyDescent="0.2">
      <c r="J111" s="57" t="s">
        <v>84</v>
      </c>
      <c r="K111" s="58" t="s">
        <v>85</v>
      </c>
      <c r="L111" s="75" t="s">
        <v>317</v>
      </c>
    </row>
    <row r="112" spans="10:12" ht="12.75" x14ac:dyDescent="0.2">
      <c r="J112" s="57" t="s">
        <v>86</v>
      </c>
      <c r="K112" s="58" t="s">
        <v>87</v>
      </c>
      <c r="L112" s="75" t="s">
        <v>318</v>
      </c>
    </row>
    <row r="113" spans="10:12" ht="12.75" x14ac:dyDescent="0.2">
      <c r="J113" s="57" t="s">
        <v>88</v>
      </c>
      <c r="K113" s="58" t="s">
        <v>89</v>
      </c>
      <c r="L113" s="75" t="s">
        <v>319</v>
      </c>
    </row>
    <row r="114" spans="10:12" ht="12.75" x14ac:dyDescent="0.2">
      <c r="J114" s="57" t="s">
        <v>90</v>
      </c>
      <c r="K114" s="58" t="s">
        <v>91</v>
      </c>
      <c r="L114" s="75" t="s">
        <v>320</v>
      </c>
    </row>
    <row r="115" spans="10:12" ht="12.75" x14ac:dyDescent="0.2">
      <c r="J115" s="57" t="s">
        <v>92</v>
      </c>
      <c r="K115" s="58" t="s">
        <v>93</v>
      </c>
      <c r="L115" s="75" t="s">
        <v>321</v>
      </c>
    </row>
    <row r="116" spans="10:12" ht="12.75" x14ac:dyDescent="0.2">
      <c r="J116" s="57" t="s">
        <v>94</v>
      </c>
      <c r="K116" s="58" t="s">
        <v>95</v>
      </c>
      <c r="L116" s="75" t="s">
        <v>322</v>
      </c>
    </row>
    <row r="117" spans="10:12" ht="12.75" x14ac:dyDescent="0.2">
      <c r="J117" s="57" t="s">
        <v>96</v>
      </c>
      <c r="K117" s="58" t="s">
        <v>225</v>
      </c>
      <c r="L117" s="75" t="s">
        <v>323</v>
      </c>
    </row>
    <row r="118" spans="10:12" ht="12.75" x14ac:dyDescent="0.2">
      <c r="J118" s="57" t="s">
        <v>97</v>
      </c>
      <c r="K118" s="58" t="s">
        <v>226</v>
      </c>
      <c r="L118" s="75" t="s">
        <v>324</v>
      </c>
    </row>
    <row r="119" spans="10:12" ht="12.75" x14ac:dyDescent="0.2">
      <c r="J119" s="57" t="s">
        <v>98</v>
      </c>
      <c r="K119" s="58" t="s">
        <v>227</v>
      </c>
      <c r="L119" s="75" t="s">
        <v>325</v>
      </c>
    </row>
    <row r="120" spans="10:12" ht="12.75" x14ac:dyDescent="0.2">
      <c r="J120" s="57" t="s">
        <v>99</v>
      </c>
      <c r="K120" s="58" t="s">
        <v>228</v>
      </c>
      <c r="L120" s="75" t="s">
        <v>261</v>
      </c>
    </row>
    <row r="121" spans="10:12" ht="12.75" x14ac:dyDescent="0.2">
      <c r="J121" s="57" t="s">
        <v>100</v>
      </c>
      <c r="K121" s="58" t="s">
        <v>229</v>
      </c>
      <c r="L121" s="75" t="s">
        <v>326</v>
      </c>
    </row>
    <row r="122" spans="10:12" ht="12.75" x14ac:dyDescent="0.2">
      <c r="J122" s="57" t="s">
        <v>101</v>
      </c>
      <c r="K122" s="58" t="s">
        <v>230</v>
      </c>
      <c r="L122" s="75" t="s">
        <v>327</v>
      </c>
    </row>
    <row r="123" spans="10:12" ht="12.75" x14ac:dyDescent="0.2">
      <c r="J123" s="57" t="s">
        <v>102</v>
      </c>
      <c r="K123" s="58" t="s">
        <v>262</v>
      </c>
      <c r="L123" s="75" t="s">
        <v>328</v>
      </c>
    </row>
    <row r="124" spans="10:12" ht="12.75" x14ac:dyDescent="0.2">
      <c r="J124" s="57" t="s">
        <v>103</v>
      </c>
      <c r="K124" s="58" t="s">
        <v>263</v>
      </c>
      <c r="L124" s="75" t="s">
        <v>329</v>
      </c>
    </row>
    <row r="125" spans="10:12" ht="12.75" x14ac:dyDescent="0.2">
      <c r="J125" s="57" t="s">
        <v>104</v>
      </c>
      <c r="K125" s="58" t="s">
        <v>105</v>
      </c>
      <c r="L125" s="75" t="s">
        <v>330</v>
      </c>
    </row>
    <row r="126" spans="10:12" ht="12.75" x14ac:dyDescent="0.2">
      <c r="J126" s="57" t="s">
        <v>106</v>
      </c>
      <c r="K126" s="58" t="s">
        <v>107</v>
      </c>
      <c r="L126" s="75" t="s">
        <v>331</v>
      </c>
    </row>
    <row r="127" spans="10:12" ht="12.75" x14ac:dyDescent="0.2">
      <c r="J127" s="57" t="s">
        <v>108</v>
      </c>
      <c r="K127" s="58" t="s">
        <v>109</v>
      </c>
      <c r="L127" s="75" t="s">
        <v>332</v>
      </c>
    </row>
    <row r="128" spans="10:12" ht="12.75" x14ac:dyDescent="0.2">
      <c r="J128" s="57" t="s">
        <v>110</v>
      </c>
      <c r="K128" s="58" t="s">
        <v>111</v>
      </c>
      <c r="L128" s="75" t="s">
        <v>333</v>
      </c>
    </row>
    <row r="129" spans="10:12" ht="12.75" x14ac:dyDescent="0.2">
      <c r="J129" s="57" t="s">
        <v>112</v>
      </c>
      <c r="K129" s="58" t="s">
        <v>113</v>
      </c>
      <c r="L129" s="75" t="s">
        <v>334</v>
      </c>
    </row>
    <row r="130" spans="10:12" ht="12.75" x14ac:dyDescent="0.2">
      <c r="J130" s="57" t="s">
        <v>114</v>
      </c>
      <c r="K130" s="58" t="s">
        <v>115</v>
      </c>
      <c r="L130" s="75" t="s">
        <v>335</v>
      </c>
    </row>
    <row r="131" spans="10:12" ht="12.75" x14ac:dyDescent="0.2">
      <c r="J131" s="57" t="s">
        <v>116</v>
      </c>
      <c r="K131" s="58" t="s">
        <v>117</v>
      </c>
      <c r="L131" s="75" t="s">
        <v>336</v>
      </c>
    </row>
    <row r="132" spans="10:12" ht="12.75" x14ac:dyDescent="0.2">
      <c r="J132" s="57" t="s">
        <v>118</v>
      </c>
      <c r="K132" s="58" t="s">
        <v>119</v>
      </c>
      <c r="L132" s="75" t="s">
        <v>337</v>
      </c>
    </row>
    <row r="133" spans="10:12" ht="12.75" x14ac:dyDescent="0.2">
      <c r="J133" s="57" t="s">
        <v>120</v>
      </c>
      <c r="K133" s="58" t="s">
        <v>121</v>
      </c>
      <c r="L133" s="75" t="s">
        <v>338</v>
      </c>
    </row>
  </sheetData>
  <sheetProtection password="8C51" sheet="1" objects="1" scenarios="1" formatCells="0" insertRows="0" insertHyperlinks="0" deleteRows="0" selectLockedCells="1" selectUnlockedCells="1"/>
  <dataConsolidate/>
  <phoneticPr fontId="3" type="noConversion"/>
  <pageMargins left="0.78740157480314954" right="0.39370078740157477" top="0.19685039370078738" bottom="0.59055118110236215" header="0.19685039370078738" footer="0.19685039370078738"/>
  <pageSetup paperSize="9" scale="83" firstPageNumber="2" orientation="portrait" r:id="rId1"/>
  <headerFooter alignWithMargins="0">
    <oddFooter>&amp;R&amp;"Arial,Tučné"&amp;10&amp;P(&amp;N)&amp;L&amp;"Arial"&amp;8GRADIOR GROUP a.s., Křižíkova 68, 660 90 Brno, DIČ: CZ26232171
Zapsána v Obchodním rejstříku vedeném Krajským soudem v Brně, oddíl B, vložka 3467
tel.: +420 538 717 700, fax: +420 538 717 701, www.gradior.cz</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tabSelected="1" zoomScaleNormal="100" workbookViewId="0">
      <pane ySplit="3" topLeftCell="A4" activePane="bottomLeft" state="frozenSplit"/>
      <selection pane="bottomLeft" activeCell="A16" sqref="A16"/>
    </sheetView>
  </sheetViews>
  <sheetFormatPr defaultRowHeight="12.75" x14ac:dyDescent="0.2"/>
  <cols>
    <col min="1" max="1" width="13" customWidth="1"/>
    <col min="2" max="2" width="38.85546875" style="171" customWidth="1"/>
    <col min="3" max="3" width="8.42578125" customWidth="1"/>
    <col min="4" max="4" width="5.85546875" customWidth="1"/>
    <col min="5" max="5" width="15.28515625" customWidth="1"/>
    <col min="6" max="6" width="15" bestFit="1" customWidth="1"/>
  </cols>
  <sheetData>
    <row r="1" spans="1:6" ht="61.5" customHeight="1" x14ac:dyDescent="0.2">
      <c r="A1" s="155"/>
      <c r="B1" s="156"/>
      <c r="C1" s="157"/>
      <c r="D1" s="157"/>
      <c r="E1" s="159"/>
      <c r="F1" s="158"/>
    </row>
    <row r="2" spans="1:6" ht="1.5" customHeight="1" x14ac:dyDescent="0.2">
      <c r="A2" s="196" t="s">
        <v>323</v>
      </c>
      <c r="B2" s="198" t="s">
        <v>324</v>
      </c>
      <c r="C2" s="200" t="s">
        <v>325</v>
      </c>
      <c r="D2" s="200" t="s">
        <v>357</v>
      </c>
      <c r="E2" s="202"/>
      <c r="F2" s="203"/>
    </row>
    <row r="3" spans="1:6" ht="12" customHeight="1" x14ac:dyDescent="0.2">
      <c r="A3" s="197"/>
      <c r="B3" s="199"/>
      <c r="C3" s="201"/>
      <c r="D3" s="201"/>
      <c r="E3" s="13"/>
      <c r="F3" s="14" t="s">
        <v>327</v>
      </c>
    </row>
    <row r="4" spans="1:6" x14ac:dyDescent="0.2">
      <c r="A4" s="193" t="s">
        <v>397</v>
      </c>
      <c r="B4" s="194"/>
      <c r="C4" s="194"/>
      <c r="D4" s="194"/>
      <c r="E4" s="195"/>
      <c r="F4" s="165">
        <f>JevistniOsvetleni!F4</f>
        <v>0</v>
      </c>
    </row>
    <row r="5" spans="1:6" x14ac:dyDescent="0.2">
      <c r="A5" s="184" t="s">
        <v>401</v>
      </c>
      <c r="B5" s="185"/>
      <c r="C5" s="185"/>
      <c r="D5" s="185"/>
      <c r="E5" s="186"/>
      <c r="F5" s="164">
        <f>JevistniOsvetleni!F5</f>
        <v>0</v>
      </c>
    </row>
    <row r="6" spans="1:6" x14ac:dyDescent="0.2">
      <c r="A6" s="184" t="s">
        <v>405</v>
      </c>
      <c r="B6" s="185"/>
      <c r="C6" s="185"/>
      <c r="D6" s="185"/>
      <c r="E6" s="186"/>
      <c r="F6" s="164">
        <f>JevistniOsvetleni!F8</f>
        <v>0</v>
      </c>
    </row>
    <row r="7" spans="1:6" x14ac:dyDescent="0.2">
      <c r="A7" s="184" t="s">
        <v>404</v>
      </c>
      <c r="B7" s="185"/>
      <c r="C7" s="185"/>
      <c r="D7" s="185"/>
      <c r="E7" s="186"/>
      <c r="F7" s="164">
        <f>JevistniOsvetleni!F16</f>
        <v>0</v>
      </c>
    </row>
    <row r="8" spans="1:6" x14ac:dyDescent="0.2">
      <c r="A8" s="184" t="s">
        <v>365</v>
      </c>
      <c r="B8" s="185"/>
      <c r="C8" s="185"/>
      <c r="D8" s="185"/>
      <c r="E8" s="186"/>
      <c r="F8" s="164">
        <f>JevistniOsvetleni!F28</f>
        <v>0</v>
      </c>
    </row>
    <row r="9" spans="1:6" x14ac:dyDescent="0.2">
      <c r="A9" s="187" t="s">
        <v>454</v>
      </c>
      <c r="B9" s="188"/>
      <c r="C9" s="188"/>
      <c r="D9" s="188"/>
      <c r="E9" s="189"/>
      <c r="F9" s="165">
        <f>StropniEfektoveOsvetleni!F4</f>
        <v>0</v>
      </c>
    </row>
    <row r="10" spans="1:6" x14ac:dyDescent="0.2">
      <c r="A10" s="190" t="s">
        <v>398</v>
      </c>
      <c r="B10" s="191"/>
      <c r="C10" s="191"/>
      <c r="D10" s="191"/>
      <c r="E10" s="192"/>
      <c r="F10" s="164">
        <f>StropniEfektoveOsvetleni!F5</f>
        <v>0</v>
      </c>
    </row>
    <row r="11" spans="1:6" x14ac:dyDescent="0.2">
      <c r="A11" s="184" t="s">
        <v>399</v>
      </c>
      <c r="B11" s="185"/>
      <c r="C11" s="185"/>
      <c r="D11" s="185"/>
      <c r="E11" s="186"/>
      <c r="F11" s="164">
        <f>StropniEfektoveOsvetleni!F8</f>
        <v>0</v>
      </c>
    </row>
    <row r="12" spans="1:6" x14ac:dyDescent="0.2">
      <c r="A12" s="184" t="s">
        <v>447</v>
      </c>
      <c r="B12" s="185"/>
      <c r="C12" s="185"/>
      <c r="D12" s="185"/>
      <c r="E12" s="186"/>
      <c r="F12" s="164">
        <f>StropniEfektoveOsvetleni!F11</f>
        <v>0</v>
      </c>
    </row>
    <row r="13" spans="1:6" x14ac:dyDescent="0.2">
      <c r="A13" s="184" t="s">
        <v>449</v>
      </c>
      <c r="B13" s="185"/>
      <c r="C13" s="185"/>
      <c r="D13" s="185"/>
      <c r="E13" s="186"/>
      <c r="F13" s="164">
        <f>StropniEfektoveOsvetleni!F13</f>
        <v>0</v>
      </c>
    </row>
    <row r="14" spans="1:6" x14ac:dyDescent="0.2">
      <c r="A14" s="183" t="s">
        <v>365</v>
      </c>
      <c r="B14" s="183"/>
      <c r="C14" s="183"/>
      <c r="D14" s="183"/>
      <c r="E14" s="183"/>
      <c r="F14" s="164">
        <f>StropniEfektoveOsvetleni!F15</f>
        <v>0</v>
      </c>
    </row>
    <row r="15" spans="1:6" x14ac:dyDescent="0.2">
      <c r="A15" s="160" t="s">
        <v>403</v>
      </c>
      <c r="B15" s="170"/>
      <c r="C15" s="95"/>
      <c r="D15" s="95"/>
      <c r="E15" s="161"/>
      <c r="F15" s="161">
        <f>F4+F9</f>
        <v>0</v>
      </c>
    </row>
  </sheetData>
  <mergeCells count="16">
    <mergeCell ref="A6:E6"/>
    <mergeCell ref="A4:E4"/>
    <mergeCell ref="A2:A3"/>
    <mergeCell ref="B2:B3"/>
    <mergeCell ref="C2:C3"/>
    <mergeCell ref="D2:D3"/>
    <mergeCell ref="E2:F2"/>
    <mergeCell ref="A5:E5"/>
    <mergeCell ref="A14:E14"/>
    <mergeCell ref="A7:E7"/>
    <mergeCell ref="A8:E8"/>
    <mergeCell ref="A9:E9"/>
    <mergeCell ref="A10:E10"/>
    <mergeCell ref="A11:E11"/>
    <mergeCell ref="A12:E12"/>
    <mergeCell ref="A13:E13"/>
  </mergeCells>
  <pageMargins left="0.78740157480314965" right="0.39370078740157483" top="0.19685039370078741" bottom="0.59055118110236227" header="0.19685039370078741" footer="0.19685039370078741"/>
  <pageSetup paperSize="9" scale="94" fitToHeight="0" orientation="portrait" r:id="rId1"/>
  <headerFooter alignWithMargins="0">
    <oddFooter>&amp;R&amp;"Arial,Tučné"&amp;P(&amp;N)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9"/>
  <sheetViews>
    <sheetView zoomScaleNormal="100" workbookViewId="0">
      <pane ySplit="3" topLeftCell="A15" activePane="bottomLeft" state="frozenSplit"/>
      <selection pane="bottomLeft" activeCell="C53" sqref="C53"/>
    </sheetView>
  </sheetViews>
  <sheetFormatPr defaultRowHeight="12.75" x14ac:dyDescent="0.2"/>
  <cols>
    <col min="1" max="1" width="13" style="175" customWidth="1"/>
    <col min="2" max="2" width="38.85546875" style="176" customWidth="1"/>
    <col min="3" max="3" width="8.42578125" style="175" customWidth="1"/>
    <col min="4" max="4" width="6.7109375" style="175" customWidth="1"/>
    <col min="5" max="5" width="15.140625" style="175" customWidth="1"/>
    <col min="6" max="6" width="17.28515625" style="175" customWidth="1"/>
  </cols>
  <sheetData>
    <row r="1" spans="1:6" ht="62.1" customHeight="1" x14ac:dyDescent="0.2">
      <c r="A1" s="174"/>
      <c r="B1" s="156"/>
      <c r="C1" s="157"/>
      <c r="D1" s="157"/>
      <c r="E1" s="159"/>
      <c r="F1" s="158"/>
    </row>
    <row r="2" spans="1:6" ht="1.5" customHeight="1" x14ac:dyDescent="0.2">
      <c r="A2" s="196" t="s">
        <v>323</v>
      </c>
      <c r="B2" s="198" t="s">
        <v>324</v>
      </c>
      <c r="C2" s="200" t="s">
        <v>325</v>
      </c>
      <c r="D2" s="200" t="s">
        <v>357</v>
      </c>
      <c r="E2" s="202"/>
      <c r="F2" s="203"/>
    </row>
    <row r="3" spans="1:6" ht="12" customHeight="1" x14ac:dyDescent="0.2">
      <c r="A3" s="207"/>
      <c r="B3" s="208"/>
      <c r="C3" s="206"/>
      <c r="D3" s="206"/>
      <c r="E3" s="177" t="s">
        <v>358</v>
      </c>
      <c r="F3" s="178" t="s">
        <v>327</v>
      </c>
    </row>
    <row r="4" spans="1:6" ht="12" customHeight="1" x14ac:dyDescent="0.2">
      <c r="A4" s="204" t="s">
        <v>397</v>
      </c>
      <c r="B4" s="204"/>
      <c r="C4" s="204"/>
      <c r="D4" s="204"/>
      <c r="E4" s="205"/>
      <c r="F4" s="180">
        <f>F5+F8+F16+F28</f>
        <v>0</v>
      </c>
    </row>
    <row r="5" spans="1:6" x14ac:dyDescent="0.2">
      <c r="A5" s="162" t="s">
        <v>401</v>
      </c>
      <c r="B5" s="169"/>
      <c r="C5" s="112" t="s">
        <v>356</v>
      </c>
      <c r="D5" s="163">
        <v>1</v>
      </c>
      <c r="E5" s="164"/>
      <c r="F5" s="165">
        <f>SUM(F6:F7)</f>
        <v>0</v>
      </c>
    </row>
    <row r="6" spans="1:6" ht="108" x14ac:dyDescent="0.2">
      <c r="A6" s="103" t="s">
        <v>367</v>
      </c>
      <c r="B6" s="168" t="s">
        <v>407</v>
      </c>
      <c r="C6" s="166" t="s">
        <v>261</v>
      </c>
      <c r="D6" s="167">
        <v>1</v>
      </c>
      <c r="E6" s="164"/>
      <c r="F6" s="164">
        <f t="shared" ref="F6:F7" si="0">D6*E6</f>
        <v>0</v>
      </c>
    </row>
    <row r="7" spans="1:6" ht="60" x14ac:dyDescent="0.2">
      <c r="A7" s="103" t="s">
        <v>368</v>
      </c>
      <c r="B7" s="168" t="s">
        <v>456</v>
      </c>
      <c r="C7" s="105" t="s">
        <v>261</v>
      </c>
      <c r="D7" s="167">
        <v>4</v>
      </c>
      <c r="E7" s="164"/>
      <c r="F7" s="164">
        <f t="shared" si="0"/>
        <v>0</v>
      </c>
    </row>
    <row r="8" spans="1:6" x14ac:dyDescent="0.2">
      <c r="A8" s="162" t="s">
        <v>405</v>
      </c>
      <c r="B8" s="169"/>
      <c r="C8" s="112" t="s">
        <v>356</v>
      </c>
      <c r="D8" s="163">
        <v>1</v>
      </c>
      <c r="E8" s="164"/>
      <c r="F8" s="165">
        <f>SUM(F9:F15)</f>
        <v>0</v>
      </c>
    </row>
    <row r="9" spans="1:6" ht="409.5" customHeight="1" x14ac:dyDescent="0.2">
      <c r="A9" s="209" t="s">
        <v>367</v>
      </c>
      <c r="B9" s="220" t="s">
        <v>439</v>
      </c>
      <c r="C9" s="212" t="s">
        <v>261</v>
      </c>
      <c r="D9" s="215">
        <v>1</v>
      </c>
      <c r="E9" s="224"/>
      <c r="F9" s="224">
        <f t="shared" ref="F9:F15" si="1">D9*E9</f>
        <v>0</v>
      </c>
    </row>
    <row r="10" spans="1:6" ht="409.5" customHeight="1" x14ac:dyDescent="0.2">
      <c r="A10" s="211"/>
      <c r="B10" s="221"/>
      <c r="C10" s="213"/>
      <c r="D10" s="216"/>
      <c r="E10" s="226"/>
      <c r="F10" s="226"/>
    </row>
    <row r="11" spans="1:6" ht="360" customHeight="1" x14ac:dyDescent="0.2">
      <c r="A11" s="210"/>
      <c r="B11" s="222"/>
      <c r="C11" s="214"/>
      <c r="D11" s="217"/>
      <c r="E11" s="225"/>
      <c r="F11" s="225"/>
    </row>
    <row r="12" spans="1:6" ht="409.5" customHeight="1" x14ac:dyDescent="0.2">
      <c r="A12" s="209" t="s">
        <v>368</v>
      </c>
      <c r="B12" s="220" t="s">
        <v>446</v>
      </c>
      <c r="C12" s="212" t="s">
        <v>261</v>
      </c>
      <c r="D12" s="215">
        <v>1</v>
      </c>
      <c r="E12" s="224"/>
      <c r="F12" s="224">
        <f t="shared" si="1"/>
        <v>0</v>
      </c>
    </row>
    <row r="13" spans="1:6" ht="409.5" customHeight="1" x14ac:dyDescent="0.2">
      <c r="A13" s="211"/>
      <c r="B13" s="221"/>
      <c r="C13" s="213"/>
      <c r="D13" s="216"/>
      <c r="E13" s="226"/>
      <c r="F13" s="226"/>
    </row>
    <row r="14" spans="1:6" ht="358.5" customHeight="1" x14ac:dyDescent="0.2">
      <c r="A14" s="210"/>
      <c r="B14" s="222"/>
      <c r="C14" s="214"/>
      <c r="D14" s="217"/>
      <c r="E14" s="225"/>
      <c r="F14" s="225"/>
    </row>
    <row r="15" spans="1:6" ht="78.75" x14ac:dyDescent="0.2">
      <c r="A15" s="103" t="s">
        <v>369</v>
      </c>
      <c r="B15" s="181" t="s">
        <v>406</v>
      </c>
      <c r="C15" s="105" t="s">
        <v>261</v>
      </c>
      <c r="D15" s="167">
        <v>1</v>
      </c>
      <c r="E15" s="164"/>
      <c r="F15" s="164">
        <f t="shared" si="1"/>
        <v>0</v>
      </c>
    </row>
    <row r="16" spans="1:6" x14ac:dyDescent="0.2">
      <c r="A16" s="162" t="s">
        <v>404</v>
      </c>
      <c r="B16" s="169"/>
      <c r="C16" s="112" t="s">
        <v>356</v>
      </c>
      <c r="D16" s="163">
        <v>1</v>
      </c>
      <c r="E16" s="164"/>
      <c r="F16" s="165">
        <f>SUM(F17:F27)</f>
        <v>0</v>
      </c>
    </row>
    <row r="17" spans="1:6" ht="316.5" customHeight="1" x14ac:dyDescent="0.2">
      <c r="A17" s="209" t="s">
        <v>367</v>
      </c>
      <c r="B17" s="218" t="s">
        <v>440</v>
      </c>
      <c r="C17" s="212" t="s">
        <v>261</v>
      </c>
      <c r="D17" s="215">
        <v>14</v>
      </c>
      <c r="E17" s="224"/>
      <c r="F17" s="224">
        <f t="shared" ref="F17:F25" si="2">D17*E17</f>
        <v>0</v>
      </c>
    </row>
    <row r="18" spans="1:6" ht="324" customHeight="1" x14ac:dyDescent="0.2">
      <c r="A18" s="210"/>
      <c r="B18" s="219"/>
      <c r="C18" s="214"/>
      <c r="D18" s="217"/>
      <c r="E18" s="225"/>
      <c r="F18" s="225"/>
    </row>
    <row r="19" spans="1:6" ht="409.5" customHeight="1" x14ac:dyDescent="0.2">
      <c r="A19" s="209" t="s">
        <v>368</v>
      </c>
      <c r="B19" s="218" t="s">
        <v>441</v>
      </c>
      <c r="C19" s="212" t="s">
        <v>261</v>
      </c>
      <c r="D19" s="215">
        <v>8</v>
      </c>
      <c r="E19" s="224"/>
      <c r="F19" s="224">
        <f t="shared" si="2"/>
        <v>0</v>
      </c>
    </row>
    <row r="20" spans="1:6" ht="330" customHeight="1" x14ac:dyDescent="0.2">
      <c r="A20" s="210"/>
      <c r="B20" s="219"/>
      <c r="C20" s="214"/>
      <c r="D20" s="217"/>
      <c r="E20" s="225"/>
      <c r="F20" s="225"/>
    </row>
    <row r="21" spans="1:6" ht="298.5" customHeight="1" x14ac:dyDescent="0.2">
      <c r="A21" s="209" t="s">
        <v>369</v>
      </c>
      <c r="B21" s="218" t="s">
        <v>442</v>
      </c>
      <c r="C21" s="212" t="s">
        <v>261</v>
      </c>
      <c r="D21" s="215">
        <v>8</v>
      </c>
      <c r="E21" s="224"/>
      <c r="F21" s="224">
        <f t="shared" si="2"/>
        <v>0</v>
      </c>
    </row>
    <row r="22" spans="1:6" ht="369.75" customHeight="1" x14ac:dyDescent="0.2">
      <c r="A22" s="210"/>
      <c r="B22" s="219"/>
      <c r="C22" s="214"/>
      <c r="D22" s="217"/>
      <c r="E22" s="225"/>
      <c r="F22" s="225"/>
    </row>
    <row r="23" spans="1:6" ht="300" customHeight="1" x14ac:dyDescent="0.2">
      <c r="A23" s="209" t="s">
        <v>370</v>
      </c>
      <c r="B23" s="218" t="s">
        <v>443</v>
      </c>
      <c r="C23" s="212" t="s">
        <v>261</v>
      </c>
      <c r="D23" s="215">
        <v>12</v>
      </c>
      <c r="E23" s="224"/>
      <c r="F23" s="224">
        <f t="shared" si="2"/>
        <v>0</v>
      </c>
    </row>
    <row r="24" spans="1:6" ht="409.5" customHeight="1" x14ac:dyDescent="0.2">
      <c r="A24" s="210"/>
      <c r="B24" s="219"/>
      <c r="C24" s="214"/>
      <c r="D24" s="217"/>
      <c r="E24" s="225"/>
      <c r="F24" s="225"/>
    </row>
    <row r="25" spans="1:6" ht="248.25" customHeight="1" x14ac:dyDescent="0.2">
      <c r="A25" s="209" t="s">
        <v>371</v>
      </c>
      <c r="B25" s="218" t="s">
        <v>444</v>
      </c>
      <c r="C25" s="212" t="s">
        <v>261</v>
      </c>
      <c r="D25" s="215">
        <v>14</v>
      </c>
      <c r="E25" s="224"/>
      <c r="F25" s="224">
        <f t="shared" si="2"/>
        <v>0</v>
      </c>
    </row>
    <row r="26" spans="1:6" ht="409.5" customHeight="1" x14ac:dyDescent="0.2">
      <c r="A26" s="211"/>
      <c r="B26" s="223"/>
      <c r="C26" s="213"/>
      <c r="D26" s="216"/>
      <c r="E26" s="226"/>
      <c r="F26" s="226"/>
    </row>
    <row r="27" spans="1:6" ht="210" customHeight="1" x14ac:dyDescent="0.2">
      <c r="A27" s="210"/>
      <c r="B27" s="219"/>
      <c r="C27" s="214"/>
      <c r="D27" s="217"/>
      <c r="E27" s="225"/>
      <c r="F27" s="225"/>
    </row>
    <row r="28" spans="1:6" x14ac:dyDescent="0.2">
      <c r="A28" s="162" t="s">
        <v>365</v>
      </c>
      <c r="B28" s="169"/>
      <c r="C28" s="179" t="s">
        <v>356</v>
      </c>
      <c r="D28" s="163">
        <v>1</v>
      </c>
      <c r="E28" s="164"/>
      <c r="F28" s="165">
        <f>SUM(F29:F59)</f>
        <v>0</v>
      </c>
    </row>
    <row r="29" spans="1:6" ht="336" x14ac:dyDescent="0.2">
      <c r="A29" s="103" t="s">
        <v>367</v>
      </c>
      <c r="B29" s="172" t="s">
        <v>445</v>
      </c>
      <c r="C29" s="166" t="s">
        <v>261</v>
      </c>
      <c r="D29" s="167">
        <v>6</v>
      </c>
      <c r="E29" s="164"/>
      <c r="F29" s="164">
        <f t="shared" ref="F29:F59" si="3">D29*E29</f>
        <v>0</v>
      </c>
    </row>
    <row r="30" spans="1:6" ht="84" x14ac:dyDescent="0.2">
      <c r="A30" s="103" t="s">
        <v>368</v>
      </c>
      <c r="B30" s="172" t="s">
        <v>408</v>
      </c>
      <c r="C30" s="166" t="s">
        <v>261</v>
      </c>
      <c r="D30" s="167">
        <v>6</v>
      </c>
      <c r="E30" s="164"/>
      <c r="F30" s="164">
        <f t="shared" si="3"/>
        <v>0</v>
      </c>
    </row>
    <row r="31" spans="1:6" ht="96" x14ac:dyDescent="0.2">
      <c r="A31" s="103" t="s">
        <v>369</v>
      </c>
      <c r="B31" s="172" t="s">
        <v>409</v>
      </c>
      <c r="C31" s="166" t="s">
        <v>261</v>
      </c>
      <c r="D31" s="167">
        <v>5</v>
      </c>
      <c r="E31" s="164"/>
      <c r="F31" s="164">
        <f t="shared" si="3"/>
        <v>0</v>
      </c>
    </row>
    <row r="32" spans="1:6" ht="36" x14ac:dyDescent="0.2">
      <c r="A32" s="103" t="s">
        <v>370</v>
      </c>
      <c r="B32" s="172" t="s">
        <v>410</v>
      </c>
      <c r="C32" s="166" t="s">
        <v>359</v>
      </c>
      <c r="D32" s="167">
        <v>500</v>
      </c>
      <c r="E32" s="164"/>
      <c r="F32" s="164">
        <f t="shared" si="3"/>
        <v>0</v>
      </c>
    </row>
    <row r="33" spans="1:6" ht="36" x14ac:dyDescent="0.2">
      <c r="A33" s="103" t="s">
        <v>371</v>
      </c>
      <c r="B33" s="172" t="s">
        <v>429</v>
      </c>
      <c r="C33" s="166" t="s">
        <v>261</v>
      </c>
      <c r="D33" s="167">
        <v>28</v>
      </c>
      <c r="E33" s="164"/>
      <c r="F33" s="164">
        <f t="shared" si="3"/>
        <v>0</v>
      </c>
    </row>
    <row r="34" spans="1:6" ht="48" x14ac:dyDescent="0.2">
      <c r="A34" s="103" t="s">
        <v>372</v>
      </c>
      <c r="B34" s="172" t="s">
        <v>430</v>
      </c>
      <c r="C34" s="166" t="s">
        <v>261</v>
      </c>
      <c r="D34" s="167">
        <v>28</v>
      </c>
      <c r="E34" s="164"/>
      <c r="F34" s="164">
        <f t="shared" si="3"/>
        <v>0</v>
      </c>
    </row>
    <row r="35" spans="1:6" ht="36" x14ac:dyDescent="0.2">
      <c r="A35" s="103" t="s">
        <v>373</v>
      </c>
      <c r="B35" s="172" t="s">
        <v>437</v>
      </c>
      <c r="C35" s="166" t="s">
        <v>261</v>
      </c>
      <c r="D35" s="167">
        <v>28</v>
      </c>
      <c r="E35" s="164"/>
      <c r="F35" s="164">
        <f t="shared" si="3"/>
        <v>0</v>
      </c>
    </row>
    <row r="36" spans="1:6" ht="24" x14ac:dyDescent="0.2">
      <c r="A36" s="103" t="s">
        <v>374</v>
      </c>
      <c r="B36" s="172" t="s">
        <v>434</v>
      </c>
      <c r="C36" s="166" t="s">
        <v>261</v>
      </c>
      <c r="D36" s="167">
        <v>28</v>
      </c>
      <c r="E36" s="164"/>
      <c r="F36" s="164">
        <f t="shared" si="3"/>
        <v>0</v>
      </c>
    </row>
    <row r="37" spans="1:6" ht="24" x14ac:dyDescent="0.2">
      <c r="A37" s="103" t="s">
        <v>376</v>
      </c>
      <c r="B37" s="172" t="s">
        <v>415</v>
      </c>
      <c r="C37" s="166" t="s">
        <v>261</v>
      </c>
      <c r="D37" s="167">
        <v>8</v>
      </c>
      <c r="E37" s="164"/>
      <c r="F37" s="164">
        <f t="shared" si="3"/>
        <v>0</v>
      </c>
    </row>
    <row r="38" spans="1:6" x14ac:dyDescent="0.2">
      <c r="A38" s="103" t="s">
        <v>377</v>
      </c>
      <c r="B38" s="172" t="s">
        <v>411</v>
      </c>
      <c r="C38" s="166" t="s">
        <v>261</v>
      </c>
      <c r="D38" s="167">
        <v>2</v>
      </c>
      <c r="E38" s="164"/>
      <c r="F38" s="164">
        <f t="shared" si="3"/>
        <v>0</v>
      </c>
    </row>
    <row r="39" spans="1:6" ht="36" x14ac:dyDescent="0.2">
      <c r="A39" s="103" t="s">
        <v>378</v>
      </c>
      <c r="B39" s="172" t="s">
        <v>412</v>
      </c>
      <c r="C39" s="166" t="s">
        <v>261</v>
      </c>
      <c r="D39" s="167">
        <v>5</v>
      </c>
      <c r="E39" s="164"/>
      <c r="F39" s="164">
        <f t="shared" si="3"/>
        <v>0</v>
      </c>
    </row>
    <row r="40" spans="1:6" ht="24" x14ac:dyDescent="0.2">
      <c r="A40" s="103" t="s">
        <v>375</v>
      </c>
      <c r="B40" s="172" t="s">
        <v>413</v>
      </c>
      <c r="C40" s="166" t="s">
        <v>261</v>
      </c>
      <c r="D40" s="167">
        <v>8</v>
      </c>
      <c r="E40" s="164"/>
      <c r="F40" s="164">
        <f t="shared" si="3"/>
        <v>0</v>
      </c>
    </row>
    <row r="41" spans="1:6" ht="36" x14ac:dyDescent="0.2">
      <c r="A41" s="103" t="s">
        <v>379</v>
      </c>
      <c r="B41" s="172" t="s">
        <v>392</v>
      </c>
      <c r="C41" s="166" t="s">
        <v>359</v>
      </c>
      <c r="D41" s="167">
        <v>160</v>
      </c>
      <c r="E41" s="164"/>
      <c r="F41" s="164">
        <f t="shared" si="3"/>
        <v>0</v>
      </c>
    </row>
    <row r="42" spans="1:6" ht="36" x14ac:dyDescent="0.2">
      <c r="A42" s="103" t="s">
        <v>380</v>
      </c>
      <c r="B42" s="172" t="s">
        <v>393</v>
      </c>
      <c r="C42" s="166" t="s">
        <v>359</v>
      </c>
      <c r="D42" s="167">
        <v>60</v>
      </c>
      <c r="E42" s="164"/>
      <c r="F42" s="164">
        <f t="shared" si="3"/>
        <v>0</v>
      </c>
    </row>
    <row r="43" spans="1:6" ht="36" x14ac:dyDescent="0.2">
      <c r="A43" s="103" t="s">
        <v>381</v>
      </c>
      <c r="B43" s="172" t="s">
        <v>394</v>
      </c>
      <c r="C43" s="166" t="s">
        <v>359</v>
      </c>
      <c r="D43" s="167">
        <v>24</v>
      </c>
      <c r="E43" s="164"/>
      <c r="F43" s="164">
        <f t="shared" si="3"/>
        <v>0</v>
      </c>
    </row>
    <row r="44" spans="1:6" ht="36" x14ac:dyDescent="0.2">
      <c r="A44" s="103" t="s">
        <v>382</v>
      </c>
      <c r="B44" s="172" t="s">
        <v>395</v>
      </c>
      <c r="C44" s="166" t="s">
        <v>359</v>
      </c>
      <c r="D44" s="167">
        <v>60</v>
      </c>
      <c r="E44" s="164"/>
      <c r="F44" s="164">
        <f t="shared" si="3"/>
        <v>0</v>
      </c>
    </row>
    <row r="45" spans="1:6" ht="36" x14ac:dyDescent="0.2">
      <c r="A45" s="103" t="s">
        <v>383</v>
      </c>
      <c r="B45" s="172" t="s">
        <v>396</v>
      </c>
      <c r="C45" s="166" t="s">
        <v>359</v>
      </c>
      <c r="D45" s="167">
        <v>20</v>
      </c>
      <c r="E45" s="164"/>
      <c r="F45" s="164">
        <f t="shared" si="3"/>
        <v>0</v>
      </c>
    </row>
    <row r="46" spans="1:6" ht="24" x14ac:dyDescent="0.2">
      <c r="A46" s="103" t="s">
        <v>384</v>
      </c>
      <c r="B46" s="168" t="s">
        <v>414</v>
      </c>
      <c r="C46" s="166" t="s">
        <v>359</v>
      </c>
      <c r="D46" s="167">
        <v>330</v>
      </c>
      <c r="E46" s="164"/>
      <c r="F46" s="164">
        <f t="shared" si="3"/>
        <v>0</v>
      </c>
    </row>
    <row r="47" spans="1:6" ht="24" x14ac:dyDescent="0.2">
      <c r="A47" s="103" t="s">
        <v>385</v>
      </c>
      <c r="B47" s="168" t="s">
        <v>416</v>
      </c>
      <c r="C47" s="166" t="s">
        <v>359</v>
      </c>
      <c r="D47" s="167">
        <f>192*50</f>
        <v>9600</v>
      </c>
      <c r="E47" s="164"/>
      <c r="F47" s="164">
        <f t="shared" si="3"/>
        <v>0</v>
      </c>
    </row>
    <row r="48" spans="1:6" ht="24" x14ac:dyDescent="0.2">
      <c r="A48" s="103" t="s">
        <v>386</v>
      </c>
      <c r="B48" s="168" t="s">
        <v>432</v>
      </c>
      <c r="C48" s="166" t="s">
        <v>359</v>
      </c>
      <c r="D48" s="167">
        <v>60</v>
      </c>
      <c r="E48" s="164"/>
      <c r="F48" s="164">
        <f t="shared" si="3"/>
        <v>0</v>
      </c>
    </row>
    <row r="49" spans="1:6" ht="24" x14ac:dyDescent="0.2">
      <c r="A49" s="103" t="s">
        <v>387</v>
      </c>
      <c r="B49" s="168" t="s">
        <v>417</v>
      </c>
      <c r="C49" s="166" t="s">
        <v>359</v>
      </c>
      <c r="D49" s="167">
        <v>200</v>
      </c>
      <c r="E49" s="164"/>
      <c r="F49" s="164">
        <f t="shared" si="3"/>
        <v>0</v>
      </c>
    </row>
    <row r="50" spans="1:6" x14ac:dyDescent="0.2">
      <c r="A50" s="103" t="s">
        <v>424</v>
      </c>
      <c r="B50" s="104" t="s">
        <v>422</v>
      </c>
      <c r="C50" s="105" t="s">
        <v>261</v>
      </c>
      <c r="D50" s="167">
        <v>88</v>
      </c>
      <c r="E50" s="164"/>
      <c r="F50" s="164">
        <f t="shared" si="3"/>
        <v>0</v>
      </c>
    </row>
    <row r="51" spans="1:6" ht="24" x14ac:dyDescent="0.2">
      <c r="A51" s="103" t="s">
        <v>388</v>
      </c>
      <c r="B51" s="104" t="s">
        <v>423</v>
      </c>
      <c r="C51" s="105" t="s">
        <v>261</v>
      </c>
      <c r="D51" s="167">
        <v>88</v>
      </c>
      <c r="E51" s="164"/>
      <c r="F51" s="164">
        <f t="shared" si="3"/>
        <v>0</v>
      </c>
    </row>
    <row r="52" spans="1:6" x14ac:dyDescent="0.2">
      <c r="A52" s="103" t="s">
        <v>389</v>
      </c>
      <c r="B52" s="168" t="s">
        <v>419</v>
      </c>
      <c r="C52" s="166" t="s">
        <v>361</v>
      </c>
      <c r="D52" s="167">
        <v>1</v>
      </c>
      <c r="E52" s="164"/>
      <c r="F52" s="164">
        <f t="shared" si="3"/>
        <v>0</v>
      </c>
    </row>
    <row r="53" spans="1:6" ht="24" x14ac:dyDescent="0.2">
      <c r="A53" s="103" t="s">
        <v>390</v>
      </c>
      <c r="B53" s="168" t="s">
        <v>360</v>
      </c>
      <c r="C53" s="166" t="s">
        <v>361</v>
      </c>
      <c r="D53" s="167">
        <v>1</v>
      </c>
      <c r="E53" s="164"/>
      <c r="F53" s="164">
        <f t="shared" si="3"/>
        <v>0</v>
      </c>
    </row>
    <row r="54" spans="1:6" x14ac:dyDescent="0.2">
      <c r="A54" s="103" t="s">
        <v>391</v>
      </c>
      <c r="B54" s="168" t="s">
        <v>362</v>
      </c>
      <c r="C54" s="166" t="s">
        <v>361</v>
      </c>
      <c r="D54" s="167">
        <v>1</v>
      </c>
      <c r="E54" s="164"/>
      <c r="F54" s="164">
        <f t="shared" si="3"/>
        <v>0</v>
      </c>
    </row>
    <row r="55" spans="1:6" x14ac:dyDescent="0.2">
      <c r="A55" s="103" t="s">
        <v>425</v>
      </c>
      <c r="B55" s="168" t="s">
        <v>366</v>
      </c>
      <c r="C55" s="166" t="s">
        <v>361</v>
      </c>
      <c r="D55" s="167">
        <v>1</v>
      </c>
      <c r="E55" s="164"/>
      <c r="F55" s="164">
        <f t="shared" si="3"/>
        <v>0</v>
      </c>
    </row>
    <row r="56" spans="1:6" x14ac:dyDescent="0.2">
      <c r="A56" s="103" t="s">
        <v>426</v>
      </c>
      <c r="B56" s="168" t="s">
        <v>420</v>
      </c>
      <c r="C56" s="166" t="s">
        <v>361</v>
      </c>
      <c r="D56" s="167">
        <v>1</v>
      </c>
      <c r="E56" s="164"/>
      <c r="F56" s="164">
        <f t="shared" si="3"/>
        <v>0</v>
      </c>
    </row>
    <row r="57" spans="1:6" ht="24" x14ac:dyDescent="0.2">
      <c r="A57" s="103" t="s">
        <v>431</v>
      </c>
      <c r="B57" s="168" t="s">
        <v>363</v>
      </c>
      <c r="C57" s="166" t="s">
        <v>361</v>
      </c>
      <c r="D57" s="167">
        <v>1</v>
      </c>
      <c r="E57" s="164"/>
      <c r="F57" s="164">
        <f t="shared" si="3"/>
        <v>0</v>
      </c>
    </row>
    <row r="58" spans="1:6" x14ac:dyDescent="0.2">
      <c r="A58" s="103" t="s">
        <v>435</v>
      </c>
      <c r="B58" s="168" t="s">
        <v>418</v>
      </c>
      <c r="C58" s="166" t="s">
        <v>361</v>
      </c>
      <c r="D58" s="167">
        <v>1</v>
      </c>
      <c r="E58" s="164"/>
      <c r="F58" s="164">
        <f t="shared" si="3"/>
        <v>0</v>
      </c>
    </row>
    <row r="59" spans="1:6" x14ac:dyDescent="0.2">
      <c r="A59" s="103" t="s">
        <v>436</v>
      </c>
      <c r="B59" s="168" t="s">
        <v>364</v>
      </c>
      <c r="C59" s="166" t="s">
        <v>361</v>
      </c>
      <c r="D59" s="167">
        <v>1</v>
      </c>
      <c r="E59" s="164"/>
      <c r="F59" s="164">
        <f t="shared" si="3"/>
        <v>0</v>
      </c>
    </row>
  </sheetData>
  <mergeCells count="48">
    <mergeCell ref="E25:E27"/>
    <mergeCell ref="F25:F27"/>
    <mergeCell ref="E9:E11"/>
    <mergeCell ref="F9:F11"/>
    <mergeCell ref="E17:E18"/>
    <mergeCell ref="F17:F18"/>
    <mergeCell ref="E19:E20"/>
    <mergeCell ref="E12:E14"/>
    <mergeCell ref="F12:F14"/>
    <mergeCell ref="F19:F20"/>
    <mergeCell ref="B25:B27"/>
    <mergeCell ref="A25:A27"/>
    <mergeCell ref="C25:C27"/>
    <mergeCell ref="D25:D27"/>
    <mergeCell ref="F21:F22"/>
    <mergeCell ref="B23:B24"/>
    <mergeCell ref="A23:A24"/>
    <mergeCell ref="C23:C24"/>
    <mergeCell ref="D23:D24"/>
    <mergeCell ref="E23:E24"/>
    <mergeCell ref="F23:F24"/>
    <mergeCell ref="B21:B22"/>
    <mergeCell ref="A21:A22"/>
    <mergeCell ref="C21:C22"/>
    <mergeCell ref="D21:D22"/>
    <mergeCell ref="E21:E22"/>
    <mergeCell ref="A19:A20"/>
    <mergeCell ref="A17:A18"/>
    <mergeCell ref="A9:A11"/>
    <mergeCell ref="C9:C11"/>
    <mergeCell ref="D9:D11"/>
    <mergeCell ref="C17:C18"/>
    <mergeCell ref="D17:D18"/>
    <mergeCell ref="B19:B20"/>
    <mergeCell ref="C19:C20"/>
    <mergeCell ref="D19:D20"/>
    <mergeCell ref="B9:B11"/>
    <mergeCell ref="B12:B14"/>
    <mergeCell ref="B17:B18"/>
    <mergeCell ref="A12:A14"/>
    <mergeCell ref="C12:C14"/>
    <mergeCell ref="D12:D14"/>
    <mergeCell ref="A4:E4"/>
    <mergeCell ref="D2:D3"/>
    <mergeCell ref="E2:F2"/>
    <mergeCell ref="A2:A3"/>
    <mergeCell ref="B2:B3"/>
    <mergeCell ref="C2:C3"/>
  </mergeCells>
  <pageMargins left="0.78740157480314965" right="0.39370078740157483" top="0.19685039370078741" bottom="0.59055118110236227" header="0.19685039370078741" footer="0.19685039370078741"/>
  <pageSetup paperSize="9" scale="91" fitToHeight="0" orientation="portrait" r:id="rId1"/>
  <headerFooter alignWithMargins="0">
    <oddFooter>&amp;R&amp;"Arial,Tučné"&amp;P(&amp;N)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zoomScaleNormal="100" workbookViewId="0">
      <pane ySplit="3" topLeftCell="A4" activePane="bottomLeft" state="frozenSplit"/>
      <selection pane="bottomLeft" activeCell="E1" sqref="E1"/>
    </sheetView>
  </sheetViews>
  <sheetFormatPr defaultRowHeight="12.75" x14ac:dyDescent="0.2"/>
  <cols>
    <col min="1" max="1" width="13" customWidth="1"/>
    <col min="2" max="2" width="38.85546875" style="171" customWidth="1"/>
    <col min="3" max="3" width="8.42578125" customWidth="1"/>
    <col min="4" max="4" width="6.7109375" customWidth="1"/>
    <col min="5" max="5" width="15.28515625" customWidth="1"/>
    <col min="6" max="6" width="15" bestFit="1" customWidth="1"/>
  </cols>
  <sheetData>
    <row r="1" spans="1:6" ht="62.1" customHeight="1" x14ac:dyDescent="0.2">
      <c r="A1" s="155"/>
      <c r="B1" s="156"/>
      <c r="C1" s="157"/>
      <c r="D1" s="157"/>
      <c r="E1" s="159"/>
      <c r="F1" s="158"/>
    </row>
    <row r="2" spans="1:6" ht="1.5" customHeight="1" x14ac:dyDescent="0.2">
      <c r="A2" s="196" t="s">
        <v>323</v>
      </c>
      <c r="B2" s="198" t="s">
        <v>324</v>
      </c>
      <c r="C2" s="200" t="s">
        <v>325</v>
      </c>
      <c r="D2" s="200" t="s">
        <v>357</v>
      </c>
      <c r="E2" s="202"/>
      <c r="F2" s="203"/>
    </row>
    <row r="3" spans="1:6" ht="12" customHeight="1" x14ac:dyDescent="0.2">
      <c r="A3" s="197"/>
      <c r="B3" s="199"/>
      <c r="C3" s="201"/>
      <c r="D3" s="201"/>
      <c r="E3" s="13" t="s">
        <v>358</v>
      </c>
      <c r="F3" s="14" t="s">
        <v>327</v>
      </c>
    </row>
    <row r="4" spans="1:6" ht="12" customHeight="1" x14ac:dyDescent="0.2">
      <c r="A4" s="227" t="s">
        <v>454</v>
      </c>
      <c r="B4" s="227"/>
      <c r="C4" s="227"/>
      <c r="D4" s="227"/>
      <c r="E4" s="228"/>
      <c r="F4" s="173">
        <f>F5+F8+F11+F13+F15</f>
        <v>0</v>
      </c>
    </row>
    <row r="5" spans="1:6" x14ac:dyDescent="0.2">
      <c r="A5" s="162" t="s">
        <v>398</v>
      </c>
      <c r="B5" s="169"/>
      <c r="C5" s="112" t="s">
        <v>356</v>
      </c>
      <c r="D5" s="163">
        <v>1</v>
      </c>
      <c r="E5" s="164"/>
      <c r="F5" s="165">
        <f>SUM(F6:F7)</f>
        <v>0</v>
      </c>
    </row>
    <row r="6" spans="1:6" ht="144" x14ac:dyDescent="0.2">
      <c r="A6" s="103" t="s">
        <v>367</v>
      </c>
      <c r="B6" s="168" t="s">
        <v>455</v>
      </c>
      <c r="C6" s="166" t="s">
        <v>261</v>
      </c>
      <c r="D6" s="167">
        <v>1</v>
      </c>
      <c r="E6" s="164"/>
      <c r="F6" s="164">
        <f t="shared" ref="F6:F7" si="0">D6*E6</f>
        <v>0</v>
      </c>
    </row>
    <row r="7" spans="1:6" ht="132" x14ac:dyDescent="0.2">
      <c r="A7" s="103" t="s">
        <v>368</v>
      </c>
      <c r="B7" s="168" t="s">
        <v>453</v>
      </c>
      <c r="C7" s="105" t="s">
        <v>261</v>
      </c>
      <c r="D7" s="167">
        <v>1</v>
      </c>
      <c r="E7" s="164"/>
      <c r="F7" s="164">
        <f t="shared" si="0"/>
        <v>0</v>
      </c>
    </row>
    <row r="8" spans="1:6" x14ac:dyDescent="0.2">
      <c r="A8" s="162" t="s">
        <v>399</v>
      </c>
      <c r="B8" s="169"/>
      <c r="C8" s="112" t="s">
        <v>356</v>
      </c>
      <c r="D8" s="163">
        <v>1</v>
      </c>
      <c r="E8" s="164"/>
      <c r="F8" s="165">
        <f>SUM(F9:F10)</f>
        <v>0</v>
      </c>
    </row>
    <row r="9" spans="1:6" ht="405" x14ac:dyDescent="0.2">
      <c r="A9" s="103" t="s">
        <v>367</v>
      </c>
      <c r="B9" s="181" t="s">
        <v>400</v>
      </c>
      <c r="C9" s="166" t="s">
        <v>261</v>
      </c>
      <c r="D9" s="167">
        <v>234</v>
      </c>
      <c r="E9" s="164"/>
      <c r="F9" s="164">
        <f t="shared" ref="F9" si="1">D9*E9</f>
        <v>0</v>
      </c>
    </row>
    <row r="10" spans="1:6" ht="273.75" customHeight="1" x14ac:dyDescent="0.2">
      <c r="A10" s="103" t="s">
        <v>368</v>
      </c>
      <c r="B10" s="181" t="s">
        <v>452</v>
      </c>
      <c r="C10" s="105" t="s">
        <v>261</v>
      </c>
      <c r="D10" s="167">
        <v>40</v>
      </c>
      <c r="E10" s="164"/>
      <c r="F10" s="164">
        <f t="shared" ref="F10" si="2">D10*E10</f>
        <v>0</v>
      </c>
    </row>
    <row r="11" spans="1:6" x14ac:dyDescent="0.2">
      <c r="A11" s="162" t="s">
        <v>447</v>
      </c>
      <c r="B11" s="169"/>
      <c r="C11" s="112" t="s">
        <v>356</v>
      </c>
      <c r="D11" s="163">
        <v>1</v>
      </c>
      <c r="E11" s="164"/>
      <c r="F11" s="165">
        <f>SUM(F12:F12)</f>
        <v>0</v>
      </c>
    </row>
    <row r="12" spans="1:6" ht="409.5" x14ac:dyDescent="0.2">
      <c r="A12" s="103" t="s">
        <v>367</v>
      </c>
      <c r="B12" s="182" t="s">
        <v>448</v>
      </c>
      <c r="C12" s="166" t="s">
        <v>261</v>
      </c>
      <c r="D12" s="167">
        <v>390</v>
      </c>
      <c r="E12" s="164"/>
      <c r="F12" s="164">
        <f t="shared" ref="F12" si="3">D12*E12</f>
        <v>0</v>
      </c>
    </row>
    <row r="13" spans="1:6" x14ac:dyDescent="0.2">
      <c r="A13" s="162" t="s">
        <v>449</v>
      </c>
      <c r="B13" s="169"/>
      <c r="C13" s="112" t="s">
        <v>356</v>
      </c>
      <c r="D13" s="163">
        <v>1</v>
      </c>
      <c r="E13" s="164"/>
      <c r="F13" s="165">
        <f>SUM(F14:F14)</f>
        <v>0</v>
      </c>
    </row>
    <row r="14" spans="1:6" ht="146.25" x14ac:dyDescent="0.2">
      <c r="A14" s="103" t="s">
        <v>367</v>
      </c>
      <c r="B14" s="181" t="s">
        <v>450</v>
      </c>
      <c r="C14" s="166" t="s">
        <v>261</v>
      </c>
      <c r="D14" s="167">
        <v>1</v>
      </c>
      <c r="E14" s="164"/>
      <c r="F14" s="164">
        <f t="shared" ref="F14" si="4">D14*E14</f>
        <v>0</v>
      </c>
    </row>
    <row r="15" spans="1:6" x14ac:dyDescent="0.2">
      <c r="A15" s="162" t="s">
        <v>365</v>
      </c>
      <c r="B15" s="169"/>
      <c r="C15" s="179" t="s">
        <v>356</v>
      </c>
      <c r="D15" s="163">
        <v>1</v>
      </c>
      <c r="E15" s="164"/>
      <c r="F15" s="165">
        <f>SUM(F16:F32)</f>
        <v>0</v>
      </c>
    </row>
    <row r="16" spans="1:6" ht="84" x14ac:dyDescent="0.2">
      <c r="A16" s="103" t="s">
        <v>367</v>
      </c>
      <c r="B16" s="172" t="s">
        <v>408</v>
      </c>
      <c r="C16" s="166" t="s">
        <v>261</v>
      </c>
      <c r="D16" s="167">
        <v>5</v>
      </c>
      <c r="E16" s="164"/>
      <c r="F16" s="164">
        <f t="shared" ref="F16:F18" si="5">D16*E16</f>
        <v>0</v>
      </c>
    </row>
    <row r="17" spans="1:6" ht="336" x14ac:dyDescent="0.2">
      <c r="A17" s="103" t="s">
        <v>368</v>
      </c>
      <c r="B17" s="172" t="s">
        <v>445</v>
      </c>
      <c r="C17" s="166" t="s">
        <v>261</v>
      </c>
      <c r="D17" s="167">
        <v>7</v>
      </c>
      <c r="E17" s="164"/>
      <c r="F17" s="164">
        <f t="shared" si="5"/>
        <v>0</v>
      </c>
    </row>
    <row r="18" spans="1:6" ht="96" x14ac:dyDescent="0.2">
      <c r="A18" s="103" t="s">
        <v>369</v>
      </c>
      <c r="B18" s="172" t="s">
        <v>409</v>
      </c>
      <c r="C18" s="166" t="s">
        <v>261</v>
      </c>
      <c r="D18" s="167">
        <v>3</v>
      </c>
      <c r="E18" s="164"/>
      <c r="F18" s="164">
        <f t="shared" si="5"/>
        <v>0</v>
      </c>
    </row>
    <row r="19" spans="1:6" ht="120" x14ac:dyDescent="0.2">
      <c r="A19" s="103" t="s">
        <v>370</v>
      </c>
      <c r="B19" s="168" t="s">
        <v>402</v>
      </c>
      <c r="C19" s="166" t="s">
        <v>261</v>
      </c>
      <c r="D19" s="167">
        <v>12</v>
      </c>
      <c r="E19" s="164"/>
      <c r="F19" s="164">
        <f t="shared" ref="F19" si="6">D19*E19</f>
        <v>0</v>
      </c>
    </row>
    <row r="20" spans="1:6" ht="36" x14ac:dyDescent="0.2">
      <c r="A20" s="103" t="s">
        <v>371</v>
      </c>
      <c r="B20" s="168" t="s">
        <v>438</v>
      </c>
      <c r="C20" s="166" t="s">
        <v>261</v>
      </c>
      <c r="D20" s="167">
        <v>4</v>
      </c>
      <c r="E20" s="164"/>
      <c r="F20" s="164">
        <f t="shared" ref="F20:F32" si="7">D20*E20</f>
        <v>0</v>
      </c>
    </row>
    <row r="21" spans="1:6" ht="36" x14ac:dyDescent="0.2">
      <c r="A21" s="103" t="s">
        <v>372</v>
      </c>
      <c r="B21" s="172" t="s">
        <v>392</v>
      </c>
      <c r="C21" s="166" t="s">
        <v>359</v>
      </c>
      <c r="D21" s="167">
        <v>850</v>
      </c>
      <c r="E21" s="164"/>
      <c r="F21" s="164">
        <f t="shared" si="7"/>
        <v>0</v>
      </c>
    </row>
    <row r="22" spans="1:6" ht="24" x14ac:dyDescent="0.2">
      <c r="A22" s="103" t="s">
        <v>373</v>
      </c>
      <c r="B22" s="172" t="s">
        <v>433</v>
      </c>
      <c r="C22" s="166" t="s">
        <v>359</v>
      </c>
      <c r="D22" s="167">
        <v>2150</v>
      </c>
      <c r="E22" s="164"/>
      <c r="F22" s="164">
        <f t="shared" si="7"/>
        <v>0</v>
      </c>
    </row>
    <row r="23" spans="1:6" ht="24" x14ac:dyDescent="0.2">
      <c r="A23" s="103" t="s">
        <v>374</v>
      </c>
      <c r="B23" s="168" t="s">
        <v>428</v>
      </c>
      <c r="C23" s="166" t="s">
        <v>359</v>
      </c>
      <c r="D23" s="167">
        <v>4500</v>
      </c>
      <c r="E23" s="164"/>
      <c r="F23" s="164">
        <f t="shared" si="7"/>
        <v>0</v>
      </c>
    </row>
    <row r="24" spans="1:6" x14ac:dyDescent="0.2">
      <c r="A24" s="103" t="s">
        <v>376</v>
      </c>
      <c r="B24" s="168" t="s">
        <v>421</v>
      </c>
      <c r="C24" s="166" t="s">
        <v>359</v>
      </c>
      <c r="D24" s="167">
        <v>4000</v>
      </c>
      <c r="E24" s="164"/>
      <c r="F24" s="164">
        <f t="shared" si="7"/>
        <v>0</v>
      </c>
    </row>
    <row r="25" spans="1:6" ht="36" x14ac:dyDescent="0.2">
      <c r="A25" s="103" t="s">
        <v>377</v>
      </c>
      <c r="B25" s="172" t="s">
        <v>410</v>
      </c>
      <c r="C25" s="166" t="s">
        <v>359</v>
      </c>
      <c r="D25" s="167">
        <v>1000</v>
      </c>
      <c r="E25" s="164"/>
      <c r="F25" s="164">
        <f t="shared" si="7"/>
        <v>0</v>
      </c>
    </row>
    <row r="26" spans="1:6" ht="48" x14ac:dyDescent="0.2">
      <c r="A26" s="103" t="s">
        <v>378</v>
      </c>
      <c r="B26" s="168" t="s">
        <v>427</v>
      </c>
      <c r="C26" s="166" t="s">
        <v>361</v>
      </c>
      <c r="D26" s="167">
        <v>1</v>
      </c>
      <c r="E26" s="164"/>
      <c r="F26" s="164">
        <f t="shared" si="7"/>
        <v>0</v>
      </c>
    </row>
    <row r="27" spans="1:6" x14ac:dyDescent="0.2">
      <c r="A27" s="103" t="s">
        <v>375</v>
      </c>
      <c r="B27" s="168" t="s">
        <v>362</v>
      </c>
      <c r="C27" s="166" t="s">
        <v>361</v>
      </c>
      <c r="D27" s="167">
        <v>1</v>
      </c>
      <c r="E27" s="164"/>
      <c r="F27" s="164">
        <f t="shared" si="7"/>
        <v>0</v>
      </c>
    </row>
    <row r="28" spans="1:6" x14ac:dyDescent="0.2">
      <c r="A28" s="103" t="s">
        <v>379</v>
      </c>
      <c r="B28" s="168" t="s">
        <v>366</v>
      </c>
      <c r="C28" s="166" t="s">
        <v>361</v>
      </c>
      <c r="D28" s="167">
        <v>1</v>
      </c>
      <c r="E28" s="164"/>
      <c r="F28" s="164">
        <f t="shared" si="7"/>
        <v>0</v>
      </c>
    </row>
    <row r="29" spans="1:6" ht="24" x14ac:dyDescent="0.2">
      <c r="A29" s="103" t="s">
        <v>380</v>
      </c>
      <c r="B29" s="168" t="s">
        <v>451</v>
      </c>
      <c r="C29" s="166" t="s">
        <v>361</v>
      </c>
      <c r="D29" s="167">
        <v>1</v>
      </c>
      <c r="E29" s="164"/>
      <c r="F29" s="164">
        <f t="shared" si="7"/>
        <v>0</v>
      </c>
    </row>
    <row r="30" spans="1:6" ht="24" x14ac:dyDescent="0.2">
      <c r="A30" s="103" t="s">
        <v>381</v>
      </c>
      <c r="B30" s="168" t="s">
        <v>363</v>
      </c>
      <c r="C30" s="166" t="s">
        <v>361</v>
      </c>
      <c r="D30" s="167">
        <v>1</v>
      </c>
      <c r="E30" s="164"/>
      <c r="F30" s="164">
        <f t="shared" si="7"/>
        <v>0</v>
      </c>
    </row>
    <row r="31" spans="1:6" x14ac:dyDescent="0.2">
      <c r="A31" s="103" t="s">
        <v>382</v>
      </c>
      <c r="B31" s="168" t="s">
        <v>418</v>
      </c>
      <c r="C31" s="166" t="s">
        <v>361</v>
      </c>
      <c r="D31" s="167">
        <v>1</v>
      </c>
      <c r="E31" s="164"/>
      <c r="F31" s="164">
        <f t="shared" si="7"/>
        <v>0</v>
      </c>
    </row>
    <row r="32" spans="1:6" x14ac:dyDescent="0.2">
      <c r="A32" s="103" t="s">
        <v>383</v>
      </c>
      <c r="B32" s="168" t="s">
        <v>364</v>
      </c>
      <c r="C32" s="166" t="s">
        <v>361</v>
      </c>
      <c r="D32" s="167">
        <v>1</v>
      </c>
      <c r="E32" s="164"/>
      <c r="F32" s="164">
        <f t="shared" si="7"/>
        <v>0</v>
      </c>
    </row>
  </sheetData>
  <mergeCells count="6">
    <mergeCell ref="A4:E4"/>
    <mergeCell ref="A2:A3"/>
    <mergeCell ref="B2:B3"/>
    <mergeCell ref="C2:C3"/>
    <mergeCell ref="D2:D3"/>
    <mergeCell ref="E2:F2"/>
  </mergeCells>
  <pageMargins left="0.78740157480314965" right="0.39370078740157483" top="0.19685039370078741" bottom="0.59055118110236227" header="0.19685039370078741" footer="0.19685039370078741"/>
  <pageSetup paperSize="9" scale="94" fitToHeight="0" orientation="portrait" r:id="rId1"/>
  <headerFooter alignWithMargins="0">
    <oddFooter>&amp;R&amp;"Arial,Tučné"&amp;P(&amp;N)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110</vt:i4>
      </vt:variant>
    </vt:vector>
  </HeadingPairs>
  <TitlesOfParts>
    <vt:vector size="114" baseType="lpstr">
      <vt:lpstr>Setup</vt:lpstr>
      <vt:lpstr>SOUHRN</vt:lpstr>
      <vt:lpstr>JevistniOsvetleni</vt:lpstr>
      <vt:lpstr>StropniEfektoveOsvetleni</vt:lpstr>
      <vt:lpstr>aAkce</vt:lpstr>
      <vt:lpstr>aCislo</vt:lpstr>
      <vt:lpstr>aDatum</vt:lpstr>
      <vt:lpstr>aDocTitle</vt:lpstr>
      <vt:lpstr>aDocType</vt:lpstr>
      <vt:lpstr>aGProjektant</vt:lpstr>
      <vt:lpstr>aHProjektant</vt:lpstr>
      <vt:lpstr>aInvestor</vt:lpstr>
      <vt:lpstr>aObjekt</vt:lpstr>
      <vt:lpstr>aOProjektant</vt:lpstr>
      <vt:lpstr>aPCelek</vt:lpstr>
      <vt:lpstr>aProfese1</vt:lpstr>
      <vt:lpstr>aProfese10</vt:lpstr>
      <vt:lpstr>aProfese2</vt:lpstr>
      <vt:lpstr>aProfese3</vt:lpstr>
      <vt:lpstr>aProfese4</vt:lpstr>
      <vt:lpstr>aProfese5</vt:lpstr>
      <vt:lpstr>aProfese6</vt:lpstr>
      <vt:lpstr>aProfese7</vt:lpstr>
      <vt:lpstr>aProfese8</vt:lpstr>
      <vt:lpstr>aProfese9</vt:lpstr>
      <vt:lpstr>aProfeseX</vt:lpstr>
      <vt:lpstr>aRevize</vt:lpstr>
      <vt:lpstr>aRevizePopis</vt:lpstr>
      <vt:lpstr>aStupen</vt:lpstr>
      <vt:lpstr>aTitleList</vt:lpstr>
      <vt:lpstr>aVypracoval</vt:lpstr>
      <vt:lpstr>aZCislo</vt:lpstr>
      <vt:lpstr>aZpracovatel</vt:lpstr>
      <vt:lpstr>nAkce</vt:lpstr>
      <vt:lpstr>JevistniOsvetleni!Názvy_tisku</vt:lpstr>
      <vt:lpstr>Setup!Názvy_tisku</vt:lpstr>
      <vt:lpstr>SOUHRN!Názvy_tisku</vt:lpstr>
      <vt:lpstr>StropniEfektoveOsvetleni!Názvy_tisku</vt:lpstr>
      <vt:lpstr>nCenaKus</vt:lpstr>
      <vt:lpstr>nCenaKusu</vt:lpstr>
      <vt:lpstr>nCislo</vt:lpstr>
      <vt:lpstr>nCisloKabelu</vt:lpstr>
      <vt:lpstr>nCJmeno</vt:lpstr>
      <vt:lpstr>nDatum</vt:lpstr>
      <vt:lpstr>nDCislo</vt:lpstr>
      <vt:lpstr>nDDatum</vt:lpstr>
      <vt:lpstr>nDDodavatel</vt:lpstr>
      <vt:lpstr>nDelkaKabelu</vt:lpstr>
      <vt:lpstr>nGProjektant</vt:lpstr>
      <vt:lpstr>nHProjektant</vt:lpstr>
      <vt:lpstr>nInvestor</vt:lpstr>
      <vt:lpstr>nJmenoAIndex</vt:lpstr>
      <vt:lpstr>nKam</vt:lpstr>
      <vt:lpstr>nKLSeznamE</vt:lpstr>
      <vt:lpstr>nKLSeznamS</vt:lpstr>
      <vt:lpstr>nLogoCode</vt:lpstr>
      <vt:lpstr>nMJednotka</vt:lpstr>
      <vt:lpstr>nObezpecnost</vt:lpstr>
      <vt:lpstr>nObilance</vt:lpstr>
      <vt:lpstr>nObjekt</vt:lpstr>
      <vt:lpstr>nObsah</vt:lpstr>
      <vt:lpstr>nOdkud</vt:lpstr>
      <vt:lpstr>nOcharakter</vt:lpstr>
      <vt:lpstr>nOlatky</vt:lpstr>
      <vt:lpstr>nOmontaz</vt:lpstr>
      <vt:lpstr>nOnaklady</vt:lpstr>
      <vt:lpstr>nOnaroky</vt:lpstr>
      <vt:lpstr>nOochrana</vt:lpstr>
      <vt:lpstr>nOpopis</vt:lpstr>
      <vt:lpstr>nOpovrch</vt:lpstr>
      <vt:lpstr>nOpripravenost</vt:lpstr>
      <vt:lpstr>nOprofese</vt:lpstr>
      <vt:lpstr>nOProjektant</vt:lpstr>
      <vt:lpstr>nOrozhrani</vt:lpstr>
      <vt:lpstr>nOsignalizace</vt:lpstr>
      <vt:lpstr>nOstavba</vt:lpstr>
      <vt:lpstr>nOudaje</vt:lpstr>
      <vt:lpstr>nOuvod</vt:lpstr>
      <vt:lpstr>nOuvod1</vt:lpstr>
      <vt:lpstr>nOuvod2</vt:lpstr>
      <vt:lpstr>nOuvod3</vt:lpstr>
      <vt:lpstr>nOvykres</vt:lpstr>
      <vt:lpstr>nOzarizeni</vt:lpstr>
      <vt:lpstr>nPCelek</vt:lpstr>
      <vt:lpstr>nPCislo</vt:lpstr>
      <vt:lpstr>nPocetKusu</vt:lpstr>
      <vt:lpstr>nPodpis</vt:lpstr>
      <vt:lpstr>nPopisPaD</vt:lpstr>
      <vt:lpstr>nPoznKabel</vt:lpstr>
      <vt:lpstr>nProfese</vt:lpstr>
      <vt:lpstr>nRevize</vt:lpstr>
      <vt:lpstr>nRevizePopis</vt:lpstr>
      <vt:lpstr>nStupen</vt:lpstr>
      <vt:lpstr>nTechListLabel</vt:lpstr>
      <vt:lpstr>nTypKabelu</vt:lpstr>
      <vt:lpstr>nVVSeznamE</vt:lpstr>
      <vt:lpstr>nVVSeznamS</vt:lpstr>
      <vt:lpstr>nVyhotoveni</vt:lpstr>
      <vt:lpstr>nVypracoval</vt:lpstr>
      <vt:lpstr>nZapati1</vt:lpstr>
      <vt:lpstr>nZapati2</vt:lpstr>
      <vt:lpstr>nZapati3</vt:lpstr>
      <vt:lpstr>nZCislo</vt:lpstr>
      <vt:lpstr>nZpracovatel</vt:lpstr>
      <vt:lpstr>JevistniOsvetleni!Oblast_tisku</vt:lpstr>
      <vt:lpstr>Setup!Oblast_tisku</vt:lpstr>
      <vt:lpstr>SOUHRN!Oblast_tisku</vt:lpstr>
      <vt:lpstr>StropniEfektoveOsvetleni!Oblast_tisku</vt:lpstr>
      <vt:lpstr>setCells</vt:lpstr>
      <vt:lpstr>setCellsFormat</vt:lpstr>
      <vt:lpstr>setErrorReport</vt:lpstr>
      <vt:lpstr>setHeader</vt:lpstr>
      <vt:lpstr>setHeadFoot</vt:lpstr>
      <vt:lpstr>setMenu</vt:lpstr>
    </vt:vector>
  </TitlesOfParts>
  <Manager>Robert Nos</Manager>
  <Company>Gradior Tech a.s., Křižíkova 68, 660 90 Brno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6.2  VÝKAZ - VÝMĚR</dc:title>
  <dc:subject>Janáčkovo divadlo v Brně - Dokončení rekonstrukce objektu</dc:subject>
  <dc:creator>pavel.hrebicek</dc:creator>
  <cp:keywords>PT-0037-602</cp:keywords>
  <dc:description>Elektrovybavení pro stoly orchestřiště C1-C4</dc:description>
  <cp:lastModifiedBy>Pavel Hřebíček</cp:lastModifiedBy>
  <cp:lastPrinted>2024-01-31T09:27:07Z</cp:lastPrinted>
  <dcterms:created xsi:type="dcterms:W3CDTF">2007-11-21T11:56:34Z</dcterms:created>
  <dcterms:modified xsi:type="dcterms:W3CDTF">2024-01-31T09:28:13Z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TypeIndex">
    <vt:i4>3</vt:i4>
  </property>
  <property fmtid="{D5CDD505-2E9C-101B-9397-08002B2CF9AE}" pid="3" name="DocumentGroupIndex">
    <vt:i4>1</vt:i4>
  </property>
</Properties>
</file>