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Z:\17_139 JKC Brno 2etapa\ZTI\02_DSP+ DPS R2\001_odevzdano\2024-03-06 zavzorcovani rozpoctu\Příloha SO 01.3.2a_Pripojka splaskove kanalizace\"/>
    </mc:Choice>
  </mc:AlternateContent>
  <xr:revisionPtr revIDLastSave="0" documentId="13_ncr:1_{84E64D57-22C1-4C66-BBB5-28E35B5E230D}" xr6:coauthVersionLast="47" xr6:coauthVersionMax="47" xr10:uidLastSave="{00000000-0000-0000-0000-000000000000}"/>
  <bookViews>
    <workbookView xWindow="-120" yWindow="-120" windowWidth="29040" windowHeight="15840" xr2:uid="{00000000-000D-0000-FFFF-FFFF00000000}"/>
  </bookViews>
  <sheets>
    <sheet name="SO 300.4 - Kanalizační př..." sheetId="3" r:id="rId1"/>
    <sheet name="Seznam figur" sheetId="4" r:id="rId2"/>
  </sheets>
  <definedNames>
    <definedName name="_xlnm._FilterDatabase" localSheetId="0" hidden="1">'SO 300.4 - Kanalizační př...'!$C$123:$K$380</definedName>
    <definedName name="_xlnm.Print_Titles" localSheetId="1">'Seznam figur'!$9:$9</definedName>
    <definedName name="_xlnm.Print_Titles" localSheetId="0">'SO 300.4 - Kanalizační př...'!$123:$123</definedName>
    <definedName name="_xlnm.Print_Area" localSheetId="1">'Seznam figur'!$C$4:$G$54</definedName>
    <definedName name="_xlnm.Print_Area" localSheetId="0">'SO 300.4 - Kanalizační př...'!$C$4:$J$76,'SO 300.4 - Kanalizační př...'!$C$82:$J$105,'SO 300.4 - Kanalizační př...'!$C$111:$K$380</definedName>
  </definedNames>
  <calcPr calcId="181029"/>
</workbook>
</file>

<file path=xl/calcChain.xml><?xml version="1.0" encoding="utf-8"?>
<calcChain xmlns="http://schemas.openxmlformats.org/spreadsheetml/2006/main">
  <c r="J373" i="3" l="1"/>
  <c r="J342" i="3"/>
  <c r="J319" i="3"/>
  <c r="J312" i="3"/>
  <c r="J262" i="3"/>
  <c r="J103" i="3" l="1"/>
  <c r="J102" i="3"/>
  <c r="J101" i="3"/>
  <c r="J100" i="3"/>
  <c r="J99" i="3"/>
  <c r="J378" i="3" l="1"/>
  <c r="J377" i="3" s="1"/>
  <c r="J374" i="3"/>
  <c r="J371" i="3"/>
  <c r="J369" i="3"/>
  <c r="J365" i="3"/>
  <c r="J363" i="3"/>
  <c r="J361" i="3"/>
  <c r="J357" i="3"/>
  <c r="J354" i="3"/>
  <c r="J351" i="3"/>
  <c r="J347" i="3"/>
  <c r="J343" i="3"/>
  <c r="J336" i="3"/>
  <c r="J330" i="3"/>
  <c r="J326" i="3"/>
  <c r="J320" i="3"/>
  <c r="J313" i="3"/>
  <c r="J310" i="3"/>
  <c r="J304" i="3"/>
  <c r="J302" i="3"/>
  <c r="J297" i="3"/>
  <c r="J293" i="3"/>
  <c r="J287" i="3"/>
  <c r="J281" i="3"/>
  <c r="J275" i="3"/>
  <c r="J269" i="3"/>
  <c r="J263" i="3"/>
  <c r="J248" i="3"/>
  <c r="J256" i="3"/>
  <c r="J241" i="3"/>
  <c r="J235" i="3"/>
  <c r="J223" i="3"/>
  <c r="J229" i="3"/>
  <c r="J216" i="3"/>
  <c r="J209" i="3"/>
  <c r="J202" i="3"/>
  <c r="J195" i="3"/>
  <c r="J190" i="3"/>
  <c r="J183" i="3"/>
  <c r="J178" i="3"/>
  <c r="J171" i="3"/>
  <c r="J166" i="3"/>
  <c r="J161" i="3"/>
  <c r="J156" i="3"/>
  <c r="J143" i="3"/>
  <c r="J139" i="3"/>
  <c r="J133" i="3"/>
  <c r="J127" i="3"/>
  <c r="J126" i="3" s="1"/>
  <c r="J104" i="3" l="1"/>
  <c r="J124" i="3"/>
  <c r="J96" i="3" s="1"/>
  <c r="J98" i="3"/>
  <c r="J125" i="3"/>
  <c r="J97" i="3" s="1"/>
  <c r="D7" i="4"/>
  <c r="J37" i="3"/>
  <c r="J36" i="3"/>
  <c r="J35" i="3"/>
  <c r="BI378" i="3"/>
  <c r="BH378" i="3"/>
  <c r="BG378" i="3"/>
  <c r="BF378" i="3"/>
  <c r="T378" i="3"/>
  <c r="T377" i="3" s="1"/>
  <c r="R378" i="3"/>
  <c r="R377" i="3" s="1"/>
  <c r="P378" i="3"/>
  <c r="P377" i="3"/>
  <c r="BI374" i="3"/>
  <c r="BH374" i="3"/>
  <c r="BG374" i="3"/>
  <c r="BF374" i="3"/>
  <c r="T374" i="3"/>
  <c r="T373" i="3"/>
  <c r="R374" i="3"/>
  <c r="R373" i="3" s="1"/>
  <c r="P374" i="3"/>
  <c r="P373" i="3"/>
  <c r="BI371" i="3"/>
  <c r="BH371" i="3"/>
  <c r="BG371" i="3"/>
  <c r="BF371" i="3"/>
  <c r="T371" i="3"/>
  <c r="R371" i="3"/>
  <c r="P371" i="3"/>
  <c r="BI369" i="3"/>
  <c r="BH369" i="3"/>
  <c r="BG369" i="3"/>
  <c r="BF369" i="3"/>
  <c r="T369" i="3"/>
  <c r="R369" i="3"/>
  <c r="P369" i="3"/>
  <c r="BI365" i="3"/>
  <c r="BH365" i="3"/>
  <c r="BG365" i="3"/>
  <c r="BF365" i="3"/>
  <c r="T365" i="3"/>
  <c r="R365" i="3"/>
  <c r="P365" i="3"/>
  <c r="BI363" i="3"/>
  <c r="BH363" i="3"/>
  <c r="BG363" i="3"/>
  <c r="BF363" i="3"/>
  <c r="T363" i="3"/>
  <c r="R363" i="3"/>
  <c r="P363" i="3"/>
  <c r="BI361" i="3"/>
  <c r="BH361" i="3"/>
  <c r="BG361" i="3"/>
  <c r="BF361" i="3"/>
  <c r="T361" i="3"/>
  <c r="R361" i="3"/>
  <c r="P361" i="3"/>
  <c r="BI357" i="3"/>
  <c r="BH357" i="3"/>
  <c r="BG357" i="3"/>
  <c r="BF357" i="3"/>
  <c r="T357" i="3"/>
  <c r="R357" i="3"/>
  <c r="P357" i="3"/>
  <c r="BI354" i="3"/>
  <c r="BH354" i="3"/>
  <c r="BG354" i="3"/>
  <c r="BF354" i="3"/>
  <c r="T354" i="3"/>
  <c r="R354" i="3"/>
  <c r="P354" i="3"/>
  <c r="BI351" i="3"/>
  <c r="BH351" i="3"/>
  <c r="BG351" i="3"/>
  <c r="BF351" i="3"/>
  <c r="T351" i="3"/>
  <c r="R351" i="3"/>
  <c r="P351" i="3"/>
  <c r="BI347" i="3"/>
  <c r="BH347" i="3"/>
  <c r="BG347" i="3"/>
  <c r="BF347" i="3"/>
  <c r="T347" i="3"/>
  <c r="R347" i="3"/>
  <c r="P347" i="3"/>
  <c r="BI343" i="3"/>
  <c r="BH343" i="3"/>
  <c r="BG343" i="3"/>
  <c r="BF343" i="3"/>
  <c r="T343" i="3"/>
  <c r="R343" i="3"/>
  <c r="P343" i="3"/>
  <c r="BI336" i="3"/>
  <c r="BH336" i="3"/>
  <c r="BG336" i="3"/>
  <c r="BF336" i="3"/>
  <c r="T336" i="3"/>
  <c r="R336" i="3"/>
  <c r="P336" i="3"/>
  <c r="BI330" i="3"/>
  <c r="BH330" i="3"/>
  <c r="BG330" i="3"/>
  <c r="BF330" i="3"/>
  <c r="T330" i="3"/>
  <c r="R330" i="3"/>
  <c r="P330" i="3"/>
  <c r="BI326" i="3"/>
  <c r="BH326" i="3"/>
  <c r="BG326" i="3"/>
  <c r="BF326" i="3"/>
  <c r="T326" i="3"/>
  <c r="R326" i="3"/>
  <c r="P326" i="3"/>
  <c r="BI320" i="3"/>
  <c r="BH320" i="3"/>
  <c r="BG320" i="3"/>
  <c r="BF320" i="3"/>
  <c r="T320" i="3"/>
  <c r="R320" i="3"/>
  <c r="P320" i="3"/>
  <c r="BI313" i="3"/>
  <c r="BH313" i="3"/>
  <c r="BG313" i="3"/>
  <c r="BF313" i="3"/>
  <c r="T313" i="3"/>
  <c r="T312" i="3"/>
  <c r="R313" i="3"/>
  <c r="R312" i="3" s="1"/>
  <c r="P313" i="3"/>
  <c r="P312" i="3"/>
  <c r="BI310" i="3"/>
  <c r="BH310" i="3"/>
  <c r="BG310" i="3"/>
  <c r="BF310" i="3"/>
  <c r="T310" i="3"/>
  <c r="R310" i="3"/>
  <c r="P310" i="3"/>
  <c r="BI304" i="3"/>
  <c r="BH304" i="3"/>
  <c r="BG304" i="3"/>
  <c r="BF304" i="3"/>
  <c r="T304" i="3"/>
  <c r="R304" i="3"/>
  <c r="P304" i="3"/>
  <c r="BI302" i="3"/>
  <c r="BH302" i="3"/>
  <c r="BG302" i="3"/>
  <c r="BF302" i="3"/>
  <c r="T302" i="3"/>
  <c r="R302" i="3"/>
  <c r="P302" i="3"/>
  <c r="BI297" i="3"/>
  <c r="BH297" i="3"/>
  <c r="BG297" i="3"/>
  <c r="BF297" i="3"/>
  <c r="T297" i="3"/>
  <c r="R297" i="3"/>
  <c r="P297" i="3"/>
  <c r="BI293" i="3"/>
  <c r="BH293" i="3"/>
  <c r="BG293" i="3"/>
  <c r="BF293" i="3"/>
  <c r="T293" i="3"/>
  <c r="R293" i="3"/>
  <c r="P293" i="3"/>
  <c r="BI287" i="3"/>
  <c r="BH287" i="3"/>
  <c r="BG287" i="3"/>
  <c r="BF287" i="3"/>
  <c r="T287" i="3"/>
  <c r="R287" i="3"/>
  <c r="P287" i="3"/>
  <c r="BI281" i="3"/>
  <c r="BH281" i="3"/>
  <c r="BG281" i="3"/>
  <c r="BF281" i="3"/>
  <c r="T281" i="3"/>
  <c r="R281" i="3"/>
  <c r="P281" i="3"/>
  <c r="BI275" i="3"/>
  <c r="BH275" i="3"/>
  <c r="BG275" i="3"/>
  <c r="BF275" i="3"/>
  <c r="T275" i="3"/>
  <c r="R275" i="3"/>
  <c r="P275" i="3"/>
  <c r="BI269" i="3"/>
  <c r="BH269" i="3"/>
  <c r="BG269" i="3"/>
  <c r="BF269" i="3"/>
  <c r="T269" i="3"/>
  <c r="R269" i="3"/>
  <c r="P269" i="3"/>
  <c r="BI263" i="3"/>
  <c r="BH263" i="3"/>
  <c r="BG263" i="3"/>
  <c r="BF263" i="3"/>
  <c r="T263" i="3"/>
  <c r="R263" i="3"/>
  <c r="P263" i="3"/>
  <c r="BI256" i="3"/>
  <c r="BH256" i="3"/>
  <c r="BG256" i="3"/>
  <c r="BF256" i="3"/>
  <c r="T256" i="3"/>
  <c r="R256" i="3"/>
  <c r="P256" i="3"/>
  <c r="BI248" i="3"/>
  <c r="BH248" i="3"/>
  <c r="BG248" i="3"/>
  <c r="BF248" i="3"/>
  <c r="T248" i="3"/>
  <c r="R248" i="3"/>
  <c r="P248" i="3"/>
  <c r="BI241" i="3"/>
  <c r="BH241" i="3"/>
  <c r="BG241" i="3"/>
  <c r="BF241" i="3"/>
  <c r="T241" i="3"/>
  <c r="R241" i="3"/>
  <c r="P241" i="3"/>
  <c r="BI235" i="3"/>
  <c r="BH235" i="3"/>
  <c r="BG235" i="3"/>
  <c r="BF235" i="3"/>
  <c r="T235" i="3"/>
  <c r="R235" i="3"/>
  <c r="P235" i="3"/>
  <c r="BI229" i="3"/>
  <c r="BH229" i="3"/>
  <c r="BG229" i="3"/>
  <c r="BF229" i="3"/>
  <c r="T229" i="3"/>
  <c r="R229" i="3"/>
  <c r="P229" i="3"/>
  <c r="BI223" i="3"/>
  <c r="BH223" i="3"/>
  <c r="BG223" i="3"/>
  <c r="BF223" i="3"/>
  <c r="T223" i="3"/>
  <c r="R223" i="3"/>
  <c r="P223" i="3"/>
  <c r="BI216" i="3"/>
  <c r="BH216" i="3"/>
  <c r="BG216" i="3"/>
  <c r="BF216" i="3"/>
  <c r="T216" i="3"/>
  <c r="R216" i="3"/>
  <c r="P216" i="3"/>
  <c r="BI209" i="3"/>
  <c r="BH209" i="3"/>
  <c r="BG209" i="3"/>
  <c r="BF209" i="3"/>
  <c r="T209" i="3"/>
  <c r="R209" i="3"/>
  <c r="P209" i="3"/>
  <c r="BI202" i="3"/>
  <c r="BH202" i="3"/>
  <c r="BG202" i="3"/>
  <c r="BF202" i="3"/>
  <c r="T202" i="3"/>
  <c r="R202" i="3"/>
  <c r="P202" i="3"/>
  <c r="BI195" i="3"/>
  <c r="BH195" i="3"/>
  <c r="BG195" i="3"/>
  <c r="BF195" i="3"/>
  <c r="T195" i="3"/>
  <c r="R195" i="3"/>
  <c r="P195" i="3"/>
  <c r="BI190" i="3"/>
  <c r="BH190" i="3"/>
  <c r="BG190" i="3"/>
  <c r="BF190" i="3"/>
  <c r="T190" i="3"/>
  <c r="R190" i="3"/>
  <c r="P190" i="3"/>
  <c r="BI183" i="3"/>
  <c r="BH183" i="3"/>
  <c r="BG183" i="3"/>
  <c r="BF183" i="3"/>
  <c r="T183" i="3"/>
  <c r="R183" i="3"/>
  <c r="P183" i="3"/>
  <c r="BI178" i="3"/>
  <c r="BH178" i="3"/>
  <c r="BG178" i="3"/>
  <c r="BF178" i="3"/>
  <c r="T178" i="3"/>
  <c r="R178" i="3"/>
  <c r="P178" i="3"/>
  <c r="BI171" i="3"/>
  <c r="BH171" i="3"/>
  <c r="BG171" i="3"/>
  <c r="BF171" i="3"/>
  <c r="T171" i="3"/>
  <c r="R171" i="3"/>
  <c r="P171" i="3"/>
  <c r="BI166" i="3"/>
  <c r="BH166" i="3"/>
  <c r="BG166" i="3"/>
  <c r="BF166" i="3"/>
  <c r="T166" i="3"/>
  <c r="R166" i="3"/>
  <c r="P166" i="3"/>
  <c r="BI161" i="3"/>
  <c r="BH161" i="3"/>
  <c r="BG161" i="3"/>
  <c r="BF161" i="3"/>
  <c r="T161" i="3"/>
  <c r="R161" i="3"/>
  <c r="P161" i="3"/>
  <c r="BI156" i="3"/>
  <c r="BH156" i="3"/>
  <c r="BG156" i="3"/>
  <c r="BF156" i="3"/>
  <c r="T156" i="3"/>
  <c r="R156" i="3"/>
  <c r="P156" i="3"/>
  <c r="BI143" i="3"/>
  <c r="BH143" i="3"/>
  <c r="BG143" i="3"/>
  <c r="BF143" i="3"/>
  <c r="T143" i="3"/>
  <c r="R143" i="3"/>
  <c r="P143" i="3"/>
  <c r="BI139" i="3"/>
  <c r="BH139" i="3"/>
  <c r="BG139" i="3"/>
  <c r="BF139" i="3"/>
  <c r="T139" i="3"/>
  <c r="R139" i="3"/>
  <c r="P139" i="3"/>
  <c r="BI133" i="3"/>
  <c r="BH133" i="3"/>
  <c r="BG133" i="3"/>
  <c r="BF133" i="3"/>
  <c r="T133" i="3"/>
  <c r="R133" i="3"/>
  <c r="P133" i="3"/>
  <c r="BI127" i="3"/>
  <c r="BH127" i="3"/>
  <c r="BG127" i="3"/>
  <c r="BF127" i="3"/>
  <c r="T127" i="3"/>
  <c r="R127" i="3"/>
  <c r="P127" i="3"/>
  <c r="F118" i="3"/>
  <c r="E116" i="3"/>
  <c r="F89" i="3"/>
  <c r="E87" i="3"/>
  <c r="J118" i="3"/>
  <c r="E7" i="3"/>
  <c r="E85" i="3"/>
  <c r="BK326" i="3"/>
  <c r="BK354" i="3"/>
  <c r="BK195" i="3"/>
  <c r="BK304" i="3"/>
  <c r="BK209" i="3"/>
  <c r="BK357" i="3"/>
  <c r="BK127" i="3"/>
  <c r="BK330" i="3"/>
  <c r="BK161" i="3"/>
  <c r="BK229" i="3"/>
  <c r="BK343" i="3"/>
  <c r="BK263" i="3"/>
  <c r="BK241" i="3"/>
  <c r="BK178" i="3"/>
  <c r="BK363" i="3"/>
  <c r="BK281" i="3"/>
  <c r="BK365" i="3"/>
  <c r="BK190" i="3"/>
  <c r="BK223" i="3"/>
  <c r="BK302" i="3"/>
  <c r="BK371" i="3"/>
  <c r="BK269" i="3"/>
  <c r="BK248" i="3"/>
  <c r="BK347" i="3"/>
  <c r="BK183" i="3"/>
  <c r="BK156" i="3"/>
  <c r="BK320" i="3"/>
  <c r="BK361" i="3"/>
  <c r="BK202" i="3"/>
  <c r="BK235" i="3"/>
  <c r="BK369" i="3"/>
  <c r="BK256" i="3"/>
  <c r="BK374" i="3"/>
  <c r="BK310" i="3"/>
  <c r="BK139" i="3"/>
  <c r="BK313" i="3"/>
  <c r="BK166" i="3"/>
  <c r="BK293" i="3"/>
  <c r="BK143" i="3"/>
  <c r="BK297" i="3"/>
  <c r="BK171" i="3"/>
  <c r="BK287" i="3"/>
  <c r="BK216" i="3"/>
  <c r="BK133" i="3"/>
  <c r="BK275" i="3"/>
  <c r="BK336" i="3"/>
  <c r="BK351" i="3"/>
  <c r="BK378" i="3"/>
  <c r="P126" i="3" l="1"/>
  <c r="R319" i="3"/>
  <c r="R262" i="3"/>
  <c r="R126" i="3"/>
  <c r="BK319" i="3"/>
  <c r="P342" i="3"/>
  <c r="BK262" i="3"/>
  <c r="BK342" i="3"/>
  <c r="BK126" i="3"/>
  <c r="P262" i="3"/>
  <c r="T342" i="3"/>
  <c r="T262" i="3"/>
  <c r="R342" i="3"/>
  <c r="T126" i="3"/>
  <c r="T125" i="3" s="1"/>
  <c r="T124" i="3" s="1"/>
  <c r="P319" i="3"/>
  <c r="T319" i="3"/>
  <c r="BK312" i="3"/>
  <c r="BK377" i="3"/>
  <c r="BK373" i="3"/>
  <c r="BE166" i="3"/>
  <c r="BE209" i="3"/>
  <c r="BE216" i="3"/>
  <c r="BE347" i="3"/>
  <c r="BE363" i="3"/>
  <c r="BE371" i="3"/>
  <c r="BE378" i="3"/>
  <c r="BE235" i="3"/>
  <c r="BE357" i="3"/>
  <c r="BE369" i="3"/>
  <c r="E114" i="3"/>
  <c r="F121" i="3"/>
  <c r="BE133" i="3"/>
  <c r="BE139" i="3"/>
  <c r="BE263" i="3"/>
  <c r="BE269" i="3"/>
  <c r="BE275" i="3"/>
  <c r="BE351" i="3"/>
  <c r="BE127" i="3"/>
  <c r="BE156" i="3"/>
  <c r="BE190" i="3"/>
  <c r="BE223" i="3"/>
  <c r="BE229" i="3"/>
  <c r="BE310" i="3"/>
  <c r="BE313" i="3"/>
  <c r="BE320" i="3"/>
  <c r="BE361" i="3"/>
  <c r="BE374" i="3"/>
  <c r="BE143" i="3"/>
  <c r="BE171" i="3"/>
  <c r="BE281" i="3"/>
  <c r="BE336" i="3"/>
  <c r="BE287" i="3"/>
  <c r="BE293" i="3"/>
  <c r="BE302" i="3"/>
  <c r="BE304" i="3"/>
  <c r="BE326" i="3"/>
  <c r="BE330" i="3"/>
  <c r="BE343" i="3"/>
  <c r="BE178" i="3"/>
  <c r="BE183" i="3"/>
  <c r="BE195" i="3"/>
  <c r="BE202" i="3"/>
  <c r="BE241" i="3"/>
  <c r="BE248" i="3"/>
  <c r="BE256" i="3"/>
  <c r="BE297" i="3"/>
  <c r="BE365" i="3"/>
  <c r="BE161" i="3"/>
  <c r="BE354" i="3"/>
  <c r="F36" i="3"/>
  <c r="J34" i="3"/>
  <c r="F34" i="3"/>
  <c r="F37" i="3"/>
  <c r="F35" i="3"/>
  <c r="P125" i="3" l="1"/>
  <c r="P124" i="3" s="1"/>
  <c r="R125" i="3"/>
  <c r="R124" i="3"/>
  <c r="BK125" i="3"/>
  <c r="BK124" i="3" s="1"/>
  <c r="J30" i="3" s="1"/>
  <c r="F33" i="3"/>
  <c r="J33" i="3"/>
  <c r="J39" i="3" l="1"/>
</calcChain>
</file>

<file path=xl/sharedStrings.xml><?xml version="1.0" encoding="utf-8"?>
<sst xmlns="http://schemas.openxmlformats.org/spreadsheetml/2006/main" count="2268" uniqueCount="457">
  <si>
    <t/>
  </si>
  <si>
    <t>False</t>
  </si>
  <si>
    <t>&gt;&gt;  skryté sloupce  &lt;&lt;</t>
  </si>
  <si>
    <t>21</t>
  </si>
  <si>
    <t>15</t>
  </si>
  <si>
    <t>v ---  níže se nacházejí doplnkové a pomocné údaje k sestavám  --- v</t>
  </si>
  <si>
    <t>Kód:</t>
  </si>
  <si>
    <t>1</t>
  </si>
  <si>
    <t>Stavba:</t>
  </si>
  <si>
    <t>KSO:</t>
  </si>
  <si>
    <t>CC-CZ:</t>
  </si>
  <si>
    <t>Místo:</t>
  </si>
  <si>
    <t>Datum:</t>
  </si>
  <si>
    <t>Zadavatel:</t>
  </si>
  <si>
    <t>IČ:</t>
  </si>
  <si>
    <t>DIČ:</t>
  </si>
  <si>
    <t>Uchazeč:</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</si>
  <si>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</si>
  <si>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</si>
  <si>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</si>
  <si>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</si>
  <si>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</si>
  <si>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</si>
  <si>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</si>
  <si>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</si>
  <si>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</si>
  <si>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</si>
  <si>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</si>
  <si>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</si>
  <si>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</si>
  <si>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</si>
  <si>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</si>
  <si>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</si>
  <si>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</si>
  <si>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</si>
  <si>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</si>
  <si>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</si>
  <si>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</si>
  <si>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</si>
  <si>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</si>
  <si>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Kód</t>
  </si>
  <si>
    <t>Popis</t>
  </si>
  <si>
    <t>Typ</t>
  </si>
  <si>
    <t>D</t>
  </si>
  <si>
    <t>0</t>
  </si>
  <si>
    <t>2</t>
  </si>
  <si>
    <t>Kanalizační přípojka č. 34 - hornická činnost</t>
  </si>
  <si>
    <t>{42a4cf1f-f325-4013-a53b-9beb9fb6f30d}</t>
  </si>
  <si>
    <t>m3</t>
  </si>
  <si>
    <t>KRYCÍ LIST SOUPISU PRACÍ</t>
  </si>
  <si>
    <t>Objekt:</t>
  </si>
  <si>
    <t>m2</t>
  </si>
  <si>
    <t>ulice Besední</t>
  </si>
  <si>
    <t>m</t>
  </si>
  <si>
    <t>Skládka_1_3</t>
  </si>
  <si>
    <t>Výkopek na skládku třída těžitelnosti 1-3</t>
  </si>
  <si>
    <t>Skládka_4_5</t>
  </si>
  <si>
    <t>Výkopek na skládku třída těžitelnosti 4-5</t>
  </si>
  <si>
    <t>t</t>
  </si>
  <si>
    <t>REKAPITULACE ČLENĚNÍ SOUPISU PRACÍ</t>
  </si>
  <si>
    <t>Kód dílu - Popis</t>
  </si>
  <si>
    <t>Cena celkem [CZK]</t>
  </si>
  <si>
    <t>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</si>
  <si>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</si>
  <si>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</si>
  <si>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</si>
  <si>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</si>
  <si>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</si>
  <si>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</si>
  <si>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8 - Trubní vedení</t>
  </si>
  <si>
    <t xml:space="preserve">    998 -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</si>
  <si>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</si>
  <si>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</si>
  <si>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</si>
  <si>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</si>
  <si>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</si>
  <si>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</si>
  <si>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</si>
  <si>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</si>
  <si>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</si>
  <si>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</si>
  <si>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</si>
  <si>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</si>
  <si>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</si>
  <si>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</si>
  <si>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</si>
  <si>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</si>
  <si>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</si>
  <si>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</si>
  <si>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CS ÚRS 2021 01</t>
  </si>
  <si>
    <t>4</t>
  </si>
  <si>
    <t>PP</t>
  </si>
  <si>
    <t>Online PSC</t>
  </si>
  <si>
    <t>PSC</t>
  </si>
  <si>
    <t>VV</t>
  </si>
  <si>
    <t>Součet</t>
  </si>
  <si>
    <t>3</t>
  </si>
  <si>
    <t>5</t>
  </si>
  <si>
    <t>6</t>
  </si>
  <si>
    <t>7</t>
  </si>
  <si>
    <t>8</t>
  </si>
  <si>
    <t>9</t>
  </si>
  <si>
    <t>10</t>
  </si>
  <si>
    <t>11</t>
  </si>
  <si>
    <t>12</t>
  </si>
  <si>
    <t>13</t>
  </si>
  <si>
    <t>14</t>
  </si>
  <si>
    <t>16</t>
  </si>
  <si>
    <t>17</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</si>
  <si>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</si>
  <si>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18</t>
  </si>
  <si>
    <t>162751117</t>
  </si>
  <si>
    <t>Vodorovné přemístění do 10000 m výkopku/sypaniny z horniny třídy těžitelnosti I, skupiny 1 až 3</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</si>
  <si>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</si>
  <si>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https://podminky.urs.cz/item/CS_URS_2021_01/162751117</t>
  </si>
  <si>
    <t>19</t>
  </si>
  <si>
    <t>162751137</t>
  </si>
  <si>
    <t>Vodorovné přemístění do 10000 m výkopku/sypaniny z horniny třídy těžitelnosti II, skupiny 4 a 5</t>
  </si>
  <si>
    <t>Vodorovné přemístění výkopku nebo sypaniny po suchu na obvyklém dopravním prostředku, bez naložení výkopku, avšak se složením bez rozhrnutí z horniny třídy těžitelnosti II skupiny 4 a 5 na vzdálenost přes 9 000 do 10 000 m</t>
  </si>
  <si>
    <t>https://podminky.urs.cz/item/CS_URS_2021_01/162751137</t>
  </si>
  <si>
    <t>20</t>
  </si>
  <si>
    <t>171201201</t>
  </si>
  <si>
    <t>Uložení sypaniny na skládky</t>
  </si>
  <si>
    <t>Uložení sypaniny  na skládky</t>
  </si>
  <si>
    <t>https://podminky.urs.cz/item/CS_URS_2021_01/171201201</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</si>
  <si>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</si>
  <si>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22</t>
  </si>
  <si>
    <t>171201231</t>
  </si>
  <si>
    <t>Poplatek za uložení zeminy a kamení na recyklační skládce (skládkovné) kód odpadu 17 05 04</t>
  </si>
  <si>
    <t>Poplatek za uložení stavebního odpadu na recyklační skládce (skládkovné) zeminy a kamení zatříděného do Katalogu odpadů pod kódem 17 05 04</t>
  </si>
  <si>
    <t>https://podminky.urs.cz/item/CS_URS_2021_01/171201231</t>
  </si>
  <si>
    <t xml:space="preserve">Poznámka k souboru cen:_x000D_
1. Ceny uvedené v souboru cen je doporučeno upravit podle aktuálních cen místně příslušné skládky odpadů. 2. Uložení odpadů neuvedených v souboru cen se oceňuje individuálně. </t>
  </si>
  <si>
    <t>P</t>
  </si>
  <si>
    <t>Poznámka k položce:_x000D_
Cena v místě obvyklá.</t>
  </si>
  <si>
    <t>23</t>
  </si>
  <si>
    <t>24</t>
  </si>
  <si>
    <t>M</t>
  </si>
  <si>
    <t>25</t>
  </si>
  <si>
    <t>26</t>
  </si>
  <si>
    <t>Zakládání</t>
  </si>
  <si>
    <t>27</t>
  </si>
  <si>
    <t>Svislé a kompletní konstrukce</t>
  </si>
  <si>
    <t>28</t>
  </si>
  <si>
    <t>359901211</t>
  </si>
  <si>
    <t>Monitoring stoky jakékoli výšky na nové kanalizaci</t>
  </si>
  <si>
    <t>Monitoring stok (kamerový systém) jakékoli výšky nová kanalizace</t>
  </si>
  <si>
    <t>https://podminky.urs.cz/item/CS_URS_2021_01/359901211</t>
  </si>
  <si>
    <t xml:space="preserve">Poznámka k souboru cen:_x000D_
1. V ceně jsou započteny náklady na zhotovení záznamu o prohlídce a protokolu prohlídky. </t>
  </si>
  <si>
    <t>Vodorovné konstrukce</t>
  </si>
  <si>
    <t>29</t>
  </si>
  <si>
    <t>30</t>
  </si>
  <si>
    <t>kus</t>
  </si>
  <si>
    <t>31</t>
  </si>
  <si>
    <t>32</t>
  </si>
  <si>
    <t>452311131</t>
  </si>
  <si>
    <t>Podkladní desky z betonu prostého tř. C 12/15 otevřený výkop</t>
  </si>
  <si>
    <t>Podkladní a zajišťovací konstrukce z betonu prostého v otevřeném výkopu desky pod potrubí, stoky a drobné objekty z betonu tř. C 12/15</t>
  </si>
  <si>
    <t>https://podminky.urs.cz/item/CS_URS_2021_01/452311131</t>
  </si>
  <si>
    <t>33</t>
  </si>
  <si>
    <t>34</t>
  </si>
  <si>
    <t>35</t>
  </si>
  <si>
    <t>36</t>
  </si>
  <si>
    <t>37</t>
  </si>
  <si>
    <t>38</t>
  </si>
  <si>
    <t>Trubní vedení</t>
  </si>
  <si>
    <t>39</t>
  </si>
  <si>
    <t>831352121</t>
  </si>
  <si>
    <t>Montáž potrubí z trub kameninových hrdlových s integrovaným těsněním výkop sklon do 20 % DN 200</t>
  </si>
  <si>
    <t>Montáž potrubí z trub kameninových  hrdlových s integrovaným těsněním v otevřeném výkopu ve sklonu do 20 % DN 200</t>
  </si>
  <si>
    <t>https://podminky.urs.cz/item/CS_URS_2021_01/831352121</t>
  </si>
  <si>
    <t xml:space="preserve">Poznámka k souboru cen:_x000D_
1. V cenách montáže potrubí z trub kameninových hrdlových s integrovaným těsněním 831 . . -2121 jsou těsnící kroužky součástí dodávky kameninových trub. Tyto trouby se oceňují ve specifikaci, ztratné lze dohodnout ve výši 1,5 %. 2. Ceny 831 . . -2193 jsou určeny pro každé jednotlivé napojení dvou dříků trub o zhruba stejném průměru, kdy maximální rozdíl průměrů je 12 mm. Platí také pro spoj dvou různých materiálů 3. Ceny 26-3195 a 38-3195 jsou určeny pro každé jednotlivé připojení vnitřní kanalizace na kanalizační přípojku. </t>
  </si>
  <si>
    <t>40</t>
  </si>
  <si>
    <t>59710704</t>
  </si>
  <si>
    <t>trouba kameninová glazovaná pouze uvnitř DN 200 dl 2,50m spojovací systém C Třída 240</t>
  </si>
  <si>
    <t>41</t>
  </si>
  <si>
    <t>42</t>
  </si>
  <si>
    <t>837352221</t>
  </si>
  <si>
    <t>Montáž kameninových tvarovek jednoosých s integrovaným těsněním otevřený výkop DN 200</t>
  </si>
  <si>
    <t>Montáž kameninových tvarovek na potrubí z trub kameninových  v otevřeném výkopu s integrovaným těsněním jednoosých DN 200</t>
  </si>
  <si>
    <t>https://podminky.urs.cz/item/CS_URS_2021_01/837352221</t>
  </si>
  <si>
    <t xml:space="preserve">Poznámka k souboru cen:_x000D_
1. Ceny jsou určeny pro montáž tvarovek v otevřeném výkopu jakéhokoliv sklonu. 2. Pro volbu ceny u odbočných tvarovek je rozhodující DN hlavního řadu; u jednoosých větší DN. 3. V cenách nejsou započteny náklady na dodání tvarovek a těsnícího materiálu, který je součástí tvarovek. Tyto náklady se oceňují ve specifikaci. </t>
  </si>
  <si>
    <t>43</t>
  </si>
  <si>
    <t>44</t>
  </si>
  <si>
    <t>1,97044334975369*1,015 'Přepočtené koeficientem množství</t>
  </si>
  <si>
    <t>45</t>
  </si>
  <si>
    <t>úsek</t>
  </si>
  <si>
    <t xml:space="preserve">Poznámka k souboru cen:_x000D_
1. Ceny zkoušek jsou vztaženy na úsek stoky mezi dvěma šachtami bez ohledu na druh potrubí. 2. V cenách jsou započteny i náklady na: a) montáž a demontáž těsnících vaků pro zabezpečení konců zkoušeného úseku potrubí, naplnění a vypuštění vzduchu zkoušeného úseku stoky, b) vystavení zkušebního protokolu. 3. V cenách nejsou započteny náklady na: a) utěsnění kanalizačních přípojek. b) zkoušky vstupních a revizních šachet. </t>
  </si>
  <si>
    <t>46</t>
  </si>
  <si>
    <t>47</t>
  </si>
  <si>
    <t>48</t>
  </si>
  <si>
    <t>998</t>
  </si>
  <si>
    <t>Přesun hmot</t>
  </si>
  <si>
    <t>Ražení_štol</t>
  </si>
  <si>
    <t>Ražení štol</t>
  </si>
  <si>
    <t>23,9</t>
  </si>
  <si>
    <t>Ražení_štol_such</t>
  </si>
  <si>
    <t>Ražení štol suchá</t>
  </si>
  <si>
    <t>11,95</t>
  </si>
  <si>
    <t>Ražení_štol_mok</t>
  </si>
  <si>
    <t>Ražení štol mokrá</t>
  </si>
  <si>
    <t>7,17</t>
  </si>
  <si>
    <t>Ražení_štol_zvod</t>
  </si>
  <si>
    <t>Ražení štol - zvodnělá</t>
  </si>
  <si>
    <t>4,78</t>
  </si>
  <si>
    <t>24,987</t>
  </si>
  <si>
    <t>4,41</t>
  </si>
  <si>
    <t>SO 300.4 - Kanalizační přípojka č. 34 - hornická činnost</t>
  </si>
  <si>
    <t>HZS - Hodinové zúčtovací sazby</t>
  </si>
  <si>
    <t>115001102</t>
  </si>
  <si>
    <t>Převedení vody potrubím DN do 150</t>
  </si>
  <si>
    <t>1279003591</t>
  </si>
  <si>
    <t>Převedení vody potrubím průměru DN přes 100 do 150</t>
  </si>
  <si>
    <t>https://podminky.urs.cz/item/CS_URS_2021_01/115001102</t>
  </si>
  <si>
    <t xml:space="preserve">Poznámka k souboru cen:_x000D_
1. Ceny lze použít na převedení vody na vzdálenost větší než 20 m, tedy za každý další metr přes 20 m. 2. Ceny lze použít i pro převedení vody žlaby; přitom lze použít ceny : a) 1101 pro žlaby rozvinutého obvodu do 0,30 m, b) 1102 pro žlaby rozvinutého obvodu do 0,50 m, c) 1103 pro žlaby rozvinutého obvodu do 0,80 m, d) 1104 pro žlaby rozvinutého obvodu do 1,00 m, e) 1105 pro žlaby rozvinutého obvodu do 2,00 m, f) 1106 pro žlaby rozvinutého obvodu do 3,00 m. 3. Ceny lze použít i pro ocenění výtlačného potrubí. 4. Ceny lze použít jen pro převedení vody, získané čerpáním při provádění stavebních prací. 5. V ceně jsou započteny i náklady na: a) montáž a demontáž potrubí nebo hadice, těsnění po dobu provozu a opotřebení hmot, b) podpěrné konstrukce dřevěné. 6. V ceně nejsou započteny náklady na nutné zemní práce; tyto se oceňují příslušnými cenami souborů cen této části. </t>
  </si>
  <si>
    <t>8,50+10,000*1</t>
  </si>
  <si>
    <t>115101201</t>
  </si>
  <si>
    <t>Čerpání vody na dopravní výšku do 10 m průměrný přítok do 500 l/min</t>
  </si>
  <si>
    <t>hod</t>
  </si>
  <si>
    <t>-576854552</t>
  </si>
  <si>
    <t>Čerpání vody na dopravní výšku do 10 m s uvažovaným průměrným přítokem do 500 l/min</t>
  </si>
  <si>
    <t>https://podminky.urs.cz/item/CS_URS_2021_01/115101201</t>
  </si>
  <si>
    <t xml:space="preserve">Poznámka k souboru cen:_x000D_
1.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2. V cenách jsou započteny i náklady montáž a demontáž potrubí nebo hadice v délce do 20 m. Pro převedení vody na vzdálenost větší než 20 m se použijí položky souboru cen 115 00-11 Převedení vody potrubím tohoto katalogu. 3. V cenách nejsou započteny náklady na zřízení čerpacích jímek nebo projektovaných studní: a) kopaných; tyto se oceňují příslušnými cenami části A03 Hloubené vykopávky. b) vrtaných; tyto se oceňují příslušnými cenami katalogu 800-2 Zvláštní zakládání objektů. 4. Doba, po kterou nejsou čerpadla v činnosti, se neoceňuje. Výjimkou je přerušení čerpání vody na dobu do 15 minut jednotlivě; toto přerušení se od doby čerpání neodečítá. 5. Dopravní výškou vody se rozumí svislá vzdálenost mezi hladinou vody v jímce sníženou čerpáním a vodorovnou rovinou proloženou osou nejvyššího bodu výtlačného potrubí. 6. Množství jednotek se určuje v hodinách doby, po kterou je jednotlivé čerpadlo, popř. celý soubor čerpadel v činnosti. 7. Počet měrných jednotek se určí samostatně za každé čerpací místo (jámu, studnu, šachtu). </t>
  </si>
  <si>
    <t>5*24</t>
  </si>
  <si>
    <t>115101301</t>
  </si>
  <si>
    <t>Pohotovost čerpací soupravy pro dopravní výšku do 10 m přítok do 500 l/min</t>
  </si>
  <si>
    <t>den</t>
  </si>
  <si>
    <t>-632837653</t>
  </si>
  <si>
    <t>Pohotovost záložní čerpací soupravy pro dopravní výšku do 10 m s uvažovaným průměrným přítokem do 500 l/min</t>
  </si>
  <si>
    <t>https://podminky.urs.cz/item/CS_URS_2021_01/115101301</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</si>
  <si>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</si>
  <si>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142164111</t>
  </si>
  <si>
    <t>Ražení štol bez trhaviny l do 200 m průřez nad 1,5 do 4 m2 I stupeň ražnosti suchá</t>
  </si>
  <si>
    <t>1596384591</t>
  </si>
  <si>
    <t>Ražení štol ruční, v hornině I. stupně ražnosti suché, bez použití trhavin  délky štoly do 200 m, o průřezu TV přes 1,5 do 4 m2</t>
  </si>
  <si>
    <t>https://podminky.urs.cz/item/CS_URS_2021_01/142164111</t>
  </si>
  <si>
    <t>"Přípojka č. 34" 2,600*7,800</t>
  </si>
  <si>
    <t>Mezisoučet</t>
  </si>
  <si>
    <t>"Předpokládaný nadvýrub - 10%" 20,280*0,10</t>
  </si>
  <si>
    <t>"Drenáž" 0,500*0,300*7,80</t>
  </si>
  <si>
    <t>"Čerpací šachta - 9x" 0,75*0,75*0,75</t>
  </si>
  <si>
    <t>"Ražení štol - suchá 50%" Ražení_štol*0,50</t>
  </si>
  <si>
    <t>"Ražení štol - mokrá 30%" Ražení_štol*0,30</t>
  </si>
  <si>
    <t>"Ražení štol - zvodnělá 20%" Ražení_štol*0,20</t>
  </si>
  <si>
    <t>142174111</t>
  </si>
  <si>
    <t>Ražení štol bez trhaviny l do 200 m průřez nad 1,5 do 4 m2 I stupeň ražnosti mokrá</t>
  </si>
  <si>
    <t>2043257083</t>
  </si>
  <si>
    <t>Ražení štol ruční, v hornině I. stupně ražnosti mokré, bez použití trhavin  délky štoly do 200 m, o průřezu TV přes 1,5 do 4 m2</t>
  </si>
  <si>
    <t>https://podminky.urs.cz/item/CS_URS_2021_01/142174111</t>
  </si>
  <si>
    <t>142184111</t>
  </si>
  <si>
    <t>Ražení štol bez trhaviny l do 200 m průřez nad 1,5 do 4 m2 I stupeň ražnosti vodnatá</t>
  </si>
  <si>
    <t>-1278282320</t>
  </si>
  <si>
    <t>Ražení štol ruční, v hornině I. stupně ražnosti, silně zavodněné, bez použití trhavin  délky štoly do 200 m, o průřezu TV přes 1,5 do 4 m2</t>
  </si>
  <si>
    <t>https://podminky.urs.cz/item/CS_URS_2021_01/142184111</t>
  </si>
  <si>
    <t>154063111</t>
  </si>
  <si>
    <t>Pažení výrubu štol trvale ocelové suchá l do 200 m</t>
  </si>
  <si>
    <t>1516342000</t>
  </si>
  <si>
    <t>Pažení výrubu štol pažnicemi, ražených v hornině suché, trvale zabudované  ocelovými pažnicemi hmotnosti přes 35 do 55 kg/m2, délky štoly do 200 m</t>
  </si>
  <si>
    <t>https://podminky.urs.cz/item/CS_URS_2021_01/154063111</t>
  </si>
  <si>
    <t>(1,800+1,200+1,800)*(7,80)*0,500</t>
  </si>
  <si>
    <t>154066111</t>
  </si>
  <si>
    <t>Nosná konstrukce výstroje štol typová K l do 200 m trvale suchá</t>
  </si>
  <si>
    <t>kg</t>
  </si>
  <si>
    <t>533177309</t>
  </si>
  <si>
    <t>Nosná typová konstrukce výstroje štol trvale zabudovaných  z úplných ocelových rámů, z typových oblouků z profilové oceli "K" délky štoly, do 200 m, v hornině suché</t>
  </si>
  <si>
    <t>https://podminky.urs.cz/item/CS_URS_2021_01/154066111</t>
  </si>
  <si>
    <t>"Dle příčného řezu" 118,000*11,000*0,500</t>
  </si>
  <si>
    <t>"Podélná výztuž 5x, předpoklad 6kg/m" 5*7,80*6*0,500</t>
  </si>
  <si>
    <t>"L50/50/4 délky 1,10m, hmotnost 6kg/m" 2*1,1*6,00*11,000*0,500</t>
  </si>
  <si>
    <t>154073111</t>
  </si>
  <si>
    <t>Pažení výrubu štol trvale ocelové mokrá l do 200 m</t>
  </si>
  <si>
    <t>-681267557</t>
  </si>
  <si>
    <t>Pažení výrubu štol, ražených v hornině mokré, trvale zabudované  ocelovými pažnicemi hmotnosti přes 35 do 55 kg/m2, délky štoly do 200 m</t>
  </si>
  <si>
    <t>https://podminky.urs.cz/item/CS_URS_2021_01/154073111</t>
  </si>
  <si>
    <t>(1,800+1,200+1,800)*7,800*0,300</t>
  </si>
  <si>
    <t>154076111</t>
  </si>
  <si>
    <t>Nosná konstrukce výstroje štol typová K l do 200 m trvale mokrá</t>
  </si>
  <si>
    <t>1106353889</t>
  </si>
  <si>
    <t>Nosná typová konstrukce výstroje štol trvale zabudovaných  z úplných ocelových rámů, z typových oblouků z profilové oceli "K" délky štoly, do 200 m, v hornině mokré</t>
  </si>
  <si>
    <t>https://podminky.urs.cz/item/CS_URS_2021_01/154076111</t>
  </si>
  <si>
    <t>"Dle příčného řezu" 118,000*11,000*0,300</t>
  </si>
  <si>
    <t>"Podélná výztuž 5x, předpoklad 6kg/m" 5*7,800*6*0,300</t>
  </si>
  <si>
    <t>"L50/50/4 délky 1,10m, hmotnost 6kg/m" 2*1,1*6,00*11,000*0,300</t>
  </si>
  <si>
    <t>154083111</t>
  </si>
  <si>
    <t>Pažení výrubu štol trvale ocelové vodnatá l do 200 m</t>
  </si>
  <si>
    <t>487363936</t>
  </si>
  <si>
    <t>Pažení výrubu štol, ražených v hornině silně zavodněné trvale zabudované  ocelovými pažnicemi hmotnosti přes 35 do 55 kg/m2, délky štoly do 200 m</t>
  </si>
  <si>
    <t>https://podminky.urs.cz/item/CS_URS_2021_01/154083111</t>
  </si>
  <si>
    <t>(1,800+1,200+1,800)*7,800*0,200</t>
  </si>
  <si>
    <t>154086111</t>
  </si>
  <si>
    <t>Nosná konstrukce výstroje štol typová K l do 200 m trvale vodnatá</t>
  </si>
  <si>
    <t>715284021</t>
  </si>
  <si>
    <t>Nosná typová konstrukce výstroje štol trvale zabudovaných  z úplných ocelových rámů, z typových oblouků z profilové oceli "K" délky štoly, do 200 m, v hornině silně zavodněné</t>
  </si>
  <si>
    <t>https://podminky.urs.cz/item/CS_URS_2021_01/154086111</t>
  </si>
  <si>
    <t>"Dle příčného řezu" 118,000*11,000*0,200</t>
  </si>
  <si>
    <t>"Podélná výztuž 5x, předpoklad 6kg/m" 5*7,800*6*0,200</t>
  </si>
  <si>
    <t>"L50/50/4 délky 1,10m, hmotnost 6kg/m" 2*1,1*6,00*11,000*0,200</t>
  </si>
  <si>
    <t>161152111</t>
  </si>
  <si>
    <t>Svislé přemístění rubaniny v hoře z hloubky do 15 m</t>
  </si>
  <si>
    <t>1776959020</t>
  </si>
  <si>
    <t>Svislé přemístění rubaniny v hoře  z hloubky do 15 m</t>
  </si>
  <si>
    <t>https://podminky.urs.cz/item/CS_URS_2021_01/161152111</t>
  </si>
  <si>
    <t xml:space="preserve">Poznámka k souboru cen:_x000D_
1. Ceny jsou určeny pro všechny stupně ražnosti a míry zavodnění. 2. V cenách jsou započteny i náklady na vyklopení rubaniny na dopravní prostředek, do zásobníku nebo na terén popř. na vypuštění ze zásobníku na dopravní prostředek. 3. Pro volbu ceny je rozhodující hloubka, která je určena vzdáleností dna šachty od vodorovné roviny, proložené středním bodem ústí šachty ve srovnaném terénu. 4. Objem rubaniny se stanoví v m3 rostlého stavu jako součin plochy teoretického výrubního průřezu, příslušného součinitele z přílohy č. 7 a délky štoly. 5. Jestliže trvalý nadměrný výrub je vyplňován zakládkou z rubaniny za pažení, pro určení zbylého množství rubaniny z ražby pro svislé přemístění rubaniny v hoře se od objemu rubaniny z ražby (v rostlém stavu) odečte objem zakládky redukovaný (z nakypřeného stavu na rostlý stav) příslušným součinitelem z přílohy č. 6. </t>
  </si>
  <si>
    <t>Koeficient nakypření 1,23</t>
  </si>
  <si>
    <t>Ražení_štol*1,23</t>
  </si>
  <si>
    <t>357352985</t>
  </si>
  <si>
    <t>Ražení_štol*0,85*1,23</t>
  </si>
  <si>
    <t>1602508752</t>
  </si>
  <si>
    <t>Ražení_štol*0,15*1,23</t>
  </si>
  <si>
    <t>163333511</t>
  </si>
  <si>
    <t>Vodorovné přemístění rubaniny v hoře do 200 m suchá</t>
  </si>
  <si>
    <t>-182667968</t>
  </si>
  <si>
    <t>Vodorovné přemístění rubaniny ze štol v hoře bez naložení  délky dopravní trasy, do 200 m, horniny suché</t>
  </si>
  <si>
    <t>https://podminky.urs.cz/item/CS_URS_2021_01/163333511</t>
  </si>
  <si>
    <t xml:space="preserve">Poznámka k souboru cen:_x000D_
1. Ceny jsou určeny pro všechny stupně ražnosti a výrubní průřezy. 2. V cenách jsou započteny i náklady na: a) manipulaci s rubaninou k zařízení pro svislé přemístění rubaniny v hoře, b) vyklopení rubaniny na dopravní prostředek, do zásobníku nebo na terén, jestliže není prováděno svislé přemístění rubaniny v hoře. 3. Do délky dopravní trasy v hoře se započítává i délka vodorovného přemístění navazující štolou nebo tunelem popř. i nádvoří mimo horu, pokud tato doprava přímo navazuje stejným dopravním prostředkem, bez překládání, na přemístění z hory. 4. Objem rubaniny se stanoví v m3 rostlého stavu součinem teoretického výrubního průřezu, příslušného součinitele z přílohy č. 7 a délky štoly. 5. Jestliže trvalý nadměrný výrub je vyplňován zakládkou z rubaniny za pažení, pro určení zbylého množství rubaniny z ražby pro vodorovné přemístění rubaniny v hoře se od objemu rubaniny z ražby (v rostlém stavu) odečte objem zakládky redukovaný (z nakypřeného stavu na rostlý stav) příslušným součinitelem z přílohy č. 6. </t>
  </si>
  <si>
    <t>163333521</t>
  </si>
  <si>
    <t>Vodorovné přemístění rubaniny v hoře do 200 m mokrá</t>
  </si>
  <si>
    <t>395275451</t>
  </si>
  <si>
    <t>Vodorovné přemístění rubaniny ze štol v hoře bez naložení  délky dopravní trasy, do 200 m, horniny mokré</t>
  </si>
  <si>
    <t>https://podminky.urs.cz/item/CS_URS_2021_01/163333521</t>
  </si>
  <si>
    <t>163333531</t>
  </si>
  <si>
    <t>Vodorovné přemístění rubaniny v hoře do 200 m vodnatá</t>
  </si>
  <si>
    <t>-1282925904</t>
  </si>
  <si>
    <t>Vodorovné přemístění rubaniny ze štol v hoře bez naložení  délky dopravní trasy, do 200 m, horniny silně zavodněné</t>
  </si>
  <si>
    <t>https://podminky.urs.cz/item/CS_URS_2021_01/163333531</t>
  </si>
  <si>
    <t>-739981677</t>
  </si>
  <si>
    <t>-398811319</t>
  </si>
  <si>
    <t>Skládka_1_3*1,80</t>
  </si>
  <si>
    <t>Skládka_4_5*1,80</t>
  </si>
  <si>
    <t>176101112</t>
  </si>
  <si>
    <t>Výplň štoly l do 200 m betonem tř. C12/15</t>
  </si>
  <si>
    <t>1386503904</t>
  </si>
  <si>
    <t>Výplň štoly délky do 200 m  betonem tř. 12/15</t>
  </si>
  <si>
    <t>https://podminky.urs.cz/item/CS_URS_2021_01/176101112</t>
  </si>
  <si>
    <t xml:space="preserve">Poznámka k souboru cen:_x000D_
1. V ceně -1111 Výplň štoly rubaninou jsou započteny náklady na: a) vybrání vhodné horniny, její přehození do 3 m nebo naložení na dopravní prostředek a uložení do štoly, b) vyzdění čílek. 2. V ceně -1111 Výplň štoly rubaninou nejsou započteny náklady na: a) vodorovné přemístění rubaniny v hoře; toto přemístění se oceňuje cenami souboru cen 163 33-3 Vodorovné přemístění rubaniny v hoře této části katalogu, b) svislé přemístění v šachtě; tyto práce se oceňují cenami souboru cen 161 15-2 Svislé přemístění rubaniny v hoře, této části katalogu, c) výplň štoly jiným materiálem mimo rubaninu; tato výplň se oceňuje cenou -1111, přičemž dodání materiálu se oceňuje ve specifikaci. 3. Objem výplně štoly je určen objemem vyplňovaného prostoru štoly. Od objemu vyplňovaného prostoru se odečítá objem potrubí a jiných vedení o průřezu přes 0,03 m2. </t>
  </si>
  <si>
    <t>2,200*(1,90+1,80+2,30+2,20+1,65+2,25+1,45+2,45+6,10+1,80+6,05+6,55)</t>
  </si>
  <si>
    <t>212752101</t>
  </si>
  <si>
    <t>Trativod z drenážních trubek korugovaných PE-HD SN 4 perforace 360° včetně lože otevřený výkop DN 100 pro liniové stavby</t>
  </si>
  <si>
    <t>-317227508</t>
  </si>
  <si>
    <t>Trativody z drenážních trubek pro liniové stavby a komunikace se zřízením štěrkového lože pod trubky a s jejich obsypem v otevřeném výkopu trubka korugovaná sendvičová PE-HD SN 4 celoperforovaná 360° DN 100</t>
  </si>
  <si>
    <t>https://podminky.urs.cz/item/CS_URS_2021_01/212752101</t>
  </si>
  <si>
    <t xml:space="preserve">Poznámka k souboru cen:_x000D_
1. V cenách souboru cen jsou započteny náklady na: a) podsyp ze štěrkopísku tl. 100 mm, b) obsyp DN +150 mm nad potrubí a do stran. 2. V cenách souboru cen nejsou započteny náklady na: a) montáž a dodávku tvarovek, které se oceňují cenami souboru 877 ..-52.1 Montáž tvarovek na kanalizačním potrubí z trub z plastu, části A03, b) opláštění potrubí geotextílií, které se oceňuje cenami souboru 211 97-11.. Zřízení opláštění výplně z geotextilie odvodňovacích žeber nebo trativodů v rýze nebo zářezu se stěnami katalogu 800-2 Zvláštní zakládání objektů, části A 01. </t>
  </si>
  <si>
    <t>7,800</t>
  </si>
  <si>
    <t>212752192</t>
  </si>
  <si>
    <t>Příplatek za práce ve štole při zřizování trativodu z drenážních trubek</t>
  </si>
  <si>
    <t>2102943503</t>
  </si>
  <si>
    <t>Trativody z drenážních trubek pro liniové stavby a komunikace Příplatek k ceně za práce ve štole</t>
  </si>
  <si>
    <t>https://podminky.urs.cz/item/CS_URS_2021_01/212752192</t>
  </si>
  <si>
    <t>216901111</t>
  </si>
  <si>
    <t>Očištění líce ploch výrubu, pažení nebo obezdívky l do 200 m litá skála</t>
  </si>
  <si>
    <t>-1393036249</t>
  </si>
  <si>
    <t>Očištění štol tlakovou vodou příp. jiným vhodným způsobem  lícních ploch výrubu, pažení nebo obezdívky štol s naložením uvolněného materiálu, délky štoly do 200 m v lité skále</t>
  </si>
  <si>
    <t>https://podminky.urs.cz/item/CS_URS_2021_01/216901111</t>
  </si>
  <si>
    <t xml:space="preserve">Poznámka k souboru cen:_x000D_
1. Ceny jsou určeny: a) pro všechny míry zavodnění horniny, b) pro očištění opěr a klenby (zapažené i nezapažené - příloha č. 8). 2. Ceny nelze použít pro očištění lícních ploch prováděné bezprostředně před betonáží nosné obezdívky štol nebo bezprostředně před zajištěním výrubu štol stříkaným betonem; toto očištění lícních ploch výrubu je započteno v cenách těchto konstrukcí. </t>
  </si>
  <si>
    <t>(1,800+1,200+1,800)*7,800</t>
  </si>
  <si>
    <t>216902111</t>
  </si>
  <si>
    <t>Očištění nezapaženého dna štol</t>
  </si>
  <si>
    <t>-1850890537</t>
  </si>
  <si>
    <t>Očištění nezapaženého dna štol  jakékoliv délky</t>
  </si>
  <si>
    <t>https://podminky.urs.cz/item/CS_URS_2021_01/216902111</t>
  </si>
  <si>
    <t xml:space="preserve">Poznámka k souboru cen:_x000D_
1. Cena je určena pro všechny stupně ražnosti a míry zavodnění. 2. V ceně jsou započteny i náklady na naložení uvolněného materiálu a naplavenin do tl. 100 mm na dopravní prostředek. </t>
  </si>
  <si>
    <t>(0,200+1,200+0,200)*7,800</t>
  </si>
  <si>
    <t>222113121</t>
  </si>
  <si>
    <t>Vrty pro injektování za rubem obezdívky z betonu</t>
  </si>
  <si>
    <t>-860899774</t>
  </si>
  <si>
    <t>Vrty pro injektování dutin za rubem obezdívky ve štolách  světlosti do 44 mm v obezdívce z betonu nebo betonových tvárnic a kamene</t>
  </si>
  <si>
    <t>https://podminky.urs.cz/item/CS_URS_2021_01/222113121</t>
  </si>
  <si>
    <t xml:space="preserve">Poznámka k souboru cen:_x000D_
1. Ceny jsou určeny: a) pro všechny výrubní průřezy, délky štoly a tloušťky obezdívky, b) pro těsnicí injektáž a pro vyplnění dutin za rubem obezdívky; pro vrty pro injektování hornin jsou určeny příslušné ceny souborů cen 22..-Vrty části A 01 katalogu 800-2 Zvláštní zakládání objektů. 2. V ceně jsou započteny i náklady na: a) nasazení a opotřebení injekčních trubek, b) vyjmutí těchto trubek po zainjektování, c) úpravu líce obezdívky v místech vrtů. 3. Příplatek k ceně lze použít i za provrtání ocelových rámů (oblouků). Při současném provrtání 1 ks rámu a 2 ks pažnic jedním vrtem se množství měrných jednotek násobí třemi. Množství vrtů, ve kterých se současně provrtává 1 rám a 2 pažnice, se stanoví v % celkového počtu vrtů takto: při vzdálenosti mezi okraji rámů přes 500 mm a více 5 %, přes 300 do 500 mm 15 %, do 300 mm 30 %, na sraz 100 %. </t>
  </si>
  <si>
    <t>"Předpoklad 2 vrty/m, kolem štoly předpoklad 4 vrty celkem tedy 7,800*2*4" 7,800*2*4</t>
  </si>
  <si>
    <t>222113149</t>
  </si>
  <si>
    <t>Příplatek za provrtání ocelové pažnice</t>
  </si>
  <si>
    <t>-1546721109</t>
  </si>
  <si>
    <t>Vrty pro injektování dutin za rubem obezdívky ve štolách  Příplatek k ceně za provrtání ocelové pažnice</t>
  </si>
  <si>
    <t>https://podminky.urs.cz/item/CS_URS_2021_01/222113149</t>
  </si>
  <si>
    <t>281901112</t>
  </si>
  <si>
    <t>Injektování do 0,6 MPa horniny nebo dutin za rubem obezdívky štol jeden vrt</t>
  </si>
  <si>
    <t>1308272513</t>
  </si>
  <si>
    <t>Injektování pro zpevnění horniny nebo vyplnění dutin za rubem nosné obezdívky štol  do 0,6 MPa, do svislých a šikmých vrtů, pro všechny druhy obezdívek při injektáži 1 vrtu</t>
  </si>
  <si>
    <t>https://podminky.urs.cz/item/CS_URS_2021_01/281901112</t>
  </si>
  <si>
    <t>58521113</t>
  </si>
  <si>
    <t>cement portlandský CEM I 52,5MPa</t>
  </si>
  <si>
    <t>260349193</t>
  </si>
  <si>
    <t>282901112</t>
  </si>
  <si>
    <t>Injektování sestupně nad 0,6 do 2,0 MPa pro zpevnění hornin jeden vrt</t>
  </si>
  <si>
    <t>229911126</t>
  </si>
  <si>
    <t>Injektování pro zpevnění hornin při pracích ve štolách  přes 0,6 do 2,0 MPa, do šikmých a svislých vrtů sestupně při injektáži 1 vrtu</t>
  </si>
  <si>
    <t>https://podminky.urs.cz/item/CS_URS_2021_01/282901112</t>
  </si>
  <si>
    <t xml:space="preserve">Poznámka k souboru cen:_x000D_
1. Ceny nelze použít pro injektování umělými pryskyřicemi; tato práce se ocení cenou 282-90 2112 Injektování umělými pryskyřicemi této části katalogu. </t>
  </si>
  <si>
    <t>"Čelba - předpoklad" 10</t>
  </si>
  <si>
    <t>-1694852700</t>
  </si>
  <si>
    <t>-182905872</t>
  </si>
  <si>
    <t>"Potrubí DN 200" 8,50</t>
  </si>
  <si>
    <t>452181110</t>
  </si>
  <si>
    <t>Montáž dřevěného prahu ocelové výstroje</t>
  </si>
  <si>
    <t>-1515443437</t>
  </si>
  <si>
    <t>Montáž dřevěného prahu ocelové výstroje štol  při průřezu TV do 4 m2 délky do 200 m</t>
  </si>
  <si>
    <t>https://podminky.urs.cz/item/CS_URS_2021_01/452181110</t>
  </si>
  <si>
    <t xml:space="preserve">Poznámka k souboru cen:_x000D_
1. Cena je určena pro všechny stupně ražnosti a míry zavodnění. 2. V ceně jsou započteny i náklady na opracování, vyklínování a spojení dílů prahu skobami. 3. V ceně nejsou započteny náklady na dodání dřevěných prahů; jejich dodání se oceňuje ve specifikaci; ztratné lze dohodnout ve výši 3 %. </t>
  </si>
  <si>
    <t>11,000</t>
  </si>
  <si>
    <t>60715257R</t>
  </si>
  <si>
    <t>dřevěný prah 120/250-1600ze dřeva D40</t>
  </si>
  <si>
    <t>670187003</t>
  </si>
  <si>
    <t>920883913</t>
  </si>
  <si>
    <t xml:space="preserve">Poznámka k souboru cen:_x000D_
1. Ceny -1131 až -1181 a -1192 lze použít i pro ochrannou vrstvu pod železobetonové konstrukce. 2. Ceny -2131 až -2181 a -2192 jsou určeny pro jakékoliv úkosy sedel. </t>
  </si>
  <si>
    <t>0,155*7,800</t>
  </si>
  <si>
    <t>452311192</t>
  </si>
  <si>
    <t>Příplatek ke zřizování podkladních desek z betonu prostého za práce ve štole</t>
  </si>
  <si>
    <t>258481309</t>
  </si>
  <si>
    <t>Podkladní a zajišťovací konstrukce z betonu prostého v otevřeném výkopu Příplatek k cenám za práce ve štole pro desky</t>
  </si>
  <si>
    <t>https://podminky.urs.cz/item/CS_URS_2021_01/452311192</t>
  </si>
  <si>
    <t>831263195</t>
  </si>
  <si>
    <t>Příplatek za zřízení kanalizační přípojky DN 100 až 300</t>
  </si>
  <si>
    <t>2038974582</t>
  </si>
  <si>
    <t>Montáž potrubí z trub kameninových  hrdlových s integrovaným těsněním Příplatek k cenám za zřízení kanalizační přípojky DN od 100 do 300</t>
  </si>
  <si>
    <t>https://podminky.urs.cz/item/CS_URS_2021_01/831263195</t>
  </si>
  <si>
    <t>246707602</t>
  </si>
  <si>
    <t>412766745</t>
  </si>
  <si>
    <t>8,5*1,015 'Přepočtené koeficientem množství</t>
  </si>
  <si>
    <t>STZ.PRING0200H</t>
  </si>
  <si>
    <t>P kroužek DN 200 C TR240</t>
  </si>
  <si>
    <t>805549502</t>
  </si>
  <si>
    <t>-1391172323</t>
  </si>
  <si>
    <t>59710967</t>
  </si>
  <si>
    <t>koleno kameninové glazované DN 200 30° spojovací systém F tř. 240</t>
  </si>
  <si>
    <t>-1359768777</t>
  </si>
  <si>
    <t>59711046R</t>
  </si>
  <si>
    <t>pružná spojka Flex-Seal DN 200</t>
  </si>
  <si>
    <t>-1305497256</t>
  </si>
  <si>
    <t>pružná spojka Flex-Seal DN 150</t>
  </si>
  <si>
    <t>892392121</t>
  </si>
  <si>
    <t>Tlaková zkouška vzduchem potrubí DN 400 těsnícím vakem ucpávkovým</t>
  </si>
  <si>
    <t>822946296</t>
  </si>
  <si>
    <t>Tlakové zkoušky vzduchem těsnícími vaky ucpávkovými DN 400</t>
  </si>
  <si>
    <t>https://podminky.urs.cz/item/CS_URS_2021_01/892392121</t>
  </si>
  <si>
    <t>899336205R</t>
  </si>
  <si>
    <t>Řez kameninovým potrubím DN 200</t>
  </si>
  <si>
    <t>343935999</t>
  </si>
  <si>
    <t>899652147R</t>
  </si>
  <si>
    <t>Šachty pro domovní přípojky dle PD</t>
  </si>
  <si>
    <t>1787875277</t>
  </si>
  <si>
    <t>998252111</t>
  </si>
  <si>
    <t>Přesun hmot pro štoly ražené při délce svislého přesunu do 25 m</t>
  </si>
  <si>
    <t>-1749298336</t>
  </si>
  <si>
    <t>Přesun hmot pro štoly ražené s výjimkou metra vodorovná dopravní vzdálenost do 100 m na povrchu a do 200 m v podzemí délka svislého přesunu do 25 m</t>
  </si>
  <si>
    <t>https://podminky.urs.cz/item/CS_URS_2021_01/998252111</t>
  </si>
  <si>
    <t>HZS</t>
  </si>
  <si>
    <t>Hodinové zúčtovací sazby</t>
  </si>
  <si>
    <t>HZS2232</t>
  </si>
  <si>
    <t>Hodinová zúčtovací sazba elektrikář odborný</t>
  </si>
  <si>
    <t>512</t>
  </si>
  <si>
    <t>-187251361</t>
  </si>
  <si>
    <t>Hodinové zúčtovací sazby profesí PSV  provádění stavebních instalací elektrikář odborný</t>
  </si>
  <si>
    <t>https://podminky.urs.cz/item/CS_URS_2021_01/HZS2232</t>
  </si>
  <si>
    <t>SEZNAM FIGUR</t>
  </si>
  <si>
    <t>Výměra</t>
  </si>
  <si>
    <t>Použití figury:</t>
  </si>
  <si>
    <t xml:space="preserve"> SO 300.4</t>
  </si>
  <si>
    <t xml:space="preserve">Janáčkovo kulturní centrum - přípojka č. 34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</si>
</sst>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34" x14ac:knownFonts="1">
    <font>
      <sz val="8"/>
      <name val="Arial CE"/>
      <family val="2"/>
    </font>
    <font>
      <sz val="10"/>
      <color rgb="FF969696"/>
      <name val="Arial CE"/>
    </font>
    <font>
      <sz val="10"/>
      <name val="Arial CE"/>
    </font>
    <font>
      <b/>
      <sz val="11"/>
      <name val="Arial CE"/>
    </font>
    <font>
      <b/>
      <sz val="12"/>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3366FF"/>
      <name val="Arial CE"/>
    </font>
    <font>
      <b/>
      <sz val="14"/>
      <name val="Arial CE"/>
    </font>
    <font>
      <b/>
      <sz val="10"/>
      <name val="Arial CE"/>
    </font>
    <font>
      <b/>
      <sz val="10"/>
      <color rgb="FF464646"/>
      <name val="Arial CE"/>
    </font>
    <font>
      <sz val="8"/>
      <color rgb="FF969696"/>
      <name val="Arial CE"/>
    </font>
    <font>
      <sz val="9"/>
      <name val="Arial CE"/>
    </font>
    <font>
      <sz val="9"/>
      <color rgb="FF969696"/>
      <name val="Arial CE"/>
    </font>
    <font>
      <b/>
      <sz val="12"/>
      <color rgb="FF960000"/>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sz val="7"/>
      <color rgb="FF979797"/>
      <name val="Arial CE"/>
    </font>
    <font>
      <i/>
      <u/>
      <sz val="7"/>
      <color rgb="FF979797"/>
      <name val="Calibri"/>
      <family val="2"/>
      <charset val="238"/>
      <scheme val="minor"/>
    </font>
    <font>
      <i/>
      <sz val="7"/>
      <color rgb="FF969696"/>
      <name val="Arial CE"/>
    </font>
    <font>
      <i/>
      <sz val="9"/>
      <color rgb="FF0000FF"/>
      <name val="Arial CE"/>
    </font>
    <font>
      <i/>
      <sz val="8"/>
      <color rgb="FF0000FF"/>
      <name val="Arial CE"/>
    </font>
    <font>
      <b/>
      <sz val="9"/>
      <name val="Arial CE"/>
    </font>
    <font>
      <u/>
      <sz val="11"/>
      <color theme="10"/>
      <name val="Calibri"/>
      <family val="2"/>
      <charset val="238"/>
      <scheme val="minor"/>
    </font>
  </fonts>
  <fills count="5">
    <fill>
      <patternFill patternType="none"/>
    </fill>
    <fill>
      <patternFill patternType="gray125"/>
    </fill>
    <fill>
      <patternFill patternType="solid">
        <fgColor rgb="FFC0C0C0"/>
      </patternFill>
    </fill>
    <fill>
      <patternFill patternType="solid">
        <fgColor rgb="FFFFFFCC"/>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3" fillId="0" borderId="0" applyNumberFormat="0" applyFill="0" applyBorder="0" applyAlignment="0" applyProtection="0"/>
  </cellStyleXfs>
  <cellXfs count="162">
    <xf numFmtId="0" fontId="0" fillId="0" borderId="0" xfId="0"/>
    <xf numFmtId="0" fontId="0" fillId="0" borderId="0" xfId="0" applyAlignment="1">
      <alignment vertical="center"/>
    </xf>
    <xf numFmtId="0" fontId="0" fillId="0" borderId="0" xfId="0"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Alignment="1">
      <alignment horizontal="center" vertical="center" wrapText="1"/>
    </xf>
    <xf numFmtId="0" fontId="7" fillId="0" borderId="0" xfId="0" applyFo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3"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3" xfId="0"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0" fontId="15"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5" xfId="0" applyBorder="1" applyAlignment="1">
      <alignment vertical="center"/>
    </xf>
    <xf numFmtId="0" fontId="0" fillId="4" borderId="7" xfId="0" applyFill="1" applyBorder="1" applyAlignment="1">
      <alignment vertical="center"/>
    </xf>
    <xf numFmtId="0" fontId="18" fillId="0" borderId="16" xfId="0" applyFont="1" applyBorder="1" applyAlignment="1">
      <alignment horizontal="center" vertical="center" wrapText="1"/>
    </xf>
    <xf numFmtId="0" fontId="18" fillId="0" borderId="17" xfId="0" applyFont="1" applyBorder="1" applyAlignment="1">
      <alignment horizontal="center" vertical="center" wrapText="1"/>
    </xf>
    <xf numFmtId="0" fontId="18" fillId="0" borderId="18" xfId="0" applyFont="1" applyBorder="1" applyAlignment="1">
      <alignment horizontal="center" vertical="center" wrapText="1"/>
    </xf>
    <xf numFmtId="0" fontId="0" fillId="0" borderId="11" xfId="0" applyBorder="1" applyAlignment="1">
      <alignment vertical="center"/>
    </xf>
    <xf numFmtId="0" fontId="19" fillId="0" borderId="0" xfId="0" applyFont="1" applyAlignment="1">
      <alignment horizontal="left" vertical="center"/>
    </xf>
    <xf numFmtId="4" fontId="19" fillId="0" borderId="0" xfId="0" applyNumberFormat="1" applyFont="1" applyAlignment="1">
      <alignment vertical="center"/>
    </xf>
    <xf numFmtId="0" fontId="20" fillId="0" borderId="0" xfId="0" applyFont="1" applyAlignment="1">
      <alignment horizontal="left" vertical="center"/>
    </xf>
    <xf numFmtId="0" fontId="21" fillId="0" borderId="0" xfId="0" applyFont="1" applyAlignment="1">
      <alignment horizontal="left" vertical="center"/>
    </xf>
    <xf numFmtId="0" fontId="0" fillId="0" borderId="3" xfId="0" applyBorder="1" applyAlignment="1">
      <alignment vertical="center" wrapText="1"/>
    </xf>
    <xf numFmtId="0" fontId="14" fillId="0" borderId="0" xfId="0" applyFont="1" applyAlignment="1">
      <alignment horizontal="left" vertical="center"/>
    </xf>
    <xf numFmtId="0" fontId="16"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ill="1" applyAlignment="1">
      <alignment vertical="center"/>
    </xf>
    <xf numFmtId="0" fontId="4" fillId="4" borderId="6" xfId="0" applyFont="1" applyFill="1" applyBorder="1" applyAlignment="1">
      <alignment horizontal="lef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17" fillId="4" borderId="0" xfId="0" applyFont="1" applyFill="1" applyAlignment="1">
      <alignment horizontal="left" vertical="center"/>
    </xf>
    <xf numFmtId="0" fontId="17" fillId="4" borderId="0" xfId="0" applyFont="1" applyFill="1" applyAlignment="1">
      <alignment horizontal="right" vertical="center"/>
    </xf>
    <xf numFmtId="0" fontId="22" fillId="0" borderId="0" xfId="0" applyFont="1" applyAlignment="1">
      <alignment horizontal="left" vertical="center"/>
    </xf>
    <xf numFmtId="0" fontId="5" fillId="0" borderId="3" xfId="0" applyFont="1" applyBorder="1" applyAlignment="1">
      <alignment vertical="center"/>
    </xf>
    <xf numFmtId="0" fontId="5" fillId="0" borderId="20" xfId="0" applyFont="1" applyBorder="1" applyAlignment="1">
      <alignment horizontal="left" vertical="center"/>
    </xf>
    <xf numFmtId="0" fontId="5" fillId="0" borderId="20" xfId="0" applyFont="1" applyBorder="1" applyAlignment="1">
      <alignment vertical="center"/>
    </xf>
    <xf numFmtId="4" fontId="5" fillId="0" borderId="20" xfId="0" applyNumberFormat="1" applyFont="1" applyBorder="1" applyAlignment="1">
      <alignmen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0" fillId="0" borderId="3" xfId="0" applyBorder="1" applyAlignment="1">
      <alignment horizontal="center" vertical="center" wrapText="1"/>
    </xf>
    <xf numFmtId="0" fontId="17" fillId="4" borderId="16" xfId="0" applyFont="1" applyFill="1" applyBorder="1" applyAlignment="1">
      <alignment horizontal="center" vertical="center" wrapText="1"/>
    </xf>
    <xf numFmtId="0" fontId="17" fillId="4" borderId="17" xfId="0" applyFont="1" applyFill="1" applyBorder="1" applyAlignment="1">
      <alignment horizontal="center" vertical="center" wrapText="1"/>
    </xf>
    <xf numFmtId="0" fontId="17" fillId="4" borderId="18" xfId="0" applyFont="1" applyFill="1" applyBorder="1" applyAlignment="1">
      <alignment horizontal="center" vertical="center" wrapText="1"/>
    </xf>
    <xf numFmtId="4" fontId="19" fillId="0" borderId="0" xfId="0" applyNumberFormat="1" applyFont="1"/>
    <xf numFmtId="166" fontId="23" fillId="0" borderId="12" xfId="0" applyNumberFormat="1" applyFont="1" applyBorder="1"/>
    <xf numFmtId="166" fontId="23" fillId="0" borderId="13" xfId="0" applyNumberFormat="1" applyFont="1" applyBorder="1"/>
    <xf numFmtId="4" fontId="24" fillId="0" borderId="0" xfId="0" applyNumberFormat="1" applyFont="1" applyAlignment="1">
      <alignment vertical="center"/>
    </xf>
    <xf numFmtId="0" fontId="7" fillId="0" borderId="3" xfId="0" applyFont="1" applyBorder="1"/>
    <xf numFmtId="0" fontId="7" fillId="0" borderId="0" xfId="0" applyFont="1" applyAlignment="1">
      <alignment horizontal="left"/>
    </xf>
    <xf numFmtId="0" fontId="5" fillId="0" borderId="0" xfId="0" applyFont="1" applyAlignment="1">
      <alignment horizontal="left"/>
    </xf>
    <xf numFmtId="0" fontId="7" fillId="0" borderId="0" xfId="0" applyFont="1" applyProtection="1">
      <protection locked="0"/>
    </xf>
    <xf numFmtId="4" fontId="5" fillId="0" borderId="0" xfId="0" applyNumberFormat="1" applyFont="1"/>
    <xf numFmtId="0" fontId="7" fillId="0" borderId="14" xfId="0" applyFont="1" applyBorder="1"/>
    <xf numFmtId="166" fontId="7" fillId="0" borderId="0" xfId="0" applyNumberFormat="1" applyFont="1"/>
    <xf numFmtId="166" fontId="7" fillId="0" borderId="15" xfId="0" applyNumberFormat="1" applyFont="1" applyBorder="1"/>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lignment horizontal="left"/>
    </xf>
    <xf numFmtId="4" fontId="6" fillId="0" borderId="0" xfId="0" applyNumberFormat="1" applyFont="1"/>
    <xf numFmtId="0" fontId="0" fillId="0" borderId="3" xfId="0" applyBorder="1" applyAlignment="1" applyProtection="1">
      <alignment vertical="center"/>
      <protection locked="0"/>
    </xf>
    <xf numFmtId="0" fontId="17" fillId="0" borderId="22" xfId="0" applyFont="1" applyBorder="1" applyAlignment="1" applyProtection="1">
      <alignment horizontal="center" vertical="center"/>
      <protection locked="0"/>
    </xf>
    <xf numFmtId="49" fontId="17" fillId="0" borderId="22" xfId="0" applyNumberFormat="1" applyFont="1" applyBorder="1" applyAlignment="1" applyProtection="1">
      <alignment horizontal="left" vertical="center" wrapText="1"/>
      <protection locked="0"/>
    </xf>
    <xf numFmtId="0" fontId="17" fillId="0" borderId="22" xfId="0" applyFont="1" applyBorder="1" applyAlignment="1" applyProtection="1">
      <alignment horizontal="left" vertical="center" wrapText="1"/>
      <protection locked="0"/>
    </xf>
    <xf numFmtId="0" fontId="17" fillId="0" borderId="22" xfId="0" applyFont="1" applyBorder="1" applyAlignment="1" applyProtection="1">
      <alignment horizontal="center" vertical="center" wrapText="1"/>
      <protection locked="0"/>
    </xf>
    <xf numFmtId="167" fontId="17" fillId="0" borderId="22" xfId="0" applyNumberFormat="1" applyFont="1" applyBorder="1" applyAlignment="1" applyProtection="1">
      <alignment vertical="center"/>
      <protection locked="0"/>
    </xf>
    <xf numFmtId="4" fontId="17" fillId="0" borderId="22" xfId="0" applyNumberFormat="1" applyFont="1" applyBorder="1" applyAlignment="1" applyProtection="1">
      <alignment vertical="center"/>
      <protection locked="0"/>
    </xf>
    <xf numFmtId="0" fontId="18" fillId="3" borderId="14" xfId="0" applyFont="1" applyFill="1" applyBorder="1" applyAlignment="1" applyProtection="1">
      <alignment horizontal="left" vertical="center"/>
      <protection locked="0"/>
    </xf>
    <xf numFmtId="0" fontId="18" fillId="0" borderId="0" xfId="0" applyFont="1" applyAlignment="1">
      <alignment horizontal="center" vertical="center"/>
    </xf>
    <xf numFmtId="166" fontId="18" fillId="0" borderId="0" xfId="0" applyNumberFormat="1" applyFont="1" applyAlignment="1">
      <alignment vertical="center"/>
    </xf>
    <xf numFmtId="166" fontId="18" fillId="0" borderId="15" xfId="0" applyNumberFormat="1" applyFont="1" applyBorder="1" applyAlignment="1">
      <alignment vertical="center"/>
    </xf>
    <xf numFmtId="0" fontId="17" fillId="0" borderId="0" xfId="0" applyFont="1" applyAlignment="1">
      <alignment horizontal="left" vertical="center"/>
    </xf>
    <xf numFmtId="4" fontId="0" fillId="0" borderId="0" xfId="0" applyNumberFormat="1" applyAlignment="1">
      <alignment vertical="center"/>
    </xf>
    <xf numFmtId="0" fontId="25" fillId="0" borderId="0" xfId="0" applyFont="1" applyAlignment="1">
      <alignment horizontal="left" vertical="center"/>
    </xf>
    <xf numFmtId="0" fontId="26" fillId="0" borderId="0" xfId="0" applyFont="1" applyAlignment="1">
      <alignment horizontal="left" vertical="center" wrapText="1"/>
    </xf>
    <xf numFmtId="0" fontId="0" fillId="0" borderId="0" xfId="0" applyAlignment="1" applyProtection="1">
      <alignment vertical="center"/>
      <protection locked="0"/>
    </xf>
    <xf numFmtId="0" fontId="0" fillId="0" borderId="14" xfId="0" applyBorder="1" applyAlignment="1">
      <alignment vertical="center"/>
    </xf>
    <xf numFmtId="0" fontId="27" fillId="0" borderId="0" xfId="0" applyFont="1" applyAlignment="1">
      <alignment horizontal="left" vertical="center"/>
    </xf>
    <xf numFmtId="0" fontId="28" fillId="0" borderId="0" xfId="1" applyFont="1" applyAlignment="1">
      <alignment vertical="center" wrapText="1"/>
    </xf>
    <xf numFmtId="0" fontId="29" fillId="0" borderId="0" xfId="0" applyFont="1" applyAlignment="1">
      <alignment vertical="center" wrapText="1"/>
    </xf>
    <xf numFmtId="0" fontId="8" fillId="0" borderId="3" xfId="0" applyFont="1" applyBorder="1" applyAlignment="1">
      <alignment vertical="center"/>
    </xf>
    <xf numFmtId="0" fontId="8" fillId="0" borderId="0" xfId="0" applyFont="1" applyAlignment="1">
      <alignment horizontal="left" vertical="center"/>
    </xf>
    <xf numFmtId="0" fontId="8" fillId="0" borderId="0" xfId="0" applyFont="1" applyAlignment="1">
      <alignment horizontal="left" vertical="center" wrapText="1"/>
    </xf>
    <xf numFmtId="0" fontId="8" fillId="0" borderId="14" xfId="0" applyFont="1" applyBorder="1" applyAlignment="1">
      <alignment vertical="center"/>
    </xf>
    <xf numFmtId="0" fontId="8" fillId="0" borderId="15" xfId="0" applyFont="1" applyBorder="1" applyAlignment="1">
      <alignment vertical="center"/>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14" xfId="0" applyFont="1" applyBorder="1" applyAlignment="1">
      <alignment vertical="center"/>
    </xf>
    <xf numFmtId="0" fontId="10" fillId="0" borderId="15" xfId="0" applyFont="1" applyBorder="1" applyAlignment="1">
      <alignment vertical="center"/>
    </xf>
    <xf numFmtId="0" fontId="30" fillId="0" borderId="22" xfId="0" applyFont="1" applyBorder="1" applyAlignment="1" applyProtection="1">
      <alignment horizontal="center" vertical="center"/>
      <protection locked="0"/>
    </xf>
    <xf numFmtId="49" fontId="30" fillId="0" borderId="22" xfId="0" applyNumberFormat="1" applyFont="1" applyBorder="1" applyAlignment="1" applyProtection="1">
      <alignment horizontal="left" vertical="center" wrapText="1"/>
      <protection locked="0"/>
    </xf>
    <xf numFmtId="0" fontId="30" fillId="0" borderId="22" xfId="0" applyFont="1" applyBorder="1" applyAlignment="1" applyProtection="1">
      <alignment horizontal="left" vertical="center" wrapText="1"/>
      <protection locked="0"/>
    </xf>
    <xf numFmtId="0" fontId="30" fillId="0" borderId="22" xfId="0" applyFont="1" applyBorder="1" applyAlignment="1" applyProtection="1">
      <alignment horizontal="center" vertical="center" wrapText="1"/>
      <protection locked="0"/>
    </xf>
    <xf numFmtId="167" fontId="30" fillId="0" borderId="22" xfId="0" applyNumberFormat="1" applyFont="1" applyBorder="1" applyAlignment="1" applyProtection="1">
      <alignment vertical="center"/>
      <protection locked="0"/>
    </xf>
    <xf numFmtId="0" fontId="31" fillId="0" borderId="3" xfId="0" applyFont="1" applyBorder="1" applyAlignment="1">
      <alignment vertical="center"/>
    </xf>
    <xf numFmtId="0" fontId="30" fillId="3" borderId="14" xfId="0" applyFont="1" applyFill="1" applyBorder="1" applyAlignment="1" applyProtection="1">
      <alignment horizontal="left" vertical="center"/>
      <protection locked="0"/>
    </xf>
    <xf numFmtId="0" fontId="30" fillId="0" borderId="0" xfId="0" applyFont="1" applyAlignment="1">
      <alignment horizontal="center"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14" xfId="0" applyFont="1" applyBorder="1" applyAlignment="1">
      <alignment vertical="center"/>
    </xf>
    <xf numFmtId="0" fontId="11" fillId="0" borderId="15" xfId="0" applyFont="1" applyBorder="1" applyAlignment="1">
      <alignment vertical="center"/>
    </xf>
    <xf numFmtId="0" fontId="4" fillId="0" borderId="0" xfId="0" applyFont="1" applyAlignment="1">
      <alignment horizontal="left" vertical="center" wrapText="1"/>
    </xf>
    <xf numFmtId="0" fontId="32" fillId="0" borderId="16" xfId="0" applyFont="1" applyBorder="1" applyAlignment="1">
      <alignment horizontal="left" vertical="center" wrapText="1"/>
    </xf>
    <xf numFmtId="0" fontId="32" fillId="0" borderId="22" xfId="0" applyFont="1" applyBorder="1" applyAlignment="1">
      <alignment horizontal="left" vertical="center" wrapText="1"/>
    </xf>
    <xf numFmtId="0" fontId="32" fillId="0" borderId="22" xfId="0" applyFont="1" applyBorder="1" applyAlignment="1">
      <alignment horizontal="left" vertical="center"/>
    </xf>
    <xf numFmtId="167" fontId="32" fillId="0" borderId="18" xfId="0" applyNumberFormat="1" applyFont="1" applyBorder="1" applyAlignment="1">
      <alignment vertical="center"/>
    </xf>
    <xf numFmtId="0" fontId="0" fillId="0" borderId="0" xfId="0" applyAlignment="1">
      <alignment horizontal="left" vertical="center" wrapText="1"/>
    </xf>
    <xf numFmtId="167" fontId="0" fillId="0" borderId="0" xfId="0" applyNumberFormat="1" applyAlignment="1">
      <alignment vertical="center"/>
    </xf>
    <xf numFmtId="0" fontId="24" fillId="0" borderId="0" xfId="0" applyFont="1" applyAlignment="1">
      <alignment horizontal="left" vertical="center"/>
    </xf>
    <xf numFmtId="4" fontId="17" fillId="0" borderId="22" xfId="0" applyNumberFormat="1" applyFont="1" applyBorder="1" applyAlignment="1">
      <alignment vertical="center"/>
    </xf>
    <xf numFmtId="4" fontId="30" fillId="0" borderId="22" xfId="0" applyNumberFormat="1" applyFont="1" applyBorder="1" applyAlignment="1">
      <alignment vertical="center"/>
    </xf>
    <xf numFmtId="0" fontId="3" fillId="0" borderId="0" xfId="0" applyFont="1" applyAlignment="1">
      <alignment horizontal="left" vertical="center" wrapText="1"/>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12" fillId="2" borderId="0" xfId="0" applyFont="1" applyFill="1" applyAlignment="1">
      <alignment horizontal="center" vertical="center"/>
    </xf>
    <xf numFmtId="0" fontId="0" fillId="0" borderId="0" xfId="0"/>
    <xf numFmtId="0" fontId="2" fillId="3"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hyperlink" Target="https://podminky.urs.cz/item/CS_URS_2021_01/161152111" TargetMode="External"/><Relationship Id="rId18" Type="http://schemas.openxmlformats.org/officeDocument/2006/relationships/hyperlink" Target="https://podminky.urs.cz/item/CS_URS_2021_01/163333531" TargetMode="External"/><Relationship Id="rId26" Type="http://schemas.openxmlformats.org/officeDocument/2006/relationships/hyperlink" Target="https://podminky.urs.cz/item/CS_URS_2021_01/222113121" TargetMode="External"/><Relationship Id="rId39" Type="http://schemas.openxmlformats.org/officeDocument/2006/relationships/hyperlink" Target="https://podminky.urs.cz/item/CS_URS_2021_01/HZS2232" TargetMode="External"/><Relationship Id="rId21" Type="http://schemas.openxmlformats.org/officeDocument/2006/relationships/hyperlink" Target="https://podminky.urs.cz/item/CS_URS_2021_01/176101112" TargetMode="External"/><Relationship Id="rId34" Type="http://schemas.openxmlformats.org/officeDocument/2006/relationships/hyperlink" Target="https://podminky.urs.cz/item/CS_URS_2021_01/831263195" TargetMode="External"/><Relationship Id="rId7" Type="http://schemas.openxmlformats.org/officeDocument/2006/relationships/hyperlink" Target="https://podminky.urs.cz/item/CS_URS_2021_01/154063111" TargetMode="External"/><Relationship Id="rId2" Type="http://schemas.openxmlformats.org/officeDocument/2006/relationships/hyperlink" Target="https://podminky.urs.cz/item/CS_URS_2021_01/115101201" TargetMode="External"/><Relationship Id="rId16" Type="http://schemas.openxmlformats.org/officeDocument/2006/relationships/hyperlink" Target="https://podminky.urs.cz/item/CS_URS_2021_01/163333511" TargetMode="External"/><Relationship Id="rId20" Type="http://schemas.openxmlformats.org/officeDocument/2006/relationships/hyperlink" Target="https://podminky.urs.cz/item/CS_URS_2021_01/171201231" TargetMode="External"/><Relationship Id="rId29" Type="http://schemas.openxmlformats.org/officeDocument/2006/relationships/hyperlink" Target="https://podminky.urs.cz/item/CS_URS_2021_01/282901112" TargetMode="External"/><Relationship Id="rId41" Type="http://schemas.openxmlformats.org/officeDocument/2006/relationships/drawing" Target="../drawings/drawing1.xml"/><Relationship Id="rId1" Type="http://schemas.openxmlformats.org/officeDocument/2006/relationships/hyperlink" Target="https://podminky.urs.cz/item/CS_URS_2021_01/115001102" TargetMode="External"/><Relationship Id="rId6" Type="http://schemas.openxmlformats.org/officeDocument/2006/relationships/hyperlink" Target="https://podminky.urs.cz/item/CS_URS_2021_01/142184111" TargetMode="External"/><Relationship Id="rId11" Type="http://schemas.openxmlformats.org/officeDocument/2006/relationships/hyperlink" Target="https://podminky.urs.cz/item/CS_URS_2021_01/154083111" TargetMode="External"/><Relationship Id="rId24" Type="http://schemas.openxmlformats.org/officeDocument/2006/relationships/hyperlink" Target="https://podminky.urs.cz/item/CS_URS_2021_01/216901111" TargetMode="External"/><Relationship Id="rId32" Type="http://schemas.openxmlformats.org/officeDocument/2006/relationships/hyperlink" Target="https://podminky.urs.cz/item/CS_URS_2021_01/452311131" TargetMode="External"/><Relationship Id="rId37" Type="http://schemas.openxmlformats.org/officeDocument/2006/relationships/hyperlink" Target="https://podminky.urs.cz/item/CS_URS_2021_01/892392121" TargetMode="External"/><Relationship Id="rId40" Type="http://schemas.openxmlformats.org/officeDocument/2006/relationships/printerSettings" Target="../printerSettings/printerSettings1.bin"/><Relationship Id="rId5" Type="http://schemas.openxmlformats.org/officeDocument/2006/relationships/hyperlink" Target="https://podminky.urs.cz/item/CS_URS_2021_01/142174111" TargetMode="External"/><Relationship Id="rId15" Type="http://schemas.openxmlformats.org/officeDocument/2006/relationships/hyperlink" Target="https://podminky.urs.cz/item/CS_URS_2021_01/162751137" TargetMode="External"/><Relationship Id="rId23" Type="http://schemas.openxmlformats.org/officeDocument/2006/relationships/hyperlink" Target="https://podminky.urs.cz/item/CS_URS_2021_01/212752192" TargetMode="External"/><Relationship Id="rId28" Type="http://schemas.openxmlformats.org/officeDocument/2006/relationships/hyperlink" Target="https://podminky.urs.cz/item/CS_URS_2021_01/281901112" TargetMode="External"/><Relationship Id="rId36" Type="http://schemas.openxmlformats.org/officeDocument/2006/relationships/hyperlink" Target="https://podminky.urs.cz/item/CS_URS_2021_01/837352221" TargetMode="External"/><Relationship Id="rId10" Type="http://schemas.openxmlformats.org/officeDocument/2006/relationships/hyperlink" Target="https://podminky.urs.cz/item/CS_URS_2021_01/154076111" TargetMode="External"/><Relationship Id="rId19" Type="http://schemas.openxmlformats.org/officeDocument/2006/relationships/hyperlink" Target="https://podminky.urs.cz/item/CS_URS_2021_01/171201201" TargetMode="External"/><Relationship Id="rId31" Type="http://schemas.openxmlformats.org/officeDocument/2006/relationships/hyperlink" Target="https://podminky.urs.cz/item/CS_URS_2021_01/452181110" TargetMode="External"/><Relationship Id="rId4" Type="http://schemas.openxmlformats.org/officeDocument/2006/relationships/hyperlink" Target="https://podminky.urs.cz/item/CS_URS_2021_01/142164111" TargetMode="External"/><Relationship Id="rId9" Type="http://schemas.openxmlformats.org/officeDocument/2006/relationships/hyperlink" Target="https://podminky.urs.cz/item/CS_URS_2021_01/154073111" TargetMode="External"/><Relationship Id="rId14" Type="http://schemas.openxmlformats.org/officeDocument/2006/relationships/hyperlink" Target="https://podminky.urs.cz/item/CS_URS_2021_01/162751117" TargetMode="External"/><Relationship Id="rId22" Type="http://schemas.openxmlformats.org/officeDocument/2006/relationships/hyperlink" Target="https://podminky.urs.cz/item/CS_URS_2021_01/212752101" TargetMode="External"/><Relationship Id="rId27" Type="http://schemas.openxmlformats.org/officeDocument/2006/relationships/hyperlink" Target="https://podminky.urs.cz/item/CS_URS_2021_01/222113149" TargetMode="External"/><Relationship Id="rId30" Type="http://schemas.openxmlformats.org/officeDocument/2006/relationships/hyperlink" Target="https://podminky.urs.cz/item/CS_URS_2021_01/359901211" TargetMode="External"/><Relationship Id="rId35" Type="http://schemas.openxmlformats.org/officeDocument/2006/relationships/hyperlink" Target="https://podminky.urs.cz/item/CS_URS_2021_01/831352121" TargetMode="External"/><Relationship Id="rId8" Type="http://schemas.openxmlformats.org/officeDocument/2006/relationships/hyperlink" Target="https://podminky.urs.cz/item/CS_URS_2021_01/154066111" TargetMode="External"/><Relationship Id="rId3" Type="http://schemas.openxmlformats.org/officeDocument/2006/relationships/hyperlink" Target="https://podminky.urs.cz/item/CS_URS_2021_01/115101301" TargetMode="External"/><Relationship Id="rId12" Type="http://schemas.openxmlformats.org/officeDocument/2006/relationships/hyperlink" Target="https://podminky.urs.cz/item/CS_URS_2021_01/154086111" TargetMode="External"/><Relationship Id="rId17" Type="http://schemas.openxmlformats.org/officeDocument/2006/relationships/hyperlink" Target="https://podminky.urs.cz/item/CS_URS_2021_01/163333521" TargetMode="External"/><Relationship Id="rId25" Type="http://schemas.openxmlformats.org/officeDocument/2006/relationships/hyperlink" Target="https://podminky.urs.cz/item/CS_URS_2021_01/216902111" TargetMode="External"/><Relationship Id="rId33" Type="http://schemas.openxmlformats.org/officeDocument/2006/relationships/hyperlink" Target="https://podminky.urs.cz/item/CS_URS_2021_01/452311192" TargetMode="External"/><Relationship Id="rId38" Type="http://schemas.openxmlformats.org/officeDocument/2006/relationships/hyperlink" Target="https://podminky.urs.cz/item/CS_URS_2021_01/998252111"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381"/>
  <sheetViews>
    <sheetView showGridLines="0" tabSelected="1" topLeftCell="A355" workbookViewId="0">
      <selection activeCell="L374" sqref="L374"/>
    </sheetView>
  </sheetViews>
  <sheetFormatPr defaultRowHeight="11.25" x14ac:dyDescent="0.2"/>
  <cols>
    <col min="1" max="1" width="8.33203125" customWidth="1"/>
    <col min="2" max="2" width="1.1640625" customWidth="1"/>
    <col min="3" max="3" width="4.1640625" customWidth="1"/>
    <col min="4" max="4" width="4.33203125" customWidth="1"/>
    <col min="5" max="5" width="17.1640625" customWidth="1"/>
    <col min="6" max="6" width="5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2" spans="2:56" ht="36.950000000000003" customHeight="1" x14ac:dyDescent="0.2">
      <c r="L2" s="156" t="s">
        <v>2</v>
      </c>
      <c r="M2" s="157"/>
      <c r="N2" s="157"/>
      <c r="O2" s="157"/>
      <c r="P2" s="157"/>
      <c r="Q2" s="157"/>
      <c r="R2" s="157"/>
      <c r="S2" s="157"/>
      <c r="T2" s="157"/>
      <c r="U2" s="157"/>
      <c r="V2" s="157"/>
      <c r="AT2" s="11" t="s">
        <v>47</v>
      </c>
      <c r="AZ2" s="42" t="s">
        <v>192</v>
      </c>
      <c r="BA2" s="42" t="s">
        <v>193</v>
      </c>
      <c r="BB2" s="42" t="s">
        <v>48</v>
      </c>
      <c r="BC2" s="42" t="s">
        <v>194</v>
      </c>
      <c r="BD2" s="42" t="s">
        <v>45</v>
      </c>
    </row>
    <row r="3" spans="2:56" ht="6.95" customHeight="1" x14ac:dyDescent="0.2">
      <c r="B3" s="12"/>
      <c r="C3" s="13"/>
      <c r="D3" s="13"/>
      <c r="E3" s="13"/>
      <c r="F3" s="13"/>
      <c r="G3" s="13"/>
      <c r="H3" s="13"/>
      <c r="I3" s="13"/>
      <c r="J3" s="13"/>
      <c r="K3" s="13"/>
      <c r="L3" s="14"/>
      <c r="AT3" s="11" t="s">
        <v>45</v>
      </c>
      <c r="AZ3" s="42" t="s">
        <v>195</v>
      </c>
      <c r="BA3" s="42" t="s">
        <v>196</v>
      </c>
      <c r="BB3" s="42" t="s">
        <v>48</v>
      </c>
      <c r="BC3" s="42" t="s">
        <v>197</v>
      </c>
      <c r="BD3" s="42" t="s">
        <v>45</v>
      </c>
    </row>
    <row r="4" spans="2:56" ht="24.95" customHeight="1" x14ac:dyDescent="0.2">
      <c r="B4" s="14"/>
      <c r="D4" s="15" t="s">
        <v>49</v>
      </c>
      <c r="L4" s="14"/>
      <c r="M4" s="43" t="s">
        <v>5</v>
      </c>
      <c r="AT4" s="11" t="s">
        <v>1</v>
      </c>
      <c r="AZ4" s="42" t="s">
        <v>198</v>
      </c>
      <c r="BA4" s="42" t="s">
        <v>199</v>
      </c>
      <c r="BB4" s="42" t="s">
        <v>48</v>
      </c>
      <c r="BC4" s="42" t="s">
        <v>200</v>
      </c>
      <c r="BD4" s="42" t="s">
        <v>45</v>
      </c>
    </row>
    <row r="5" spans="2:56" ht="6.95" customHeight="1" x14ac:dyDescent="0.2">
      <c r="B5" s="14"/>
      <c r="L5" s="14"/>
      <c r="AZ5" s="42" t="s">
        <v>201</v>
      </c>
      <c r="BA5" s="42" t="s">
        <v>202</v>
      </c>
      <c r="BB5" s="42" t="s">
        <v>48</v>
      </c>
      <c r="BC5" s="42" t="s">
        <v>203</v>
      </c>
      <c r="BD5" s="42" t="s">
        <v>45</v>
      </c>
    </row>
    <row r="6" spans="2:56" ht="12" customHeight="1" x14ac:dyDescent="0.2">
      <c r="B6" s="14"/>
      <c r="D6" s="19" t="s">
        <v>8</v>
      </c>
      <c r="L6" s="14"/>
      <c r="AZ6" s="42" t="s">
        <v>54</v>
      </c>
      <c r="BA6" s="42" t="s">
        <v>55</v>
      </c>
      <c r="BB6" s="42" t="s">
        <v>48</v>
      </c>
      <c r="BC6" s="42" t="s">
        <v>204</v>
      </c>
      <c r="BD6" s="42" t="s">
        <v>45</v>
      </c>
    </row>
    <row r="7" spans="2:56" ht="16.5" customHeight="1" x14ac:dyDescent="0.2">
      <c r="B7" s="14"/>
      <c r="E7" s="154" t="e">
        <f>#REF!</f>
        <v>#REF!</v>
      </c>
      <c r="F7" s="155"/>
      <c r="G7" s="155"/>
      <c r="H7" s="155"/>
      <c r="L7" s="14"/>
      <c r="AZ7" s="42" t="s">
        <v>56</v>
      </c>
      <c r="BA7" s="42" t="s">
        <v>57</v>
      </c>
      <c r="BB7" s="42" t="s">
        <v>48</v>
      </c>
      <c r="BC7" s="42" t="s">
        <v>205</v>
      </c>
      <c r="BD7" s="42" t="s">
        <v>45</v>
      </c>
    </row>
    <row r="8" spans="2:56" s="1" customFormat="1" ht="12" customHeight="1" x14ac:dyDescent="0.2">
      <c r="B8" s="22"/>
      <c r="D8" s="19" t="s">
        <v>50</v>
      </c>
      <c r="L8" s="22"/>
    </row>
    <row r="9" spans="2:56" s="1" customFormat="1" ht="16.5" customHeight="1" x14ac:dyDescent="0.2">
      <c r="B9" s="22"/>
      <c r="E9" s="152" t="s">
        <v>206</v>
      </c>
      <c r="F9" s="153"/>
      <c r="G9" s="153"/>
      <c r="H9" s="153"/>
      <c r="L9" s="22"/>
    </row>
    <row r="10" spans="2:56" s="1" customFormat="1" x14ac:dyDescent="0.2">
      <c r="B10" s="22"/>
      <c r="L10" s="22"/>
    </row>
    <row r="11" spans="2:56" s="1" customFormat="1" ht="12" customHeight="1" x14ac:dyDescent="0.2">
      <c r="B11" s="22"/>
      <c r="D11" s="19" t="s">
        <v>9</v>
      </c>
      <c r="F11" s="17" t="s">
        <v>0</v>
      </c>
      <c r="I11" s="19" t="s">
        <v>10</v>
      </c>
      <c r="J11" s="17"/>
      <c r="L11" s="22"/>
    </row>
    <row r="12" spans="2:56" s="1" customFormat="1" ht="12" customHeight="1" x14ac:dyDescent="0.2">
      <c r="B12" s="22"/>
      <c r="D12" s="19" t="s">
        <v>11</v>
      </c>
      <c r="F12" s="17" t="s">
        <v>52</v>
      </c>
      <c r="I12" s="19" t="s">
        <v>12</v>
      </c>
      <c r="J12" s="32"/>
      <c r="L12" s="22"/>
    </row>
    <row r="13" spans="2:56" s="1" customFormat="1" ht="10.9" customHeight="1" x14ac:dyDescent="0.2">
      <c r="B13" s="22"/>
      <c r="L13" s="22"/>
    </row>
    <row r="14" spans="2:56" s="1" customFormat="1" ht="12" customHeight="1" x14ac:dyDescent="0.2">
      <c r="B14" s="22"/>
      <c r="D14" s="19" t="s">
        <v>13</v>
      </c>
      <c r="I14" s="19" t="s">
        <v>14</v>
      </c>
      <c r="J14" s="17"/>
      <c r="L14" s="22"/>
    </row>
    <row r="15" spans="2:56" s="1" customFormat="1" ht="18" customHeight="1" x14ac:dyDescent="0.2">
      <c r="B15" s="22"/>
      <c r="E15" s="17"/>
      <c r="I15" s="19" t="s">
        <v>15</v>
      </c>
      <c r="J15" s="17"/>
      <c r="L15" s="22"/>
    </row>
    <row r="16" spans="2:56" s="1" customFormat="1" ht="6.95" customHeight="1" x14ac:dyDescent="0.2">
      <c r="B16" s="22"/>
      <c r="L16" s="22"/>
    </row>
    <row r="17" spans="2:12" s="1" customFormat="1" ht="12" customHeight="1" x14ac:dyDescent="0.2">
      <c r="B17" s="22"/>
      <c r="D17" s="19" t="s">
        <v>16</v>
      </c>
      <c r="I17" s="19" t="s">
        <v>14</v>
      </c>
      <c r="J17" s="20"/>
      <c r="L17" s="22"/>
    </row>
    <row r="18" spans="2:12" s="1" customFormat="1" ht="18" customHeight="1" x14ac:dyDescent="0.2">
      <c r="B18" s="22"/>
      <c r="E18" s="158"/>
      <c r="F18" s="159"/>
      <c r="G18" s="159"/>
      <c r="H18" s="159"/>
      <c r="I18" s="19" t="s">
        <v>15</v>
      </c>
      <c r="J18" s="20"/>
      <c r="L18" s="22"/>
    </row>
    <row r="19" spans="2:12" s="1" customFormat="1" ht="6.95" customHeight="1" x14ac:dyDescent="0.2">
      <c r="B19" s="22"/>
      <c r="L19" s="22"/>
    </row>
    <row r="20" spans="2:12" s="1" customFormat="1" ht="12" customHeight="1" x14ac:dyDescent="0.2">
      <c r="B20" s="22"/>
      <c r="D20" s="19" t="s">
        <v>17</v>
      </c>
      <c r="I20" s="19" t="s">
        <v>14</v>
      </c>
      <c r="J20" s="17"/>
      <c r="L20" s="22"/>
    </row>
    <row r="21" spans="2:12" s="1" customFormat="1" ht="18" customHeight="1" x14ac:dyDescent="0.2">
      <c r="B21" s="22"/>
      <c r="E21" s="17"/>
      <c r="I21" s="19" t="s">
        <v>15</v>
      </c>
      <c r="J21" s="17"/>
      <c r="L21" s="22"/>
    </row>
    <row r="22" spans="2:12" s="1" customFormat="1" ht="6.95" customHeight="1" x14ac:dyDescent="0.2">
      <c r="B22" s="22"/>
      <c r="L22" s="22"/>
    </row>
    <row r="23" spans="2:12" s="1" customFormat="1" ht="12" customHeight="1" x14ac:dyDescent="0.2">
      <c r="B23" s="22"/>
      <c r="D23" s="19" t="s">
        <v>19</v>
      </c>
      <c r="I23" s="19" t="s">
        <v>14</v>
      </c>
      <c r="J23" s="17"/>
      <c r="L23" s="22"/>
    </row>
    <row r="24" spans="2:12" s="1" customFormat="1" ht="18" customHeight="1" x14ac:dyDescent="0.2">
      <c r="B24" s="22"/>
      <c r="E24" s="17"/>
      <c r="I24" s="19" t="s">
        <v>15</v>
      </c>
      <c r="J24" s="17"/>
      <c r="L24" s="22"/>
    </row>
    <row r="25" spans="2:12" s="1" customFormat="1" ht="6.95" customHeight="1" x14ac:dyDescent="0.2">
      <c r="B25" s="22"/>
      <c r="L25" s="22"/>
    </row>
    <row r="26" spans="2:12" s="1" customFormat="1" ht="12" customHeight="1" x14ac:dyDescent="0.2">
      <c r="B26" s="22"/>
      <c r="D26" s="19" t="s">
        <v>20</v>
      </c>
      <c r="L26" s="22"/>
    </row>
    <row r="27" spans="2:12" s="2" customFormat="1" ht="16.5" customHeight="1" x14ac:dyDescent="0.2">
      <c r="B27" s="44"/>
      <c r="E27" s="160" t="s">
        <v>0</v>
      </c>
      <c r="F27" s="160"/>
      <c r="G27" s="160"/>
      <c r="H27" s="160"/>
      <c r="L27" s="44"/>
    </row>
    <row r="28" spans="2:12" s="1" customFormat="1" ht="6.95" customHeight="1" x14ac:dyDescent="0.2">
      <c r="B28" s="22"/>
      <c r="L28" s="22"/>
    </row>
    <row r="29" spans="2:12" s="1" customFormat="1" ht="6.95" customHeight="1" x14ac:dyDescent="0.2">
      <c r="B29" s="22"/>
      <c r="D29" s="33"/>
      <c r="E29" s="33"/>
      <c r="F29" s="33"/>
      <c r="G29" s="33"/>
      <c r="H29" s="33"/>
      <c r="I29" s="33"/>
      <c r="J29" s="33"/>
      <c r="K29" s="33"/>
      <c r="L29" s="22"/>
    </row>
    <row r="30" spans="2:12" s="1" customFormat="1" ht="25.35" customHeight="1" x14ac:dyDescent="0.2">
      <c r="B30" s="22"/>
      <c r="D30" s="45" t="s">
        <v>21</v>
      </c>
      <c r="J30" s="41">
        <f>ROUND(J124, 2)</f>
        <v>0</v>
      </c>
      <c r="L30" s="22"/>
    </row>
    <row r="31" spans="2:12" s="1" customFormat="1" ht="6.95" customHeight="1" x14ac:dyDescent="0.2">
      <c r="B31" s="22"/>
      <c r="D31" s="33"/>
      <c r="E31" s="33"/>
      <c r="F31" s="33"/>
      <c r="G31" s="33"/>
      <c r="H31" s="33"/>
      <c r="I31" s="33"/>
      <c r="J31" s="33"/>
      <c r="K31" s="33"/>
      <c r="L31" s="22"/>
    </row>
    <row r="32" spans="2:12" s="1" customFormat="1" ht="14.45" customHeight="1" x14ac:dyDescent="0.2">
      <c r="B32" s="22"/>
      <c r="F32" s="24" t="s">
        <v>23</v>
      </c>
      <c r="I32" s="24" t="s">
        <v>22</v>
      </c>
      <c r="J32" s="24" t="s">
        <v>24</v>
      </c>
      <c r="L32" s="22"/>
    </row>
    <row r="33" spans="2:12" s="1" customFormat="1" ht="14.45" customHeight="1" x14ac:dyDescent="0.2">
      <c r="B33" s="22"/>
      <c r="D33" s="46" t="s">
        <v>25</v>
      </c>
      <c r="E33" s="19" t="s">
        <v>26</v>
      </c>
      <c r="F33" s="47">
        <f>ROUND((SUM(BE124:BE380)),  2)</f>
        <v>0</v>
      </c>
      <c r="I33" s="48">
        <v>0.21</v>
      </c>
      <c r="J33" s="47">
        <f>ROUND(((SUM(BE124:BE380))*I33),  2)</f>
        <v>0</v>
      </c>
      <c r="L33" s="22"/>
    </row>
    <row r="34" spans="2:12" s="1" customFormat="1" ht="14.45" customHeight="1" x14ac:dyDescent="0.2">
      <c r="B34" s="22"/>
      <c r="E34" s="19" t="s">
        <v>27</v>
      </c>
      <c r="F34" s="47">
        <f>ROUND((SUM(BF124:BF380)),  2)</f>
        <v>0</v>
      </c>
      <c r="I34" s="48">
        <v>0.15</v>
      </c>
      <c r="J34" s="47">
        <f>ROUND(((SUM(BF124:BF380))*I34),  2)</f>
        <v>0</v>
      </c>
      <c r="L34" s="22"/>
    </row>
    <row r="35" spans="2:12" s="1" customFormat="1" ht="14.45" hidden="1" customHeight="1" x14ac:dyDescent="0.2">
      <c r="B35" s="22"/>
      <c r="E35" s="19" t="s">
        <v>28</v>
      </c>
      <c r="F35" s="47">
        <f>ROUND((SUM(BG124:BG380)),  2)</f>
        <v>0</v>
      </c>
      <c r="I35" s="48">
        <v>0.21</v>
      </c>
      <c r="J35" s="47">
        <f>0</f>
        <v>0</v>
      </c>
      <c r="L35" s="22"/>
    </row>
    <row r="36" spans="2:12" s="1" customFormat="1" ht="14.45" hidden="1" customHeight="1" x14ac:dyDescent="0.2">
      <c r="B36" s="22"/>
      <c r="E36" s="19" t="s">
        <v>29</v>
      </c>
      <c r="F36" s="47">
        <f>ROUND((SUM(BH124:BH380)),  2)</f>
        <v>0</v>
      </c>
      <c r="I36" s="48">
        <v>0.15</v>
      </c>
      <c r="J36" s="47">
        <f>0</f>
        <v>0</v>
      </c>
      <c r="L36" s="22"/>
    </row>
    <row r="37" spans="2:12" s="1" customFormat="1" ht="14.45" hidden="1" customHeight="1" x14ac:dyDescent="0.2">
      <c r="B37" s="22"/>
      <c r="E37" s="19" t="s">
        <v>30</v>
      </c>
      <c r="F37" s="47">
        <f>ROUND((SUM(BI124:BI380)),  2)</f>
        <v>0</v>
      </c>
      <c r="I37" s="48">
        <v>0</v>
      </c>
      <c r="J37" s="47">
        <f>0</f>
        <v>0</v>
      </c>
      <c r="L37" s="22"/>
    </row>
    <row r="38" spans="2:12" s="1" customFormat="1" ht="6.95" customHeight="1" x14ac:dyDescent="0.2">
      <c r="B38" s="22"/>
      <c r="L38" s="22"/>
    </row>
    <row r="39" spans="2:12" s="1" customFormat="1" ht="25.35" customHeight="1" x14ac:dyDescent="0.2">
      <c r="B39" s="22"/>
      <c r="C39" s="49"/>
      <c r="D39" s="50" t="s">
        <v>31</v>
      </c>
      <c r="E39" s="35"/>
      <c r="F39" s="35"/>
      <c r="G39" s="51" t="s">
        <v>32</v>
      </c>
      <c r="H39" s="52" t="s">
        <v>33</v>
      </c>
      <c r="I39" s="35"/>
      <c r="J39" s="53">
        <f>SUM(J30:J37)</f>
        <v>0</v>
      </c>
      <c r="K39" s="54"/>
      <c r="L39" s="22"/>
    </row>
    <row r="40" spans="2:12" s="1" customFormat="1" ht="14.45" customHeight="1" x14ac:dyDescent="0.2">
      <c r="B40" s="22"/>
      <c r="L40" s="22"/>
    </row>
    <row r="41" spans="2:12" ht="14.45" customHeight="1" x14ac:dyDescent="0.2">
      <c r="B41" s="14"/>
      <c r="L41" s="14"/>
    </row>
    <row r="42" spans="2:12" ht="14.45" customHeight="1" x14ac:dyDescent="0.2">
      <c r="B42" s="14"/>
      <c r="L42" s="14"/>
    </row>
    <row r="43" spans="2:12" ht="14.45" customHeight="1" x14ac:dyDescent="0.2">
      <c r="B43" s="14"/>
      <c r="L43" s="14"/>
    </row>
    <row r="44" spans="2:12" ht="14.45" customHeight="1" x14ac:dyDescent="0.2">
      <c r="B44" s="14"/>
      <c r="L44" s="14"/>
    </row>
    <row r="45" spans="2:12" ht="14.45" customHeight="1" x14ac:dyDescent="0.2">
      <c r="B45" s="14"/>
      <c r="L45" s="14"/>
    </row>
    <row r="46" spans="2:12" ht="14.45" customHeight="1" x14ac:dyDescent="0.2">
      <c r="B46" s="14"/>
      <c r="L46" s="14"/>
    </row>
    <row r="47" spans="2:12" ht="14.45" customHeight="1" x14ac:dyDescent="0.2">
      <c r="B47" s="14"/>
      <c r="L47" s="14"/>
    </row>
    <row r="48" spans="2:12" ht="14.45" customHeight="1" x14ac:dyDescent="0.2">
      <c r="B48" s="14"/>
      <c r="L48" s="14"/>
    </row>
    <row r="49" spans="2:12" ht="14.45" customHeight="1" x14ac:dyDescent="0.2">
      <c r="B49" s="14"/>
      <c r="L49" s="14"/>
    </row>
    <row r="50" spans="2:12" s="1" customFormat="1" ht="14.45" customHeight="1" x14ac:dyDescent="0.2">
      <c r="B50" s="22"/>
      <c r="D50" s="25" t="s">
        <v>34</v>
      </c>
      <c r="E50" s="26"/>
      <c r="F50" s="26"/>
      <c r="G50" s="25" t="s">
        <v>35</v>
      </c>
      <c r="H50" s="26"/>
      <c r="I50" s="26"/>
      <c r="J50" s="26"/>
      <c r="K50" s="26"/>
      <c r="L50" s="22"/>
    </row>
    <row r="51" spans="2:12" x14ac:dyDescent="0.2">
      <c r="B51" s="14"/>
      <c r="L51" s="14"/>
    </row>
    <row r="52" spans="2:12" x14ac:dyDescent="0.2">
      <c r="B52" s="14"/>
      <c r="L52" s="14"/>
    </row>
    <row r="53" spans="2:12" x14ac:dyDescent="0.2">
      <c r="B53" s="14"/>
      <c r="L53" s="14"/>
    </row>
    <row r="54" spans="2:12" x14ac:dyDescent="0.2">
      <c r="B54" s="14"/>
      <c r="L54" s="14"/>
    </row>
    <row r="55" spans="2:12" x14ac:dyDescent="0.2">
      <c r="B55" s="14"/>
      <c r="L55" s="14"/>
    </row>
    <row r="56" spans="2:12" x14ac:dyDescent="0.2">
      <c r="B56" s="14"/>
      <c r="L56" s="14"/>
    </row>
    <row r="57" spans="2:12" x14ac:dyDescent="0.2">
      <c r="B57" s="14"/>
      <c r="L57" s="14"/>
    </row>
    <row r="58" spans="2:12" x14ac:dyDescent="0.2">
      <c r="B58" s="14"/>
      <c r="L58" s="14"/>
    </row>
    <row r="59" spans="2:12" x14ac:dyDescent="0.2">
      <c r="B59" s="14"/>
      <c r="L59" s="14"/>
    </row>
    <row r="60" spans="2:12" x14ac:dyDescent="0.2">
      <c r="B60" s="14"/>
      <c r="L60" s="14"/>
    </row>
    <row r="61" spans="2:12" s="1" customFormat="1" ht="12.75" x14ac:dyDescent="0.2">
      <c r="B61" s="22"/>
      <c r="D61" s="27" t="s">
        <v>36</v>
      </c>
      <c r="E61" s="23"/>
      <c r="F61" s="55" t="s">
        <v>37</v>
      </c>
      <c r="G61" s="27" t="s">
        <v>36</v>
      </c>
      <c r="H61" s="23"/>
      <c r="I61" s="23"/>
      <c r="J61" s="56" t="s">
        <v>37</v>
      </c>
      <c r="K61" s="23"/>
      <c r="L61" s="22"/>
    </row>
    <row r="62" spans="2:12" x14ac:dyDescent="0.2">
      <c r="B62" s="14"/>
      <c r="L62" s="14"/>
    </row>
    <row r="63" spans="2:12" x14ac:dyDescent="0.2">
      <c r="B63" s="14"/>
      <c r="L63" s="14"/>
    </row>
    <row r="64" spans="2:12" x14ac:dyDescent="0.2">
      <c r="B64" s="14"/>
      <c r="L64" s="14"/>
    </row>
    <row r="65" spans="2:12" s="1" customFormat="1" ht="12.75" x14ac:dyDescent="0.2">
      <c r="B65" s="22"/>
      <c r="D65" s="25" t="s">
        <v>38</v>
      </c>
      <c r="E65" s="26"/>
      <c r="F65" s="26"/>
      <c r="G65" s="25" t="s">
        <v>39</v>
      </c>
      <c r="H65" s="26"/>
      <c r="I65" s="26"/>
      <c r="J65" s="26"/>
      <c r="K65" s="26"/>
      <c r="L65" s="22"/>
    </row>
    <row r="66" spans="2:12" x14ac:dyDescent="0.2">
      <c r="B66" s="14"/>
      <c r="L66" s="14"/>
    </row>
    <row r="67" spans="2:12" x14ac:dyDescent="0.2">
      <c r="B67" s="14"/>
      <c r="L67" s="14"/>
    </row>
    <row r="68" spans="2:12" x14ac:dyDescent="0.2">
      <c r="B68" s="14"/>
      <c r="L68" s="14"/>
    </row>
    <row r="69" spans="2:12" x14ac:dyDescent="0.2">
      <c r="B69" s="14"/>
      <c r="L69" s="14"/>
    </row>
    <row r="70" spans="2:12" x14ac:dyDescent="0.2">
      <c r="B70" s="14"/>
      <c r="L70" s="14"/>
    </row>
    <row r="71" spans="2:12" x14ac:dyDescent="0.2">
      <c r="B71" s="14"/>
      <c r="L71" s="14"/>
    </row>
    <row r="72" spans="2:12" x14ac:dyDescent="0.2">
      <c r="B72" s="14"/>
      <c r="L72" s="14"/>
    </row>
    <row r="73" spans="2:12" x14ac:dyDescent="0.2">
      <c r="B73" s="14"/>
      <c r="L73" s="14"/>
    </row>
    <row r="74" spans="2:12" x14ac:dyDescent="0.2">
      <c r="B74" s="14"/>
      <c r="L74" s="14"/>
    </row>
    <row r="75" spans="2:12" x14ac:dyDescent="0.2">
      <c r="B75" s="14"/>
      <c r="L75" s="14"/>
    </row>
    <row r="76" spans="2:12" s="1" customFormat="1" ht="12.75" x14ac:dyDescent="0.2">
      <c r="B76" s="22"/>
      <c r="D76" s="27" t="s">
        <v>36</v>
      </c>
      <c r="E76" s="23"/>
      <c r="F76" s="55" t="s">
        <v>37</v>
      </c>
      <c r="G76" s="27" t="s">
        <v>36</v>
      </c>
      <c r="H76" s="23"/>
      <c r="I76" s="23"/>
      <c r="J76" s="56" t="s">
        <v>37</v>
      </c>
      <c r="K76" s="23"/>
      <c r="L76" s="22"/>
    </row>
    <row r="77" spans="2:12" s="1" customFormat="1" ht="14.45" customHeight="1" x14ac:dyDescent="0.2">
      <c r="B77" s="28"/>
      <c r="C77" s="29"/>
      <c r="D77" s="29"/>
      <c r="E77" s="29"/>
      <c r="F77" s="29"/>
      <c r="G77" s="29"/>
      <c r="H77" s="29"/>
      <c r="I77" s="29"/>
      <c r="J77" s="29"/>
      <c r="K77" s="29"/>
      <c r="L77" s="22"/>
    </row>
    <row r="81" spans="2:47" s="1" customFormat="1" ht="6.95" customHeight="1" x14ac:dyDescent="0.2">
      <c r="B81" s="30"/>
      <c r="C81" s="31"/>
      <c r="D81" s="31"/>
      <c r="E81" s="31"/>
      <c r="F81" s="31"/>
      <c r="G81" s="31"/>
      <c r="H81" s="31"/>
      <c r="I81" s="31"/>
      <c r="J81" s="31"/>
      <c r="K81" s="31"/>
      <c r="L81" s="22"/>
    </row>
    <row r="82" spans="2:47" s="1" customFormat="1" ht="24.95" customHeight="1" x14ac:dyDescent="0.2">
      <c r="B82" s="22"/>
      <c r="C82" s="15" t="s">
        <v>59</v>
      </c>
      <c r="L82" s="22"/>
    </row>
    <row r="83" spans="2:47" s="1" customFormat="1" ht="6.95" customHeight="1" x14ac:dyDescent="0.2">
      <c r="B83" s="22"/>
      <c r="L83" s="22"/>
    </row>
    <row r="84" spans="2:47" s="1" customFormat="1" ht="12" customHeight="1" x14ac:dyDescent="0.2">
      <c r="B84" s="22"/>
      <c r="C84" s="19" t="s">
        <v>8</v>
      </c>
      <c r="L84" s="22"/>
    </row>
    <row r="85" spans="2:47" s="1" customFormat="1" ht="16.5" customHeight="1" x14ac:dyDescent="0.2">
      <c r="B85" s="22"/>
      <c r="E85" s="154" t="e">
        <f>E7</f>
        <v>#REF!</v>
      </c>
      <c r="F85" s="155"/>
      <c r="G85" s="155"/>
      <c r="H85" s="155"/>
      <c r="L85" s="22"/>
    </row>
    <row r="86" spans="2:47" s="1" customFormat="1" ht="12" customHeight="1" x14ac:dyDescent="0.2">
      <c r="B86" s="22"/>
      <c r="C86" s="19" t="s">
        <v>50</v>
      </c>
      <c r="L86" s="22"/>
    </row>
    <row r="87" spans="2:47" s="1" customFormat="1" ht="16.5" customHeight="1" x14ac:dyDescent="0.2">
      <c r="B87" s="22"/>
      <c r="E87" s="152" t="str">
        <f>E9</f>
        <v>SO 300.4 - Kanalizační přípojka č. 34 - hornická činnost</v>
      </c>
      <c r="F87" s="153"/>
      <c r="G87" s="153"/>
      <c r="H87" s="153"/>
      <c r="L87" s="22"/>
    </row>
    <row r="88" spans="2:47" s="1" customFormat="1" ht="6.95" customHeight="1" x14ac:dyDescent="0.2">
      <c r="B88" s="22"/>
      <c r="L88" s="22"/>
    </row>
    <row r="89" spans="2:47" s="1" customFormat="1" ht="12" customHeight="1" x14ac:dyDescent="0.2">
      <c r="B89" s="22"/>
      <c r="C89" s="19" t="s">
        <v>11</v>
      </c>
      <c r="F89" s="17" t="str">
        <f>F12</f>
        <v>ulice Besední</v>
      </c>
      <c r="I89" s="19" t="s">
        <v>12</v>
      </c>
      <c r="J89" s="32"/>
      <c r="L89" s="22"/>
    </row>
    <row r="90" spans="2:47" s="1" customFormat="1" ht="6.95" customHeight="1" x14ac:dyDescent="0.2">
      <c r="B90" s="22"/>
      <c r="L90" s="22"/>
    </row>
    <row r="91" spans="2:47" s="1" customFormat="1" ht="15.2" customHeight="1" x14ac:dyDescent="0.2">
      <c r="B91" s="22"/>
      <c r="C91" s="19" t="s">
        <v>13</v>
      </c>
      <c r="F91" s="17"/>
      <c r="I91" s="19" t="s">
        <v>17</v>
      </c>
      <c r="J91" s="21"/>
      <c r="L91" s="22"/>
    </row>
    <row r="92" spans="2:47" s="1" customFormat="1" ht="15.2" customHeight="1" x14ac:dyDescent="0.2">
      <c r="B92" s="22"/>
      <c r="C92" s="19" t="s">
        <v>16</v>
      </c>
      <c r="F92" s="17"/>
      <c r="I92" s="19" t="s">
        <v>19</v>
      </c>
      <c r="J92" s="21"/>
      <c r="L92" s="22"/>
    </row>
    <row r="93" spans="2:47" s="1" customFormat="1" ht="10.35" customHeight="1" x14ac:dyDescent="0.2">
      <c r="B93" s="22"/>
      <c r="L93" s="22"/>
    </row>
    <row r="94" spans="2:47" s="1" customFormat="1" ht="29.25" customHeight="1" x14ac:dyDescent="0.2">
      <c r="B94" s="22"/>
      <c r="C94" s="57" t="s">
        <v>60</v>
      </c>
      <c r="D94" s="49"/>
      <c r="E94" s="49"/>
      <c r="F94" s="49"/>
      <c r="G94" s="49"/>
      <c r="H94" s="49"/>
      <c r="I94" s="49"/>
      <c r="J94" s="58" t="s">
        <v>61</v>
      </c>
      <c r="K94" s="49"/>
      <c r="L94" s="22"/>
    </row>
    <row r="95" spans="2:47" s="1" customFormat="1" ht="10.35" customHeight="1" x14ac:dyDescent="0.2">
      <c r="B95" s="22"/>
      <c r="L95" s="22"/>
    </row>
    <row r="96" spans="2:47" s="1" customFormat="1" ht="22.9" customHeight="1" x14ac:dyDescent="0.2">
      <c r="B96" s="22"/>
      <c r="C96" s="59" t="s">
        <v>62</v>
      </c>
      <c r="J96" s="41">
        <f>J124</f>
        <v>0</v>
      </c>
      <c r="L96" s="22"/>
      <c r="AU96" s="11" t="s">
        <v>63</v>
      </c>
    </row>
    <row r="97" spans="2:12" s="3" customFormat="1" ht="24.95" customHeight="1" x14ac:dyDescent="0.2">
      <c r="B97" s="60"/>
      <c r="D97" s="61" t="s">
        <v>64</v>
      </c>
      <c r="E97" s="62"/>
      <c r="F97" s="62"/>
      <c r="G97" s="62"/>
      <c r="H97" s="62"/>
      <c r="I97" s="62"/>
      <c r="J97" s="63">
        <f>J125</f>
        <v>0</v>
      </c>
      <c r="L97" s="60"/>
    </row>
    <row r="98" spans="2:12" s="4" customFormat="1" ht="19.899999999999999" customHeight="1" x14ac:dyDescent="0.2">
      <c r="B98" s="64"/>
      <c r="D98" s="65" t="s">
        <v>65</v>
      </c>
      <c r="E98" s="66"/>
      <c r="F98" s="66"/>
      <c r="G98" s="66"/>
      <c r="H98" s="66"/>
      <c r="I98" s="66"/>
      <c r="J98" s="67">
        <f>J126</f>
        <v>0</v>
      </c>
      <c r="L98" s="64"/>
    </row>
    <row r="99" spans="2:12" s="4" customFormat="1" ht="19.899999999999999" customHeight="1" x14ac:dyDescent="0.2">
      <c r="B99" s="64"/>
      <c r="D99" s="65" t="s">
        <v>66</v>
      </c>
      <c r="E99" s="66"/>
      <c r="F99" s="66"/>
      <c r="G99" s="66"/>
      <c r="H99" s="66"/>
      <c r="I99" s="66"/>
      <c r="J99" s="67">
        <f>J262</f>
        <v>0</v>
      </c>
      <c r="L99" s="64"/>
    </row>
    <row r="100" spans="2:12" s="4" customFormat="1" ht="19.899999999999999" customHeight="1" x14ac:dyDescent="0.2">
      <c r="B100" s="64"/>
      <c r="D100" s="65" t="s">
        <v>67</v>
      </c>
      <c r="E100" s="66"/>
      <c r="F100" s="66"/>
      <c r="G100" s="66"/>
      <c r="H100" s="66"/>
      <c r="I100" s="66"/>
      <c r="J100" s="67">
        <f>J312</f>
        <v>0</v>
      </c>
      <c r="L100" s="64"/>
    </row>
    <row r="101" spans="2:12" s="4" customFormat="1" ht="19.899999999999999" customHeight="1" x14ac:dyDescent="0.2">
      <c r="B101" s="64"/>
      <c r="D101" s="65" t="s">
        <v>68</v>
      </c>
      <c r="E101" s="66"/>
      <c r="F101" s="66"/>
      <c r="G101" s="66"/>
      <c r="H101" s="66"/>
      <c r="I101" s="66"/>
      <c r="J101" s="67">
        <f>J319</f>
        <v>0</v>
      </c>
      <c r="L101" s="64"/>
    </row>
    <row r="102" spans="2:12" s="4" customFormat="1" ht="19.899999999999999" customHeight="1" x14ac:dyDescent="0.2">
      <c r="B102" s="64"/>
      <c r="D102" s="65" t="s">
        <v>69</v>
      </c>
      <c r="E102" s="66"/>
      <c r="F102" s="66"/>
      <c r="G102" s="66"/>
      <c r="H102" s="66"/>
      <c r="I102" s="66"/>
      <c r="J102" s="67">
        <f>J342</f>
        <v>0</v>
      </c>
      <c r="L102" s="64"/>
    </row>
    <row r="103" spans="2:12" s="4" customFormat="1" ht="19.899999999999999" customHeight="1" x14ac:dyDescent="0.2">
      <c r="B103" s="64"/>
      <c r="D103" s="65" t="s">
        <v>70</v>
      </c>
      <c r="E103" s="66"/>
      <c r="F103" s="66"/>
      <c r="G103" s="66"/>
      <c r="H103" s="66"/>
      <c r="I103" s="66"/>
      <c r="J103" s="67">
        <f>J373</f>
        <v>0</v>
      </c>
      <c r="L103" s="64"/>
    </row>
    <row r="104" spans="2:12" s="3" customFormat="1" ht="24.95" customHeight="1" x14ac:dyDescent="0.2">
      <c r="B104" s="60"/>
      <c r="D104" s="61" t="s">
        <v>207</v>
      </c>
      <c r="E104" s="62"/>
      <c r="F104" s="62"/>
      <c r="G104" s="62"/>
      <c r="H104" s="62"/>
      <c r="I104" s="62"/>
      <c r="J104" s="63">
        <f>J377</f>
        <v>0</v>
      </c>
      <c r="L104" s="60"/>
    </row>
    <row r="105" spans="2:12" s="1" customFormat="1" ht="21.75" customHeight="1" x14ac:dyDescent="0.2">
      <c r="B105" s="22"/>
      <c r="L105" s="22"/>
    </row>
    <row r="106" spans="2:12" s="1" customFormat="1" ht="6.95" customHeight="1" x14ac:dyDescent="0.2">
      <c r="B106" s="28"/>
      <c r="C106" s="29"/>
      <c r="D106" s="29"/>
      <c r="E106" s="29"/>
      <c r="F106" s="29"/>
      <c r="G106" s="29"/>
      <c r="H106" s="29"/>
      <c r="I106" s="29"/>
      <c r="J106" s="29"/>
      <c r="K106" s="29"/>
      <c r="L106" s="22"/>
    </row>
    <row r="110" spans="2:12" s="1" customFormat="1" ht="6.95" customHeight="1" x14ac:dyDescent="0.2">
      <c r="B110" s="30"/>
      <c r="C110" s="31"/>
      <c r="D110" s="31"/>
      <c r="E110" s="31"/>
      <c r="F110" s="31"/>
      <c r="G110" s="31"/>
      <c r="H110" s="31"/>
      <c r="I110" s="31"/>
      <c r="J110" s="31"/>
      <c r="K110" s="31"/>
      <c r="L110" s="22"/>
    </row>
    <row r="111" spans="2:12" s="1" customFormat="1" ht="24.95" customHeight="1" x14ac:dyDescent="0.2">
      <c r="B111" s="22"/>
      <c r="C111" s="15" t="s">
        <v>71</v>
      </c>
      <c r="L111" s="22"/>
    </row>
    <row r="112" spans="2:12" s="1" customFormat="1" ht="6.95" customHeight="1" x14ac:dyDescent="0.2">
      <c r="B112" s="22"/>
      <c r="L112" s="22"/>
    </row>
    <row r="113" spans="2:65" s="1" customFormat="1" ht="12" customHeight="1" x14ac:dyDescent="0.2">
      <c r="B113" s="22"/>
      <c r="C113" s="19" t="s">
        <v>8</v>
      </c>
      <c r="L113" s="22"/>
    </row>
    <row r="114" spans="2:65" s="1" customFormat="1" ht="16.5" customHeight="1" x14ac:dyDescent="0.2">
      <c r="B114" s="22"/>
      <c r="E114" s="154" t="e">
        <f>E7</f>
        <v>#REF!</v>
      </c>
      <c r="F114" s="155"/>
      <c r="G114" s="155"/>
      <c r="H114" s="155"/>
      <c r="L114" s="22"/>
    </row>
    <row r="115" spans="2:65" s="1" customFormat="1" ht="12" customHeight="1" x14ac:dyDescent="0.2">
      <c r="B115" s="22"/>
      <c r="C115" s="19" t="s">
        <v>50</v>
      </c>
      <c r="L115" s="22"/>
    </row>
    <row r="116" spans="2:65" s="1" customFormat="1" ht="16.5" customHeight="1" x14ac:dyDescent="0.2">
      <c r="B116" s="22"/>
      <c r="E116" s="152" t="str">
        <f>E9</f>
        <v>SO 300.4 - Kanalizační přípojka č. 34 - hornická činnost</v>
      </c>
      <c r="F116" s="153"/>
      <c r="G116" s="153"/>
      <c r="H116" s="153"/>
      <c r="L116" s="22"/>
    </row>
    <row r="117" spans="2:65" s="1" customFormat="1" ht="6.95" customHeight="1" x14ac:dyDescent="0.2">
      <c r="B117" s="22"/>
      <c r="L117" s="22"/>
    </row>
    <row r="118" spans="2:65" s="1" customFormat="1" ht="12" customHeight="1" x14ac:dyDescent="0.2">
      <c r="B118" s="22"/>
      <c r="C118" s="19" t="s">
        <v>11</v>
      </c>
      <c r="F118" s="17" t="str">
        <f>F12</f>
        <v>ulice Besední</v>
      </c>
      <c r="I118" s="19" t="s">
        <v>12</v>
      </c>
      <c r="J118" s="32" t="str">
        <f>IF(J12="","",J12)</f>
        <v/>
      </c>
      <c r="L118" s="22"/>
    </row>
    <row r="119" spans="2:65" s="1" customFormat="1" ht="6.95" customHeight="1" x14ac:dyDescent="0.2">
      <c r="B119" s="22"/>
      <c r="L119" s="22"/>
    </row>
    <row r="120" spans="2:65" s="1" customFormat="1" ht="15.2" customHeight="1" x14ac:dyDescent="0.2">
      <c r="B120" s="22"/>
      <c r="C120" s="19" t="s">
        <v>13</v>
      </c>
      <c r="F120" s="17"/>
      <c r="I120" s="19" t="s">
        <v>17</v>
      </c>
      <c r="J120" s="21"/>
      <c r="L120" s="22"/>
    </row>
    <row r="121" spans="2:65" s="1" customFormat="1" ht="15.2" customHeight="1" x14ac:dyDescent="0.2">
      <c r="B121" s="22"/>
      <c r="C121" s="19" t="s">
        <v>16</v>
      </c>
      <c r="F121" s="17" t="str">
        <f>IF(E18="","",E18)</f>
        <v/>
      </c>
      <c r="I121" s="19" t="s">
        <v>19</v>
      </c>
      <c r="J121" s="21"/>
      <c r="L121" s="22"/>
    </row>
    <row r="122" spans="2:65" s="1" customFormat="1" ht="10.35" customHeight="1" x14ac:dyDescent="0.2">
      <c r="B122" s="22"/>
      <c r="L122" s="22"/>
    </row>
    <row r="123" spans="2:65" s="5" customFormat="1" ht="29.25" customHeight="1" x14ac:dyDescent="0.2">
      <c r="B123" s="68"/>
      <c r="C123" s="69" t="s">
        <v>72</v>
      </c>
      <c r="D123" s="70" t="s">
        <v>42</v>
      </c>
      <c r="E123" s="70" t="s">
        <v>40</v>
      </c>
      <c r="F123" s="70" t="s">
        <v>41</v>
      </c>
      <c r="G123" s="70" t="s">
        <v>73</v>
      </c>
      <c r="H123" s="70" t="s">
        <v>74</v>
      </c>
      <c r="I123" s="70" t="s">
        <v>75</v>
      </c>
      <c r="J123" s="70" t="s">
        <v>61</v>
      </c>
      <c r="K123" s="71" t="s">
        <v>76</v>
      </c>
      <c r="L123" s="68"/>
      <c r="M123" s="36" t="s">
        <v>0</v>
      </c>
      <c r="N123" s="37" t="s">
        <v>25</v>
      </c>
      <c r="O123" s="37" t="s">
        <v>77</v>
      </c>
      <c r="P123" s="37" t="s">
        <v>78</v>
      </c>
      <c r="Q123" s="37" t="s">
        <v>79</v>
      </c>
      <c r="R123" s="37" t="s">
        <v>80</v>
      </c>
      <c r="S123" s="37" t="s">
        <v>81</v>
      </c>
      <c r="T123" s="38" t="s">
        <v>82</v>
      </c>
    </row>
    <row r="124" spans="2:65" s="1" customFormat="1" ht="22.9" customHeight="1" x14ac:dyDescent="0.25">
      <c r="B124" s="22"/>
      <c r="C124" s="40" t="s">
        <v>83</v>
      </c>
      <c r="J124" s="72">
        <f>J126+J262+J319+J312+J342+J373+J377</f>
        <v>0</v>
      </c>
      <c r="L124" s="22"/>
      <c r="M124" s="39"/>
      <c r="N124" s="33"/>
      <c r="O124" s="33"/>
      <c r="P124" s="73">
        <f>P125+P377</f>
        <v>0</v>
      </c>
      <c r="Q124" s="33"/>
      <c r="R124" s="73">
        <f>R125+R377</f>
        <v>12.950855199999999</v>
      </c>
      <c r="S124" s="33"/>
      <c r="T124" s="74">
        <f>T125+T377</f>
        <v>0</v>
      </c>
      <c r="AT124" s="11" t="s">
        <v>43</v>
      </c>
      <c r="AU124" s="11" t="s">
        <v>63</v>
      </c>
      <c r="BK124" s="75">
        <f>BK125+BK377</f>
        <v>0</v>
      </c>
    </row>
    <row r="125" spans="2:65" s="6" customFormat="1" ht="25.9" customHeight="1" x14ac:dyDescent="0.2">
      <c r="B125" s="76"/>
      <c r="D125" s="77" t="s">
        <v>43</v>
      </c>
      <c r="E125" s="78" t="s">
        <v>84</v>
      </c>
      <c r="F125" s="78" t="s">
        <v>85</v>
      </c>
      <c r="I125" s="79"/>
      <c r="J125" s="80">
        <f>J126+J262+J319+J312+J342+J373</f>
        <v>0</v>
      </c>
      <c r="L125" s="76"/>
      <c r="M125" s="81"/>
      <c r="P125" s="82">
        <f>P126+P262+P312+P319+P342+P373</f>
        <v>0</v>
      </c>
      <c r="R125" s="82">
        <f>R126+R262+R312+R319+R342+R373</f>
        <v>12.950855199999999</v>
      </c>
      <c r="T125" s="83">
        <f>T126+T262+T312+T319+T342+T373</f>
        <v>0</v>
      </c>
      <c r="AR125" s="77" t="s">
        <v>7</v>
      </c>
      <c r="AT125" s="84" t="s">
        <v>43</v>
      </c>
      <c r="AU125" s="84" t="s">
        <v>44</v>
      </c>
      <c r="AY125" s="77" t="s">
        <v>86</v>
      </c>
      <c r="BK125" s="85">
        <f>BK126+BK262+BK312+BK319+BK342+BK373</f>
        <v>0</v>
      </c>
    </row>
    <row r="126" spans="2:65" s="6" customFormat="1" ht="22.9" customHeight="1" x14ac:dyDescent="0.2">
      <c r="B126" s="76"/>
      <c r="D126" s="77" t="s">
        <v>43</v>
      </c>
      <c r="E126" s="86" t="s">
        <v>7</v>
      </c>
      <c r="F126" s="86" t="s">
        <v>87</v>
      </c>
      <c r="I126" s="79"/>
      <c r="J126" s="87">
        <f>J127+J133+J139+J156+J161+J166+J171+J178+J183+J190+J195+J202+J209+J223+J216+J229+J235+J241+J248+J256</f>
        <v>0</v>
      </c>
      <c r="L126" s="76"/>
      <c r="M126" s="81"/>
      <c r="P126" s="82">
        <f>SUM(P127:P261)</f>
        <v>0</v>
      </c>
      <c r="R126" s="82">
        <f>SUM(R127:R261)</f>
        <v>4.8034135999999998</v>
      </c>
      <c r="T126" s="83">
        <f>SUM(T127:T261)</f>
        <v>0</v>
      </c>
      <c r="AR126" s="77" t="s">
        <v>7</v>
      </c>
      <c r="AT126" s="84" t="s">
        <v>43</v>
      </c>
      <c r="AU126" s="84" t="s">
        <v>7</v>
      </c>
      <c r="AY126" s="77" t="s">
        <v>86</v>
      </c>
      <c r="BK126" s="85">
        <f>SUM(BK127:BK261)</f>
        <v>0</v>
      </c>
    </row>
    <row r="127" spans="2:65" s="1" customFormat="1" ht="16.5" customHeight="1" x14ac:dyDescent="0.2">
      <c r="B127" s="88"/>
      <c r="C127" s="89" t="s">
        <v>7</v>
      </c>
      <c r="D127" s="89" t="s">
        <v>88</v>
      </c>
      <c r="E127" s="90" t="s">
        <v>208</v>
      </c>
      <c r="F127" s="91" t="s">
        <v>209</v>
      </c>
      <c r="G127" s="92" t="s">
        <v>53</v>
      </c>
      <c r="H127" s="93">
        <v>18.5</v>
      </c>
      <c r="I127" s="150"/>
      <c r="J127" s="94">
        <f>ROUND(H127*I127,2)</f>
        <v>0</v>
      </c>
      <c r="K127" s="91" t="s">
        <v>89</v>
      </c>
      <c r="L127" s="22"/>
      <c r="M127" s="95" t="s">
        <v>0</v>
      </c>
      <c r="N127" s="96" t="s">
        <v>26</v>
      </c>
      <c r="P127" s="97">
        <f>O127*H127</f>
        <v>0</v>
      </c>
      <c r="Q127" s="97">
        <v>7.8700000000000003E-3</v>
      </c>
      <c r="R127" s="97">
        <f>Q127*H127</f>
        <v>0.145595</v>
      </c>
      <c r="S127" s="97">
        <v>0</v>
      </c>
      <c r="T127" s="98">
        <f>S127*H127</f>
        <v>0</v>
      </c>
      <c r="AR127" s="99" t="s">
        <v>90</v>
      </c>
      <c r="AT127" s="99" t="s">
        <v>88</v>
      </c>
      <c r="AU127" s="99" t="s">
        <v>45</v>
      </c>
      <c r="AY127" s="11" t="s">
        <v>86</v>
      </c>
      <c r="BE127" s="100">
        <f>IF(N127="základní",J127,0)</f>
        <v>0</v>
      </c>
      <c r="BF127" s="100">
        <f>IF(N127="snížená",J127,0)</f>
        <v>0</v>
      </c>
      <c r="BG127" s="100">
        <f>IF(N127="zákl. přenesená",J127,0)</f>
        <v>0</v>
      </c>
      <c r="BH127" s="100">
        <f>IF(N127="sníž. přenesená",J127,0)</f>
        <v>0</v>
      </c>
      <c r="BI127" s="100">
        <f>IF(N127="nulová",J127,0)</f>
        <v>0</v>
      </c>
      <c r="BJ127" s="11" t="s">
        <v>7</v>
      </c>
      <c r="BK127" s="100">
        <f>ROUND(I127*H127,2)</f>
        <v>0</v>
      </c>
      <c r="BL127" s="11" t="s">
        <v>90</v>
      </c>
      <c r="BM127" s="99" t="s">
        <v>210</v>
      </c>
    </row>
    <row r="128" spans="2:65" s="1" customFormat="1" x14ac:dyDescent="0.2">
      <c r="B128" s="22"/>
      <c r="D128" s="101" t="s">
        <v>91</v>
      </c>
      <c r="F128" s="102" t="s">
        <v>211</v>
      </c>
      <c r="L128" s="22"/>
      <c r="M128" s="104"/>
      <c r="T128" s="34"/>
      <c r="AT128" s="11" t="s">
        <v>91</v>
      </c>
      <c r="AU128" s="11" t="s">
        <v>45</v>
      </c>
    </row>
    <row r="129" spans="2:65" s="1" customFormat="1" x14ac:dyDescent="0.2">
      <c r="B129" s="22"/>
      <c r="D129" s="105" t="s">
        <v>92</v>
      </c>
      <c r="F129" s="106" t="s">
        <v>212</v>
      </c>
      <c r="L129" s="22"/>
      <c r="M129" s="104"/>
      <c r="T129" s="34"/>
      <c r="AT129" s="11" t="s">
        <v>92</v>
      </c>
      <c r="AU129" s="11" t="s">
        <v>45</v>
      </c>
    </row>
    <row r="130" spans="2:65" s="1" customFormat="1" ht="146.25" x14ac:dyDescent="0.2">
      <c r="B130" s="22"/>
      <c r="D130" s="101" t="s">
        <v>93</v>
      </c>
      <c r="F130" s="107" t="s">
        <v>213</v>
      </c>
      <c r="L130" s="22"/>
      <c r="M130" s="104"/>
      <c r="T130" s="34"/>
      <c r="AT130" s="11" t="s">
        <v>93</v>
      </c>
      <c r="AU130" s="11" t="s">
        <v>45</v>
      </c>
    </row>
    <row r="131" spans="2:65" s="8" customFormat="1" x14ac:dyDescent="0.2">
      <c r="B131" s="113"/>
      <c r="D131" s="101" t="s">
        <v>94</v>
      </c>
      <c r="E131" s="114" t="s">
        <v>0</v>
      </c>
      <c r="F131" s="115" t="s">
        <v>214</v>
      </c>
      <c r="H131" s="116">
        <v>18.5</v>
      </c>
      <c r="L131" s="113"/>
      <c r="M131" s="117"/>
      <c r="T131" s="118"/>
      <c r="AT131" s="114" t="s">
        <v>94</v>
      </c>
      <c r="AU131" s="114" t="s">
        <v>45</v>
      </c>
      <c r="AV131" s="8" t="s">
        <v>45</v>
      </c>
      <c r="AW131" s="8" t="s">
        <v>18</v>
      </c>
      <c r="AX131" s="8" t="s">
        <v>44</v>
      </c>
      <c r="AY131" s="114" t="s">
        <v>86</v>
      </c>
    </row>
    <row r="132" spans="2:65" s="9" customFormat="1" x14ac:dyDescent="0.2">
      <c r="B132" s="119"/>
      <c r="D132" s="101" t="s">
        <v>94</v>
      </c>
      <c r="E132" s="120" t="s">
        <v>0</v>
      </c>
      <c r="F132" s="121" t="s">
        <v>95</v>
      </c>
      <c r="H132" s="122">
        <v>18.5</v>
      </c>
      <c r="L132" s="119"/>
      <c r="M132" s="123"/>
      <c r="T132" s="124"/>
      <c r="AT132" s="120" t="s">
        <v>94</v>
      </c>
      <c r="AU132" s="120" t="s">
        <v>45</v>
      </c>
      <c r="AV132" s="9" t="s">
        <v>90</v>
      </c>
      <c r="AW132" s="9" t="s">
        <v>18</v>
      </c>
      <c r="AX132" s="9" t="s">
        <v>7</v>
      </c>
      <c r="AY132" s="120" t="s">
        <v>86</v>
      </c>
    </row>
    <row r="133" spans="2:65" s="1" customFormat="1" ht="24.2" customHeight="1" x14ac:dyDescent="0.2">
      <c r="B133" s="88"/>
      <c r="C133" s="89" t="s">
        <v>45</v>
      </c>
      <c r="D133" s="89" t="s">
        <v>88</v>
      </c>
      <c r="E133" s="90" t="s">
        <v>215</v>
      </c>
      <c r="F133" s="91" t="s">
        <v>216</v>
      </c>
      <c r="G133" s="92" t="s">
        <v>217</v>
      </c>
      <c r="H133" s="93">
        <v>120</v>
      </c>
      <c r="I133" s="150"/>
      <c r="J133" s="94">
        <f>ROUND(H133*I133,2)</f>
        <v>0</v>
      </c>
      <c r="K133" s="91" t="s">
        <v>89</v>
      </c>
      <c r="L133" s="22"/>
      <c r="M133" s="95" t="s">
        <v>0</v>
      </c>
      <c r="N133" s="96" t="s">
        <v>26</v>
      </c>
      <c r="P133" s="97">
        <f>O133*H133</f>
        <v>0</v>
      </c>
      <c r="Q133" s="97">
        <v>3.0000000000000001E-5</v>
      </c>
      <c r="R133" s="97">
        <f>Q133*H133</f>
        <v>3.5999999999999999E-3</v>
      </c>
      <c r="S133" s="97">
        <v>0</v>
      </c>
      <c r="T133" s="98">
        <f>S133*H133</f>
        <v>0</v>
      </c>
      <c r="AR133" s="99" t="s">
        <v>90</v>
      </c>
      <c r="AT133" s="99" t="s">
        <v>88</v>
      </c>
      <c r="AU133" s="99" t="s">
        <v>45</v>
      </c>
      <c r="AY133" s="11" t="s">
        <v>86</v>
      </c>
      <c r="BE133" s="100">
        <f>IF(N133="základní",J133,0)</f>
        <v>0</v>
      </c>
      <c r="BF133" s="100">
        <f>IF(N133="snížená",J133,0)</f>
        <v>0</v>
      </c>
      <c r="BG133" s="100">
        <f>IF(N133="zákl. přenesená",J133,0)</f>
        <v>0</v>
      </c>
      <c r="BH133" s="100">
        <f>IF(N133="sníž. přenesená",J133,0)</f>
        <v>0</v>
      </c>
      <c r="BI133" s="100">
        <f>IF(N133="nulová",J133,0)</f>
        <v>0</v>
      </c>
      <c r="BJ133" s="11" t="s">
        <v>7</v>
      </c>
      <c r="BK133" s="100">
        <f>ROUND(I133*H133,2)</f>
        <v>0</v>
      </c>
      <c r="BL133" s="11" t="s">
        <v>90</v>
      </c>
      <c r="BM133" s="99" t="s">
        <v>218</v>
      </c>
    </row>
    <row r="134" spans="2:65" s="1" customFormat="1" ht="19.5" x14ac:dyDescent="0.2">
      <c r="B134" s="22"/>
      <c r="D134" s="101" t="s">
        <v>91</v>
      </c>
      <c r="F134" s="102" t="s">
        <v>219</v>
      </c>
      <c r="L134" s="22"/>
      <c r="M134" s="104"/>
      <c r="T134" s="34"/>
      <c r="AT134" s="11" t="s">
        <v>91</v>
      </c>
      <c r="AU134" s="11" t="s">
        <v>45</v>
      </c>
    </row>
    <row r="135" spans="2:65" s="1" customFormat="1" x14ac:dyDescent="0.2">
      <c r="B135" s="22"/>
      <c r="D135" s="105" t="s">
        <v>92</v>
      </c>
      <c r="F135" s="106" t="s">
        <v>220</v>
      </c>
      <c r="L135" s="22"/>
      <c r="M135" s="104"/>
      <c r="T135" s="34"/>
      <c r="AT135" s="11" t="s">
        <v>92</v>
      </c>
      <c r="AU135" s="11" t="s">
        <v>45</v>
      </c>
    </row>
    <row r="136" spans="2:65" s="1" customFormat="1" ht="234" x14ac:dyDescent="0.2">
      <c r="B136" s="22"/>
      <c r="D136" s="101" t="s">
        <v>93</v>
      </c>
      <c r="F136" s="107" t="s">
        <v>221</v>
      </c>
      <c r="L136" s="22"/>
      <c r="M136" s="104"/>
      <c r="T136" s="34"/>
      <c r="AT136" s="11" t="s">
        <v>93</v>
      </c>
      <c r="AU136" s="11" t="s">
        <v>45</v>
      </c>
    </row>
    <row r="137" spans="2:65" s="8" customFormat="1" x14ac:dyDescent="0.2">
      <c r="B137" s="113"/>
      <c r="D137" s="101" t="s">
        <v>94</v>
      </c>
      <c r="E137" s="114" t="s">
        <v>0</v>
      </c>
      <c r="F137" s="115" t="s">
        <v>222</v>
      </c>
      <c r="H137" s="116">
        <v>120</v>
      </c>
      <c r="L137" s="113"/>
      <c r="M137" s="117"/>
      <c r="T137" s="118"/>
      <c r="AT137" s="114" t="s">
        <v>94</v>
      </c>
      <c r="AU137" s="114" t="s">
        <v>45</v>
      </c>
      <c r="AV137" s="8" t="s">
        <v>45</v>
      </c>
      <c r="AW137" s="8" t="s">
        <v>18</v>
      </c>
      <c r="AX137" s="8" t="s">
        <v>44</v>
      </c>
      <c r="AY137" s="114" t="s">
        <v>86</v>
      </c>
    </row>
    <row r="138" spans="2:65" s="9" customFormat="1" x14ac:dyDescent="0.2">
      <c r="B138" s="119"/>
      <c r="D138" s="101" t="s">
        <v>94</v>
      </c>
      <c r="E138" s="120" t="s">
        <v>0</v>
      </c>
      <c r="F138" s="121" t="s">
        <v>95</v>
      </c>
      <c r="H138" s="122">
        <v>120</v>
      </c>
      <c r="L138" s="119"/>
      <c r="M138" s="123"/>
      <c r="T138" s="124"/>
      <c r="AT138" s="120" t="s">
        <v>94</v>
      </c>
      <c r="AU138" s="120" t="s">
        <v>45</v>
      </c>
      <c r="AV138" s="9" t="s">
        <v>90</v>
      </c>
      <c r="AW138" s="9" t="s">
        <v>18</v>
      </c>
      <c r="AX138" s="9" t="s">
        <v>7</v>
      </c>
      <c r="AY138" s="120" t="s">
        <v>86</v>
      </c>
    </row>
    <row r="139" spans="2:65" s="1" customFormat="1" ht="24.2" customHeight="1" x14ac:dyDescent="0.2">
      <c r="B139" s="88"/>
      <c r="C139" s="89" t="s">
        <v>96</v>
      </c>
      <c r="D139" s="89" t="s">
        <v>88</v>
      </c>
      <c r="E139" s="90" t="s">
        <v>223</v>
      </c>
      <c r="F139" s="91" t="s">
        <v>224</v>
      </c>
      <c r="G139" s="92" t="s">
        <v>225</v>
      </c>
      <c r="H139" s="93">
        <v>5</v>
      </c>
      <c r="I139" s="150"/>
      <c r="J139" s="94">
        <f>ROUND(H139*I139,2)</f>
        <v>0</v>
      </c>
      <c r="K139" s="91" t="s">
        <v>89</v>
      </c>
      <c r="L139" s="22"/>
      <c r="M139" s="95" t="s">
        <v>0</v>
      </c>
      <c r="N139" s="96" t="s">
        <v>26</v>
      </c>
      <c r="P139" s="97">
        <f>O139*H139</f>
        <v>0</v>
      </c>
      <c r="Q139" s="97">
        <v>0</v>
      </c>
      <c r="R139" s="97">
        <f>Q139*H139</f>
        <v>0</v>
      </c>
      <c r="S139" s="97">
        <v>0</v>
      </c>
      <c r="T139" s="98">
        <f>S139*H139</f>
        <v>0</v>
      </c>
      <c r="AR139" s="99" t="s">
        <v>90</v>
      </c>
      <c r="AT139" s="99" t="s">
        <v>88</v>
      </c>
      <c r="AU139" s="99" t="s">
        <v>45</v>
      </c>
      <c r="AY139" s="11" t="s">
        <v>86</v>
      </c>
      <c r="BE139" s="100">
        <f>IF(N139="základní",J139,0)</f>
        <v>0</v>
      </c>
      <c r="BF139" s="100">
        <f>IF(N139="snížená",J139,0)</f>
        <v>0</v>
      </c>
      <c r="BG139" s="100">
        <f>IF(N139="zákl. přenesená",J139,0)</f>
        <v>0</v>
      </c>
      <c r="BH139" s="100">
        <f>IF(N139="sníž. přenesená",J139,0)</f>
        <v>0</v>
      </c>
      <c r="BI139" s="100">
        <f>IF(N139="nulová",J139,0)</f>
        <v>0</v>
      </c>
      <c r="BJ139" s="11" t="s">
        <v>7</v>
      </c>
      <c r="BK139" s="100">
        <f>ROUND(I139*H139,2)</f>
        <v>0</v>
      </c>
      <c r="BL139" s="11" t="s">
        <v>90</v>
      </c>
      <c r="BM139" s="99" t="s">
        <v>226</v>
      </c>
    </row>
    <row r="140" spans="2:65" s="1" customFormat="1" ht="19.5" x14ac:dyDescent="0.2">
      <c r="B140" s="22"/>
      <c r="D140" s="101" t="s">
        <v>91</v>
      </c>
      <c r="F140" s="102" t="s">
        <v>227</v>
      </c>
      <c r="L140" s="22"/>
      <c r="M140" s="104"/>
      <c r="T140" s="34"/>
      <c r="AT140" s="11" t="s">
        <v>91</v>
      </c>
      <c r="AU140" s="11" t="s">
        <v>45</v>
      </c>
    </row>
    <row r="141" spans="2:65" s="1" customFormat="1" x14ac:dyDescent="0.2">
      <c r="B141" s="22"/>
      <c r="D141" s="105" t="s">
        <v>92</v>
      </c>
      <c r="F141" s="106" t="s">
        <v>228</v>
      </c>
      <c r="L141" s="22"/>
      <c r="M141" s="104"/>
      <c r="T141" s="34"/>
      <c r="AT141" s="11" t="s">
        <v>92</v>
      </c>
      <c r="AU141" s="11" t="s">
        <v>45</v>
      </c>
    </row>
    <row r="142" spans="2:65" s="1" customFormat="1" ht="165.75" x14ac:dyDescent="0.2">
      <c r="B142" s="22"/>
      <c r="D142" s="101" t="s">
        <v>93</v>
      </c>
      <c r="F142" s="107" t="s">
        <v>229</v>
      </c>
      <c r="L142" s="22"/>
      <c r="M142" s="104"/>
      <c r="T142" s="34"/>
      <c r="AT142" s="11" t="s">
        <v>93</v>
      </c>
      <c r="AU142" s="11" t="s">
        <v>45</v>
      </c>
    </row>
    <row r="143" spans="2:65" s="1" customFormat="1" ht="24.2" customHeight="1" x14ac:dyDescent="0.2">
      <c r="B143" s="88"/>
      <c r="C143" s="89" t="s">
        <v>90</v>
      </c>
      <c r="D143" s="89" t="s">
        <v>88</v>
      </c>
      <c r="E143" s="90" t="s">
        <v>230</v>
      </c>
      <c r="F143" s="91" t="s">
        <v>231</v>
      </c>
      <c r="G143" s="92" t="s">
        <v>48</v>
      </c>
      <c r="H143" s="93">
        <v>11.95</v>
      </c>
      <c r="I143" s="150"/>
      <c r="J143" s="94">
        <f>ROUND(H143*I143,2)</f>
        <v>0</v>
      </c>
      <c r="K143" s="91" t="s">
        <v>89</v>
      </c>
      <c r="L143" s="22"/>
      <c r="M143" s="95" t="s">
        <v>0</v>
      </c>
      <c r="N143" s="96" t="s">
        <v>26</v>
      </c>
      <c r="P143" s="97">
        <f>O143*H143</f>
        <v>0</v>
      </c>
      <c r="Q143" s="97">
        <v>1.8790000000000001E-2</v>
      </c>
      <c r="R143" s="97">
        <f>Q143*H143</f>
        <v>0.2245405</v>
      </c>
      <c r="S143" s="97">
        <v>0</v>
      </c>
      <c r="T143" s="98">
        <f>S143*H143</f>
        <v>0</v>
      </c>
      <c r="AR143" s="99" t="s">
        <v>90</v>
      </c>
      <c r="AT143" s="99" t="s">
        <v>88</v>
      </c>
      <c r="AU143" s="99" t="s">
        <v>45</v>
      </c>
      <c r="AY143" s="11" t="s">
        <v>86</v>
      </c>
      <c r="BE143" s="100">
        <f>IF(N143="základní",J143,0)</f>
        <v>0</v>
      </c>
      <c r="BF143" s="100">
        <f>IF(N143="snížená",J143,0)</f>
        <v>0</v>
      </c>
      <c r="BG143" s="100">
        <f>IF(N143="zákl. přenesená",J143,0)</f>
        <v>0</v>
      </c>
      <c r="BH143" s="100">
        <f>IF(N143="sníž. přenesená",J143,0)</f>
        <v>0</v>
      </c>
      <c r="BI143" s="100">
        <f>IF(N143="nulová",J143,0)</f>
        <v>0</v>
      </c>
      <c r="BJ143" s="11" t="s">
        <v>7</v>
      </c>
      <c r="BK143" s="100">
        <f>ROUND(I143*H143,2)</f>
        <v>0</v>
      </c>
      <c r="BL143" s="11" t="s">
        <v>90</v>
      </c>
      <c r="BM143" s="99" t="s">
        <v>232</v>
      </c>
    </row>
    <row r="144" spans="2:65" s="1" customFormat="1" ht="19.5" x14ac:dyDescent="0.2">
      <c r="B144" s="22"/>
      <c r="D144" s="101" t="s">
        <v>91</v>
      </c>
      <c r="F144" s="102" t="s">
        <v>233</v>
      </c>
      <c r="L144" s="22"/>
      <c r="M144" s="104"/>
      <c r="T144" s="34"/>
      <c r="AT144" s="11" t="s">
        <v>91</v>
      </c>
      <c r="AU144" s="11" t="s">
        <v>45</v>
      </c>
    </row>
    <row r="145" spans="2:65" s="1" customFormat="1" x14ac:dyDescent="0.2">
      <c r="B145" s="22"/>
      <c r="D145" s="105" t="s">
        <v>92</v>
      </c>
      <c r="F145" s="106" t="s">
        <v>234</v>
      </c>
      <c r="L145" s="22"/>
      <c r="M145" s="104"/>
      <c r="T145" s="34"/>
      <c r="AT145" s="11" t="s">
        <v>92</v>
      </c>
      <c r="AU145" s="11" t="s">
        <v>45</v>
      </c>
    </row>
    <row r="146" spans="2:65" s="8" customFormat="1" x14ac:dyDescent="0.2">
      <c r="B146" s="113"/>
      <c r="D146" s="101" t="s">
        <v>94</v>
      </c>
      <c r="E146" s="114" t="s">
        <v>0</v>
      </c>
      <c r="F146" s="115" t="s">
        <v>235</v>
      </c>
      <c r="H146" s="116">
        <v>20.28</v>
      </c>
      <c r="L146" s="113"/>
      <c r="M146" s="117"/>
      <c r="T146" s="118"/>
      <c r="AT146" s="114" t="s">
        <v>94</v>
      </c>
      <c r="AU146" s="114" t="s">
        <v>45</v>
      </c>
      <c r="AV146" s="8" t="s">
        <v>45</v>
      </c>
      <c r="AW146" s="8" t="s">
        <v>18</v>
      </c>
      <c r="AX146" s="8" t="s">
        <v>44</v>
      </c>
      <c r="AY146" s="114" t="s">
        <v>86</v>
      </c>
    </row>
    <row r="147" spans="2:65" s="10" customFormat="1" x14ac:dyDescent="0.2">
      <c r="B147" s="136"/>
      <c r="D147" s="101" t="s">
        <v>94</v>
      </c>
      <c r="E147" s="137" t="s">
        <v>0</v>
      </c>
      <c r="F147" s="138" t="s">
        <v>236</v>
      </c>
      <c r="H147" s="139">
        <v>20.28</v>
      </c>
      <c r="L147" s="136"/>
      <c r="M147" s="140"/>
      <c r="T147" s="141"/>
      <c r="AT147" s="137" t="s">
        <v>94</v>
      </c>
      <c r="AU147" s="137" t="s">
        <v>45</v>
      </c>
      <c r="AV147" s="10" t="s">
        <v>96</v>
      </c>
      <c r="AW147" s="10" t="s">
        <v>18</v>
      </c>
      <c r="AX147" s="10" t="s">
        <v>44</v>
      </c>
      <c r="AY147" s="137" t="s">
        <v>86</v>
      </c>
    </row>
    <row r="148" spans="2:65" s="8" customFormat="1" x14ac:dyDescent="0.2">
      <c r="B148" s="113"/>
      <c r="D148" s="101" t="s">
        <v>94</v>
      </c>
      <c r="E148" s="114" t="s">
        <v>0</v>
      </c>
      <c r="F148" s="115" t="s">
        <v>237</v>
      </c>
      <c r="H148" s="116">
        <v>2.028</v>
      </c>
      <c r="L148" s="113"/>
      <c r="M148" s="117"/>
      <c r="T148" s="118"/>
      <c r="AT148" s="114" t="s">
        <v>94</v>
      </c>
      <c r="AU148" s="114" t="s">
        <v>45</v>
      </c>
      <c r="AV148" s="8" t="s">
        <v>45</v>
      </c>
      <c r="AW148" s="8" t="s">
        <v>18</v>
      </c>
      <c r="AX148" s="8" t="s">
        <v>44</v>
      </c>
      <c r="AY148" s="114" t="s">
        <v>86</v>
      </c>
    </row>
    <row r="149" spans="2:65" s="8" customFormat="1" x14ac:dyDescent="0.2">
      <c r="B149" s="113"/>
      <c r="D149" s="101" t="s">
        <v>94</v>
      </c>
      <c r="E149" s="114" t="s">
        <v>0</v>
      </c>
      <c r="F149" s="115" t="s">
        <v>238</v>
      </c>
      <c r="H149" s="116">
        <v>1.17</v>
      </c>
      <c r="L149" s="113"/>
      <c r="M149" s="117"/>
      <c r="T149" s="118"/>
      <c r="AT149" s="114" t="s">
        <v>94</v>
      </c>
      <c r="AU149" s="114" t="s">
        <v>45</v>
      </c>
      <c r="AV149" s="8" t="s">
        <v>45</v>
      </c>
      <c r="AW149" s="8" t="s">
        <v>18</v>
      </c>
      <c r="AX149" s="8" t="s">
        <v>44</v>
      </c>
      <c r="AY149" s="114" t="s">
        <v>86</v>
      </c>
    </row>
    <row r="150" spans="2:65" s="8" customFormat="1" x14ac:dyDescent="0.2">
      <c r="B150" s="113"/>
      <c r="D150" s="101" t="s">
        <v>94</v>
      </c>
      <c r="E150" s="114" t="s">
        <v>0</v>
      </c>
      <c r="F150" s="115" t="s">
        <v>239</v>
      </c>
      <c r="H150" s="116">
        <v>0.42199999999999999</v>
      </c>
      <c r="L150" s="113"/>
      <c r="M150" s="117"/>
      <c r="T150" s="118"/>
      <c r="AT150" s="114" t="s">
        <v>94</v>
      </c>
      <c r="AU150" s="114" t="s">
        <v>45</v>
      </c>
      <c r="AV150" s="8" t="s">
        <v>45</v>
      </c>
      <c r="AW150" s="8" t="s">
        <v>18</v>
      </c>
      <c r="AX150" s="8" t="s">
        <v>44</v>
      </c>
      <c r="AY150" s="114" t="s">
        <v>86</v>
      </c>
    </row>
    <row r="151" spans="2:65" s="9" customFormat="1" x14ac:dyDescent="0.2">
      <c r="B151" s="119"/>
      <c r="D151" s="101" t="s">
        <v>94</v>
      </c>
      <c r="E151" s="120" t="s">
        <v>192</v>
      </c>
      <c r="F151" s="121" t="s">
        <v>95</v>
      </c>
      <c r="H151" s="122">
        <v>23.9</v>
      </c>
      <c r="L151" s="119"/>
      <c r="M151" s="123"/>
      <c r="T151" s="124"/>
      <c r="AT151" s="120" t="s">
        <v>94</v>
      </c>
      <c r="AU151" s="120" t="s">
        <v>45</v>
      </c>
      <c r="AV151" s="9" t="s">
        <v>90</v>
      </c>
      <c r="AW151" s="9" t="s">
        <v>18</v>
      </c>
      <c r="AX151" s="9" t="s">
        <v>44</v>
      </c>
      <c r="AY151" s="120" t="s">
        <v>86</v>
      </c>
    </row>
    <row r="152" spans="2:65" s="8" customFormat="1" x14ac:dyDescent="0.2">
      <c r="B152" s="113"/>
      <c r="D152" s="101" t="s">
        <v>94</v>
      </c>
      <c r="E152" s="114" t="s">
        <v>195</v>
      </c>
      <c r="F152" s="115" t="s">
        <v>240</v>
      </c>
      <c r="H152" s="116">
        <v>11.95</v>
      </c>
      <c r="L152" s="113"/>
      <c r="M152" s="117"/>
      <c r="T152" s="118"/>
      <c r="AT152" s="114" t="s">
        <v>94</v>
      </c>
      <c r="AU152" s="114" t="s">
        <v>45</v>
      </c>
      <c r="AV152" s="8" t="s">
        <v>45</v>
      </c>
      <c r="AW152" s="8" t="s">
        <v>18</v>
      </c>
      <c r="AX152" s="8" t="s">
        <v>7</v>
      </c>
      <c r="AY152" s="114" t="s">
        <v>86</v>
      </c>
    </row>
    <row r="153" spans="2:65" s="8" customFormat="1" x14ac:dyDescent="0.2">
      <c r="B153" s="113"/>
      <c r="D153" s="101" t="s">
        <v>94</v>
      </c>
      <c r="E153" s="114" t="s">
        <v>198</v>
      </c>
      <c r="F153" s="115" t="s">
        <v>241</v>
      </c>
      <c r="H153" s="116">
        <v>7.17</v>
      </c>
      <c r="L153" s="113"/>
      <c r="M153" s="117"/>
      <c r="T153" s="118"/>
      <c r="AT153" s="114" t="s">
        <v>94</v>
      </c>
      <c r="AU153" s="114" t="s">
        <v>45</v>
      </c>
      <c r="AV153" s="8" t="s">
        <v>45</v>
      </c>
      <c r="AW153" s="8" t="s">
        <v>18</v>
      </c>
      <c r="AX153" s="8" t="s">
        <v>44</v>
      </c>
      <c r="AY153" s="114" t="s">
        <v>86</v>
      </c>
    </row>
    <row r="154" spans="2:65" s="8" customFormat="1" x14ac:dyDescent="0.2">
      <c r="B154" s="113"/>
      <c r="D154" s="101" t="s">
        <v>94</v>
      </c>
      <c r="E154" s="114" t="s">
        <v>201</v>
      </c>
      <c r="F154" s="115" t="s">
        <v>242</v>
      </c>
      <c r="H154" s="116">
        <v>4.78</v>
      </c>
      <c r="L154" s="113"/>
      <c r="M154" s="117"/>
      <c r="T154" s="118"/>
      <c r="AT154" s="114" t="s">
        <v>94</v>
      </c>
      <c r="AU154" s="114" t="s">
        <v>45</v>
      </c>
      <c r="AV154" s="8" t="s">
        <v>45</v>
      </c>
      <c r="AW154" s="8" t="s">
        <v>18</v>
      </c>
      <c r="AX154" s="8" t="s">
        <v>44</v>
      </c>
      <c r="AY154" s="114" t="s">
        <v>86</v>
      </c>
    </row>
    <row r="155" spans="2:65" s="9" customFormat="1" x14ac:dyDescent="0.2">
      <c r="B155" s="119"/>
      <c r="D155" s="101" t="s">
        <v>94</v>
      </c>
      <c r="E155" s="120" t="s">
        <v>0</v>
      </c>
      <c r="F155" s="121" t="s">
        <v>95</v>
      </c>
      <c r="H155" s="122">
        <v>23.9</v>
      </c>
      <c r="L155" s="119"/>
      <c r="M155" s="123"/>
      <c r="T155" s="124"/>
      <c r="AT155" s="120" t="s">
        <v>94</v>
      </c>
      <c r="AU155" s="120" t="s">
        <v>45</v>
      </c>
      <c r="AV155" s="9" t="s">
        <v>90</v>
      </c>
      <c r="AW155" s="9" t="s">
        <v>18</v>
      </c>
      <c r="AX155" s="9" t="s">
        <v>44</v>
      </c>
      <c r="AY155" s="120" t="s">
        <v>86</v>
      </c>
    </row>
    <row r="156" spans="2:65" s="1" customFormat="1" ht="24.2" customHeight="1" x14ac:dyDescent="0.2">
      <c r="B156" s="88"/>
      <c r="C156" s="89" t="s">
        <v>97</v>
      </c>
      <c r="D156" s="89" t="s">
        <v>88</v>
      </c>
      <c r="E156" s="90" t="s">
        <v>243</v>
      </c>
      <c r="F156" s="91" t="s">
        <v>244</v>
      </c>
      <c r="G156" s="92" t="s">
        <v>48</v>
      </c>
      <c r="H156" s="93">
        <v>7.17</v>
      </c>
      <c r="I156" s="150"/>
      <c r="J156" s="94">
        <f>ROUND(H156*I156,2)</f>
        <v>0</v>
      </c>
      <c r="K156" s="91" t="s">
        <v>89</v>
      </c>
      <c r="L156" s="22"/>
      <c r="M156" s="95" t="s">
        <v>0</v>
      </c>
      <c r="N156" s="96" t="s">
        <v>26</v>
      </c>
      <c r="P156" s="97">
        <f>O156*H156</f>
        <v>0</v>
      </c>
      <c r="Q156" s="97">
        <v>1.8790000000000001E-2</v>
      </c>
      <c r="R156" s="97">
        <f>Q156*H156</f>
        <v>0.13472430000000002</v>
      </c>
      <c r="S156" s="97">
        <v>0</v>
      </c>
      <c r="T156" s="98">
        <f>S156*H156</f>
        <v>0</v>
      </c>
      <c r="AR156" s="99" t="s">
        <v>90</v>
      </c>
      <c r="AT156" s="99" t="s">
        <v>88</v>
      </c>
      <c r="AU156" s="99" t="s">
        <v>45</v>
      </c>
      <c r="AY156" s="11" t="s">
        <v>86</v>
      </c>
      <c r="BE156" s="100">
        <f>IF(N156="základní",J156,0)</f>
        <v>0</v>
      </c>
      <c r="BF156" s="100">
        <f>IF(N156="snížená",J156,0)</f>
        <v>0</v>
      </c>
      <c r="BG156" s="100">
        <f>IF(N156="zákl. přenesená",J156,0)</f>
        <v>0</v>
      </c>
      <c r="BH156" s="100">
        <f>IF(N156="sníž. přenesená",J156,0)</f>
        <v>0</v>
      </c>
      <c r="BI156" s="100">
        <f>IF(N156="nulová",J156,0)</f>
        <v>0</v>
      </c>
      <c r="BJ156" s="11" t="s">
        <v>7</v>
      </c>
      <c r="BK156" s="100">
        <f>ROUND(I156*H156,2)</f>
        <v>0</v>
      </c>
      <c r="BL156" s="11" t="s">
        <v>90</v>
      </c>
      <c r="BM156" s="99" t="s">
        <v>245</v>
      </c>
    </row>
    <row r="157" spans="2:65" s="1" customFormat="1" ht="19.5" x14ac:dyDescent="0.2">
      <c r="B157" s="22"/>
      <c r="D157" s="101" t="s">
        <v>91</v>
      </c>
      <c r="F157" s="102" t="s">
        <v>246</v>
      </c>
      <c r="L157" s="22"/>
      <c r="M157" s="104"/>
      <c r="T157" s="34"/>
      <c r="AT157" s="11" t="s">
        <v>91</v>
      </c>
      <c r="AU157" s="11" t="s">
        <v>45</v>
      </c>
    </row>
    <row r="158" spans="2:65" s="1" customFormat="1" x14ac:dyDescent="0.2">
      <c r="B158" s="22"/>
      <c r="D158" s="105" t="s">
        <v>92</v>
      </c>
      <c r="F158" s="106" t="s">
        <v>247</v>
      </c>
      <c r="L158" s="22"/>
      <c r="M158" s="104"/>
      <c r="T158" s="34"/>
      <c r="AT158" s="11" t="s">
        <v>92</v>
      </c>
      <c r="AU158" s="11" t="s">
        <v>45</v>
      </c>
    </row>
    <row r="159" spans="2:65" s="8" customFormat="1" x14ac:dyDescent="0.2">
      <c r="B159" s="113"/>
      <c r="D159" s="101" t="s">
        <v>94</v>
      </c>
      <c r="E159" s="114" t="s">
        <v>0</v>
      </c>
      <c r="F159" s="115" t="s">
        <v>198</v>
      </c>
      <c r="H159" s="116">
        <v>7.17</v>
      </c>
      <c r="L159" s="113"/>
      <c r="M159" s="117"/>
      <c r="T159" s="118"/>
      <c r="AT159" s="114" t="s">
        <v>94</v>
      </c>
      <c r="AU159" s="114" t="s">
        <v>45</v>
      </c>
      <c r="AV159" s="8" t="s">
        <v>45</v>
      </c>
      <c r="AW159" s="8" t="s">
        <v>18</v>
      </c>
      <c r="AX159" s="8" t="s">
        <v>44</v>
      </c>
      <c r="AY159" s="114" t="s">
        <v>86</v>
      </c>
    </row>
    <row r="160" spans="2:65" s="9" customFormat="1" x14ac:dyDescent="0.2">
      <c r="B160" s="119"/>
      <c r="D160" s="101" t="s">
        <v>94</v>
      </c>
      <c r="E160" s="120" t="s">
        <v>0</v>
      </c>
      <c r="F160" s="121" t="s">
        <v>95</v>
      </c>
      <c r="H160" s="122">
        <v>7.17</v>
      </c>
      <c r="L160" s="119"/>
      <c r="M160" s="123"/>
      <c r="T160" s="124"/>
      <c r="AT160" s="120" t="s">
        <v>94</v>
      </c>
      <c r="AU160" s="120" t="s">
        <v>45</v>
      </c>
      <c r="AV160" s="9" t="s">
        <v>90</v>
      </c>
      <c r="AW160" s="9" t="s">
        <v>18</v>
      </c>
      <c r="AX160" s="9" t="s">
        <v>7</v>
      </c>
      <c r="AY160" s="120" t="s">
        <v>86</v>
      </c>
    </row>
    <row r="161" spans="2:65" s="1" customFormat="1" ht="24.2" customHeight="1" x14ac:dyDescent="0.2">
      <c r="B161" s="88"/>
      <c r="C161" s="89" t="s">
        <v>98</v>
      </c>
      <c r="D161" s="89" t="s">
        <v>88</v>
      </c>
      <c r="E161" s="90" t="s">
        <v>248</v>
      </c>
      <c r="F161" s="91" t="s">
        <v>249</v>
      </c>
      <c r="G161" s="92" t="s">
        <v>48</v>
      </c>
      <c r="H161" s="93">
        <v>4.78</v>
      </c>
      <c r="I161" s="150"/>
      <c r="J161" s="94">
        <f>ROUND(H161*I161,2)</f>
        <v>0</v>
      </c>
      <c r="K161" s="91" t="s">
        <v>89</v>
      </c>
      <c r="L161" s="22"/>
      <c r="M161" s="95" t="s">
        <v>0</v>
      </c>
      <c r="N161" s="96" t="s">
        <v>26</v>
      </c>
      <c r="P161" s="97">
        <f>O161*H161</f>
        <v>0</v>
      </c>
      <c r="Q161" s="97">
        <v>1.8790000000000001E-2</v>
      </c>
      <c r="R161" s="97">
        <f>Q161*H161</f>
        <v>8.9816200000000013E-2</v>
      </c>
      <c r="S161" s="97">
        <v>0</v>
      </c>
      <c r="T161" s="98">
        <f>S161*H161</f>
        <v>0</v>
      </c>
      <c r="AR161" s="99" t="s">
        <v>90</v>
      </c>
      <c r="AT161" s="99" t="s">
        <v>88</v>
      </c>
      <c r="AU161" s="99" t="s">
        <v>45</v>
      </c>
      <c r="AY161" s="11" t="s">
        <v>86</v>
      </c>
      <c r="BE161" s="100">
        <f>IF(N161="základní",J161,0)</f>
        <v>0</v>
      </c>
      <c r="BF161" s="100">
        <f>IF(N161="snížená",J161,0)</f>
        <v>0</v>
      </c>
      <c r="BG161" s="100">
        <f>IF(N161="zákl. přenesená",J161,0)</f>
        <v>0</v>
      </c>
      <c r="BH161" s="100">
        <f>IF(N161="sníž. přenesená",J161,0)</f>
        <v>0</v>
      </c>
      <c r="BI161" s="100">
        <f>IF(N161="nulová",J161,0)</f>
        <v>0</v>
      </c>
      <c r="BJ161" s="11" t="s">
        <v>7</v>
      </c>
      <c r="BK161" s="100">
        <f>ROUND(I161*H161,2)</f>
        <v>0</v>
      </c>
      <c r="BL161" s="11" t="s">
        <v>90</v>
      </c>
      <c r="BM161" s="99" t="s">
        <v>250</v>
      </c>
    </row>
    <row r="162" spans="2:65" s="1" customFormat="1" ht="19.5" x14ac:dyDescent="0.2">
      <c r="B162" s="22"/>
      <c r="D162" s="101" t="s">
        <v>91</v>
      </c>
      <c r="F162" s="102" t="s">
        <v>251</v>
      </c>
      <c r="L162" s="22"/>
      <c r="M162" s="104"/>
      <c r="T162" s="34"/>
      <c r="AT162" s="11" t="s">
        <v>91</v>
      </c>
      <c r="AU162" s="11" t="s">
        <v>45</v>
      </c>
    </row>
    <row r="163" spans="2:65" s="1" customFormat="1" x14ac:dyDescent="0.2">
      <c r="B163" s="22"/>
      <c r="D163" s="105" t="s">
        <v>92</v>
      </c>
      <c r="F163" s="106" t="s">
        <v>252</v>
      </c>
      <c r="L163" s="22"/>
      <c r="M163" s="104"/>
      <c r="T163" s="34"/>
      <c r="AT163" s="11" t="s">
        <v>92</v>
      </c>
      <c r="AU163" s="11" t="s">
        <v>45</v>
      </c>
    </row>
    <row r="164" spans="2:65" s="8" customFormat="1" x14ac:dyDescent="0.2">
      <c r="B164" s="113"/>
      <c r="D164" s="101" t="s">
        <v>94</v>
      </c>
      <c r="E164" s="114" t="s">
        <v>0</v>
      </c>
      <c r="F164" s="115" t="s">
        <v>201</v>
      </c>
      <c r="H164" s="116">
        <v>4.78</v>
      </c>
      <c r="L164" s="113"/>
      <c r="M164" s="117"/>
      <c r="T164" s="118"/>
      <c r="AT164" s="114" t="s">
        <v>94</v>
      </c>
      <c r="AU164" s="114" t="s">
        <v>45</v>
      </c>
      <c r="AV164" s="8" t="s">
        <v>45</v>
      </c>
      <c r="AW164" s="8" t="s">
        <v>18</v>
      </c>
      <c r="AX164" s="8" t="s">
        <v>44</v>
      </c>
      <c r="AY164" s="114" t="s">
        <v>86</v>
      </c>
    </row>
    <row r="165" spans="2:65" s="9" customFormat="1" x14ac:dyDescent="0.2">
      <c r="B165" s="119"/>
      <c r="D165" s="101" t="s">
        <v>94</v>
      </c>
      <c r="E165" s="120" t="s">
        <v>0</v>
      </c>
      <c r="F165" s="121" t="s">
        <v>95</v>
      </c>
      <c r="H165" s="122">
        <v>4.78</v>
      </c>
      <c r="L165" s="119"/>
      <c r="M165" s="123"/>
      <c r="T165" s="124"/>
      <c r="AT165" s="120" t="s">
        <v>94</v>
      </c>
      <c r="AU165" s="120" t="s">
        <v>45</v>
      </c>
      <c r="AV165" s="9" t="s">
        <v>90</v>
      </c>
      <c r="AW165" s="9" t="s">
        <v>18</v>
      </c>
      <c r="AX165" s="9" t="s">
        <v>7</v>
      </c>
      <c r="AY165" s="120" t="s">
        <v>86</v>
      </c>
    </row>
    <row r="166" spans="2:65" s="1" customFormat="1" ht="21.75" customHeight="1" x14ac:dyDescent="0.2">
      <c r="B166" s="88"/>
      <c r="C166" s="89" t="s">
        <v>99</v>
      </c>
      <c r="D166" s="89" t="s">
        <v>88</v>
      </c>
      <c r="E166" s="90" t="s">
        <v>253</v>
      </c>
      <c r="F166" s="91" t="s">
        <v>254</v>
      </c>
      <c r="G166" s="92" t="s">
        <v>51</v>
      </c>
      <c r="H166" s="93">
        <v>18.72</v>
      </c>
      <c r="I166" s="150"/>
      <c r="J166" s="94">
        <f>ROUND(H166*I166,2)</f>
        <v>0</v>
      </c>
      <c r="K166" s="91" t="s">
        <v>89</v>
      </c>
      <c r="L166" s="22"/>
      <c r="M166" s="95" t="s">
        <v>0</v>
      </c>
      <c r="N166" s="96" t="s">
        <v>26</v>
      </c>
      <c r="P166" s="97">
        <f>O166*H166</f>
        <v>0</v>
      </c>
      <c r="Q166" s="97">
        <v>6.3039999999999999E-2</v>
      </c>
      <c r="R166" s="97">
        <f>Q166*H166</f>
        <v>1.1801088</v>
      </c>
      <c r="S166" s="97">
        <v>0</v>
      </c>
      <c r="T166" s="98">
        <f>S166*H166</f>
        <v>0</v>
      </c>
      <c r="AR166" s="99" t="s">
        <v>90</v>
      </c>
      <c r="AT166" s="99" t="s">
        <v>88</v>
      </c>
      <c r="AU166" s="99" t="s">
        <v>45</v>
      </c>
      <c r="AY166" s="11" t="s">
        <v>86</v>
      </c>
      <c r="BE166" s="100">
        <f>IF(N166="základní",J166,0)</f>
        <v>0</v>
      </c>
      <c r="BF166" s="100">
        <f>IF(N166="snížená",J166,0)</f>
        <v>0</v>
      </c>
      <c r="BG166" s="100">
        <f>IF(N166="zákl. přenesená",J166,0)</f>
        <v>0</v>
      </c>
      <c r="BH166" s="100">
        <f>IF(N166="sníž. přenesená",J166,0)</f>
        <v>0</v>
      </c>
      <c r="BI166" s="100">
        <f>IF(N166="nulová",J166,0)</f>
        <v>0</v>
      </c>
      <c r="BJ166" s="11" t="s">
        <v>7</v>
      </c>
      <c r="BK166" s="100">
        <f>ROUND(I166*H166,2)</f>
        <v>0</v>
      </c>
      <c r="BL166" s="11" t="s">
        <v>90</v>
      </c>
      <c r="BM166" s="99" t="s">
        <v>255</v>
      </c>
    </row>
    <row r="167" spans="2:65" s="1" customFormat="1" ht="29.25" x14ac:dyDescent="0.2">
      <c r="B167" s="22"/>
      <c r="D167" s="101" t="s">
        <v>91</v>
      </c>
      <c r="F167" s="102" t="s">
        <v>256</v>
      </c>
      <c r="L167" s="22"/>
      <c r="M167" s="104"/>
      <c r="T167" s="34"/>
      <c r="AT167" s="11" t="s">
        <v>91</v>
      </c>
      <c r="AU167" s="11" t="s">
        <v>45</v>
      </c>
    </row>
    <row r="168" spans="2:65" s="1" customFormat="1" x14ac:dyDescent="0.2">
      <c r="B168" s="22"/>
      <c r="D168" s="105" t="s">
        <v>92</v>
      </c>
      <c r="F168" s="106" t="s">
        <v>257</v>
      </c>
      <c r="L168" s="22"/>
      <c r="M168" s="104"/>
      <c r="T168" s="34"/>
      <c r="AT168" s="11" t="s">
        <v>92</v>
      </c>
      <c r="AU168" s="11" t="s">
        <v>45</v>
      </c>
    </row>
    <row r="169" spans="2:65" s="8" customFormat="1" x14ac:dyDescent="0.2">
      <c r="B169" s="113"/>
      <c r="D169" s="101" t="s">
        <v>94</v>
      </c>
      <c r="E169" s="114" t="s">
        <v>0</v>
      </c>
      <c r="F169" s="115" t="s">
        <v>258</v>
      </c>
      <c r="H169" s="116">
        <v>18.72</v>
      </c>
      <c r="L169" s="113"/>
      <c r="M169" s="117"/>
      <c r="T169" s="118"/>
      <c r="AT169" s="114" t="s">
        <v>94</v>
      </c>
      <c r="AU169" s="114" t="s">
        <v>45</v>
      </c>
      <c r="AV169" s="8" t="s">
        <v>45</v>
      </c>
      <c r="AW169" s="8" t="s">
        <v>18</v>
      </c>
      <c r="AX169" s="8" t="s">
        <v>44</v>
      </c>
      <c r="AY169" s="114" t="s">
        <v>86</v>
      </c>
    </row>
    <row r="170" spans="2:65" s="9" customFormat="1" x14ac:dyDescent="0.2">
      <c r="B170" s="119"/>
      <c r="D170" s="101" t="s">
        <v>94</v>
      </c>
      <c r="E170" s="120" t="s">
        <v>0</v>
      </c>
      <c r="F170" s="121" t="s">
        <v>95</v>
      </c>
      <c r="H170" s="122">
        <v>18.72</v>
      </c>
      <c r="L170" s="119"/>
      <c r="M170" s="123"/>
      <c r="T170" s="124"/>
      <c r="AT170" s="120" t="s">
        <v>94</v>
      </c>
      <c r="AU170" s="120" t="s">
        <v>45</v>
      </c>
      <c r="AV170" s="9" t="s">
        <v>90</v>
      </c>
      <c r="AW170" s="9" t="s">
        <v>18</v>
      </c>
      <c r="AX170" s="9" t="s">
        <v>7</v>
      </c>
      <c r="AY170" s="120" t="s">
        <v>86</v>
      </c>
    </row>
    <row r="171" spans="2:65" s="1" customFormat="1" ht="24.2" customHeight="1" x14ac:dyDescent="0.2">
      <c r="B171" s="88"/>
      <c r="C171" s="89" t="s">
        <v>100</v>
      </c>
      <c r="D171" s="89" t="s">
        <v>88</v>
      </c>
      <c r="E171" s="90" t="s">
        <v>259</v>
      </c>
      <c r="F171" s="91" t="s">
        <v>260</v>
      </c>
      <c r="G171" s="92" t="s">
        <v>261</v>
      </c>
      <c r="H171" s="93">
        <v>838.6</v>
      </c>
      <c r="I171" s="150"/>
      <c r="J171" s="94">
        <f>ROUND(H171*I171,2)</f>
        <v>0</v>
      </c>
      <c r="K171" s="91" t="s">
        <v>89</v>
      </c>
      <c r="L171" s="22"/>
      <c r="M171" s="95" t="s">
        <v>0</v>
      </c>
      <c r="N171" s="96" t="s">
        <v>26</v>
      </c>
      <c r="P171" s="97">
        <f>O171*H171</f>
        <v>0</v>
      </c>
      <c r="Q171" s="97">
        <v>1.1000000000000001E-3</v>
      </c>
      <c r="R171" s="97">
        <f>Q171*H171</f>
        <v>0.92246000000000006</v>
      </c>
      <c r="S171" s="97">
        <v>0</v>
      </c>
      <c r="T171" s="98">
        <f>S171*H171</f>
        <v>0</v>
      </c>
      <c r="AR171" s="99" t="s">
        <v>90</v>
      </c>
      <c r="AT171" s="99" t="s">
        <v>88</v>
      </c>
      <c r="AU171" s="99" t="s">
        <v>45</v>
      </c>
      <c r="AY171" s="11" t="s">
        <v>86</v>
      </c>
      <c r="BE171" s="100">
        <f>IF(N171="základní",J171,0)</f>
        <v>0</v>
      </c>
      <c r="BF171" s="100">
        <f>IF(N171="snížená",J171,0)</f>
        <v>0</v>
      </c>
      <c r="BG171" s="100">
        <f>IF(N171="zákl. přenesená",J171,0)</f>
        <v>0</v>
      </c>
      <c r="BH171" s="100">
        <f>IF(N171="sníž. přenesená",J171,0)</f>
        <v>0</v>
      </c>
      <c r="BI171" s="100">
        <f>IF(N171="nulová",J171,0)</f>
        <v>0</v>
      </c>
      <c r="BJ171" s="11" t="s">
        <v>7</v>
      </c>
      <c r="BK171" s="100">
        <f>ROUND(I171*H171,2)</f>
        <v>0</v>
      </c>
      <c r="BL171" s="11" t="s">
        <v>90</v>
      </c>
      <c r="BM171" s="99" t="s">
        <v>262</v>
      </c>
    </row>
    <row r="172" spans="2:65" s="1" customFormat="1" ht="29.25" x14ac:dyDescent="0.2">
      <c r="B172" s="22"/>
      <c r="D172" s="101" t="s">
        <v>91</v>
      </c>
      <c r="F172" s="102" t="s">
        <v>263</v>
      </c>
      <c r="L172" s="22"/>
      <c r="M172" s="104"/>
      <c r="T172" s="34"/>
      <c r="AT172" s="11" t="s">
        <v>91</v>
      </c>
      <c r="AU172" s="11" t="s">
        <v>45</v>
      </c>
    </row>
    <row r="173" spans="2:65" s="1" customFormat="1" x14ac:dyDescent="0.2">
      <c r="B173" s="22"/>
      <c r="D173" s="105" t="s">
        <v>92</v>
      </c>
      <c r="F173" s="106" t="s">
        <v>264</v>
      </c>
      <c r="L173" s="22"/>
      <c r="M173" s="104"/>
      <c r="T173" s="34"/>
      <c r="AT173" s="11" t="s">
        <v>92</v>
      </c>
      <c r="AU173" s="11" t="s">
        <v>45</v>
      </c>
    </row>
    <row r="174" spans="2:65" s="8" customFormat="1" x14ac:dyDescent="0.2">
      <c r="B174" s="113"/>
      <c r="D174" s="101" t="s">
        <v>94</v>
      </c>
      <c r="E174" s="114" t="s">
        <v>0</v>
      </c>
      <c r="F174" s="115" t="s">
        <v>265</v>
      </c>
      <c r="H174" s="116">
        <v>649</v>
      </c>
      <c r="L174" s="113"/>
      <c r="M174" s="117"/>
      <c r="T174" s="118"/>
      <c r="AT174" s="114" t="s">
        <v>94</v>
      </c>
      <c r="AU174" s="114" t="s">
        <v>45</v>
      </c>
      <c r="AV174" s="8" t="s">
        <v>45</v>
      </c>
      <c r="AW174" s="8" t="s">
        <v>18</v>
      </c>
      <c r="AX174" s="8" t="s">
        <v>44</v>
      </c>
      <c r="AY174" s="114" t="s">
        <v>86</v>
      </c>
    </row>
    <row r="175" spans="2:65" s="8" customFormat="1" x14ac:dyDescent="0.2">
      <c r="B175" s="113"/>
      <c r="D175" s="101" t="s">
        <v>94</v>
      </c>
      <c r="E175" s="114" t="s">
        <v>0</v>
      </c>
      <c r="F175" s="115" t="s">
        <v>266</v>
      </c>
      <c r="H175" s="116">
        <v>117</v>
      </c>
      <c r="L175" s="113"/>
      <c r="M175" s="117"/>
      <c r="T175" s="118"/>
      <c r="AT175" s="114" t="s">
        <v>94</v>
      </c>
      <c r="AU175" s="114" t="s">
        <v>45</v>
      </c>
      <c r="AV175" s="8" t="s">
        <v>45</v>
      </c>
      <c r="AW175" s="8" t="s">
        <v>18</v>
      </c>
      <c r="AX175" s="8" t="s">
        <v>44</v>
      </c>
      <c r="AY175" s="114" t="s">
        <v>86</v>
      </c>
    </row>
    <row r="176" spans="2:65" s="8" customFormat="1" ht="22.5" x14ac:dyDescent="0.2">
      <c r="B176" s="113"/>
      <c r="D176" s="101" t="s">
        <v>94</v>
      </c>
      <c r="E176" s="114" t="s">
        <v>0</v>
      </c>
      <c r="F176" s="115" t="s">
        <v>267</v>
      </c>
      <c r="H176" s="116">
        <v>72.599999999999994</v>
      </c>
      <c r="L176" s="113"/>
      <c r="M176" s="117"/>
      <c r="T176" s="118"/>
      <c r="AT176" s="114" t="s">
        <v>94</v>
      </c>
      <c r="AU176" s="114" t="s">
        <v>45</v>
      </c>
      <c r="AV176" s="8" t="s">
        <v>45</v>
      </c>
      <c r="AW176" s="8" t="s">
        <v>18</v>
      </c>
      <c r="AX176" s="8" t="s">
        <v>44</v>
      </c>
      <c r="AY176" s="114" t="s">
        <v>86</v>
      </c>
    </row>
    <row r="177" spans="2:65" s="9" customFormat="1" x14ac:dyDescent="0.2">
      <c r="B177" s="119"/>
      <c r="D177" s="101" t="s">
        <v>94</v>
      </c>
      <c r="E177" s="120" t="s">
        <v>0</v>
      </c>
      <c r="F177" s="121" t="s">
        <v>95</v>
      </c>
      <c r="H177" s="122">
        <v>838.6</v>
      </c>
      <c r="L177" s="119"/>
      <c r="M177" s="123"/>
      <c r="T177" s="124"/>
      <c r="AT177" s="120" t="s">
        <v>94</v>
      </c>
      <c r="AU177" s="120" t="s">
        <v>45</v>
      </c>
      <c r="AV177" s="9" t="s">
        <v>90</v>
      </c>
      <c r="AW177" s="9" t="s">
        <v>18</v>
      </c>
      <c r="AX177" s="9" t="s">
        <v>7</v>
      </c>
      <c r="AY177" s="120" t="s">
        <v>86</v>
      </c>
    </row>
    <row r="178" spans="2:65" s="1" customFormat="1" ht="21.75" customHeight="1" x14ac:dyDescent="0.2">
      <c r="B178" s="88"/>
      <c r="C178" s="89" t="s">
        <v>101</v>
      </c>
      <c r="D178" s="89" t="s">
        <v>88</v>
      </c>
      <c r="E178" s="90" t="s">
        <v>268</v>
      </c>
      <c r="F178" s="91" t="s">
        <v>269</v>
      </c>
      <c r="G178" s="92" t="s">
        <v>51</v>
      </c>
      <c r="H178" s="93">
        <v>11.231999999999999</v>
      </c>
      <c r="I178" s="150"/>
      <c r="J178" s="94">
        <f>ROUND(H178*I178,2)</f>
        <v>0</v>
      </c>
      <c r="K178" s="91" t="s">
        <v>89</v>
      </c>
      <c r="L178" s="22"/>
      <c r="M178" s="95" t="s">
        <v>0</v>
      </c>
      <c r="N178" s="96" t="s">
        <v>26</v>
      </c>
      <c r="P178" s="97">
        <f>O178*H178</f>
        <v>0</v>
      </c>
      <c r="Q178" s="97">
        <v>6.3039999999999999E-2</v>
      </c>
      <c r="R178" s="97">
        <f>Q178*H178</f>
        <v>0.70806527999999991</v>
      </c>
      <c r="S178" s="97">
        <v>0</v>
      </c>
      <c r="T178" s="98">
        <f>S178*H178</f>
        <v>0</v>
      </c>
      <c r="AR178" s="99" t="s">
        <v>90</v>
      </c>
      <c r="AT178" s="99" t="s">
        <v>88</v>
      </c>
      <c r="AU178" s="99" t="s">
        <v>45</v>
      </c>
      <c r="AY178" s="11" t="s">
        <v>86</v>
      </c>
      <c r="BE178" s="100">
        <f>IF(N178="základní",J178,0)</f>
        <v>0</v>
      </c>
      <c r="BF178" s="100">
        <f>IF(N178="snížená",J178,0)</f>
        <v>0</v>
      </c>
      <c r="BG178" s="100">
        <f>IF(N178="zákl. přenesená",J178,0)</f>
        <v>0</v>
      </c>
      <c r="BH178" s="100">
        <f>IF(N178="sníž. přenesená",J178,0)</f>
        <v>0</v>
      </c>
      <c r="BI178" s="100">
        <f>IF(N178="nulová",J178,0)</f>
        <v>0</v>
      </c>
      <c r="BJ178" s="11" t="s">
        <v>7</v>
      </c>
      <c r="BK178" s="100">
        <f>ROUND(I178*H178,2)</f>
        <v>0</v>
      </c>
      <c r="BL178" s="11" t="s">
        <v>90</v>
      </c>
      <c r="BM178" s="99" t="s">
        <v>270</v>
      </c>
    </row>
    <row r="179" spans="2:65" s="1" customFormat="1" ht="29.25" x14ac:dyDescent="0.2">
      <c r="B179" s="22"/>
      <c r="D179" s="101" t="s">
        <v>91</v>
      </c>
      <c r="F179" s="102" t="s">
        <v>271</v>
      </c>
      <c r="L179" s="22"/>
      <c r="M179" s="104"/>
      <c r="T179" s="34"/>
      <c r="AT179" s="11" t="s">
        <v>91</v>
      </c>
      <c r="AU179" s="11" t="s">
        <v>45</v>
      </c>
    </row>
    <row r="180" spans="2:65" s="1" customFormat="1" x14ac:dyDescent="0.2">
      <c r="B180" s="22"/>
      <c r="D180" s="105" t="s">
        <v>92</v>
      </c>
      <c r="F180" s="106" t="s">
        <v>272</v>
      </c>
      <c r="L180" s="22"/>
      <c r="M180" s="104"/>
      <c r="T180" s="34"/>
      <c r="AT180" s="11" t="s">
        <v>92</v>
      </c>
      <c r="AU180" s="11" t="s">
        <v>45</v>
      </c>
    </row>
    <row r="181" spans="2:65" s="8" customFormat="1" x14ac:dyDescent="0.2">
      <c r="B181" s="113"/>
      <c r="D181" s="101" t="s">
        <v>94</v>
      </c>
      <c r="E181" s="114" t="s">
        <v>0</v>
      </c>
      <c r="F181" s="115" t="s">
        <v>273</v>
      </c>
      <c r="H181" s="116">
        <v>11.231999999999999</v>
      </c>
      <c r="L181" s="113"/>
      <c r="M181" s="117"/>
      <c r="T181" s="118"/>
      <c r="AT181" s="114" t="s">
        <v>94</v>
      </c>
      <c r="AU181" s="114" t="s">
        <v>45</v>
      </c>
      <c r="AV181" s="8" t="s">
        <v>45</v>
      </c>
      <c r="AW181" s="8" t="s">
        <v>18</v>
      </c>
      <c r="AX181" s="8" t="s">
        <v>44</v>
      </c>
      <c r="AY181" s="114" t="s">
        <v>86</v>
      </c>
    </row>
    <row r="182" spans="2:65" s="9" customFormat="1" x14ac:dyDescent="0.2">
      <c r="B182" s="119"/>
      <c r="D182" s="101" t="s">
        <v>94</v>
      </c>
      <c r="E182" s="120" t="s">
        <v>0</v>
      </c>
      <c r="F182" s="121" t="s">
        <v>95</v>
      </c>
      <c r="H182" s="122">
        <v>11.231999999999999</v>
      </c>
      <c r="L182" s="119"/>
      <c r="M182" s="123"/>
      <c r="T182" s="124"/>
      <c r="AT182" s="120" t="s">
        <v>94</v>
      </c>
      <c r="AU182" s="120" t="s">
        <v>45</v>
      </c>
      <c r="AV182" s="9" t="s">
        <v>90</v>
      </c>
      <c r="AW182" s="9" t="s">
        <v>18</v>
      </c>
      <c r="AX182" s="9" t="s">
        <v>7</v>
      </c>
      <c r="AY182" s="120" t="s">
        <v>86</v>
      </c>
    </row>
    <row r="183" spans="2:65" s="1" customFormat="1" ht="24.2" customHeight="1" x14ac:dyDescent="0.2">
      <c r="B183" s="88"/>
      <c r="C183" s="89" t="s">
        <v>102</v>
      </c>
      <c r="D183" s="89" t="s">
        <v>88</v>
      </c>
      <c r="E183" s="90" t="s">
        <v>274</v>
      </c>
      <c r="F183" s="91" t="s">
        <v>275</v>
      </c>
      <c r="G183" s="92" t="s">
        <v>261</v>
      </c>
      <c r="H183" s="93">
        <v>503.16</v>
      </c>
      <c r="I183" s="150"/>
      <c r="J183" s="94">
        <f>ROUND(H183*I183,2)</f>
        <v>0</v>
      </c>
      <c r="K183" s="91" t="s">
        <v>89</v>
      </c>
      <c r="L183" s="22"/>
      <c r="M183" s="95" t="s">
        <v>0</v>
      </c>
      <c r="N183" s="96" t="s">
        <v>26</v>
      </c>
      <c r="P183" s="97">
        <f>O183*H183</f>
        <v>0</v>
      </c>
      <c r="Q183" s="97">
        <v>1.1000000000000001E-3</v>
      </c>
      <c r="R183" s="97">
        <f>Q183*H183</f>
        <v>0.55347600000000008</v>
      </c>
      <c r="S183" s="97">
        <v>0</v>
      </c>
      <c r="T183" s="98">
        <f>S183*H183</f>
        <v>0</v>
      </c>
      <c r="AR183" s="99" t="s">
        <v>90</v>
      </c>
      <c r="AT183" s="99" t="s">
        <v>88</v>
      </c>
      <c r="AU183" s="99" t="s">
        <v>45</v>
      </c>
      <c r="AY183" s="11" t="s">
        <v>86</v>
      </c>
      <c r="BE183" s="100">
        <f>IF(N183="základní",J183,0)</f>
        <v>0</v>
      </c>
      <c r="BF183" s="100">
        <f>IF(N183="snížená",J183,0)</f>
        <v>0</v>
      </c>
      <c r="BG183" s="100">
        <f>IF(N183="zákl. přenesená",J183,0)</f>
        <v>0</v>
      </c>
      <c r="BH183" s="100">
        <f>IF(N183="sníž. přenesená",J183,0)</f>
        <v>0</v>
      </c>
      <c r="BI183" s="100">
        <f>IF(N183="nulová",J183,0)</f>
        <v>0</v>
      </c>
      <c r="BJ183" s="11" t="s">
        <v>7</v>
      </c>
      <c r="BK183" s="100">
        <f>ROUND(I183*H183,2)</f>
        <v>0</v>
      </c>
      <c r="BL183" s="11" t="s">
        <v>90</v>
      </c>
      <c r="BM183" s="99" t="s">
        <v>276</v>
      </c>
    </row>
    <row r="184" spans="2:65" s="1" customFormat="1" ht="29.25" x14ac:dyDescent="0.2">
      <c r="B184" s="22"/>
      <c r="D184" s="101" t="s">
        <v>91</v>
      </c>
      <c r="F184" s="102" t="s">
        <v>277</v>
      </c>
      <c r="L184" s="22"/>
      <c r="M184" s="104"/>
      <c r="T184" s="34"/>
      <c r="AT184" s="11" t="s">
        <v>91</v>
      </c>
      <c r="AU184" s="11" t="s">
        <v>45</v>
      </c>
    </row>
    <row r="185" spans="2:65" s="1" customFormat="1" x14ac:dyDescent="0.2">
      <c r="B185" s="22"/>
      <c r="D185" s="105" t="s">
        <v>92</v>
      </c>
      <c r="F185" s="106" t="s">
        <v>278</v>
      </c>
      <c r="L185" s="22"/>
      <c r="M185" s="104"/>
      <c r="T185" s="34"/>
      <c r="AT185" s="11" t="s">
        <v>92</v>
      </c>
      <c r="AU185" s="11" t="s">
        <v>45</v>
      </c>
    </row>
    <row r="186" spans="2:65" s="8" customFormat="1" x14ac:dyDescent="0.2">
      <c r="B186" s="113"/>
      <c r="D186" s="101" t="s">
        <v>94</v>
      </c>
      <c r="E186" s="114" t="s">
        <v>0</v>
      </c>
      <c r="F186" s="115" t="s">
        <v>279</v>
      </c>
      <c r="H186" s="116">
        <v>389.4</v>
      </c>
      <c r="L186" s="113"/>
      <c r="M186" s="117"/>
      <c r="T186" s="118"/>
      <c r="AT186" s="114" t="s">
        <v>94</v>
      </c>
      <c r="AU186" s="114" t="s">
        <v>45</v>
      </c>
      <c r="AV186" s="8" t="s">
        <v>45</v>
      </c>
      <c r="AW186" s="8" t="s">
        <v>18</v>
      </c>
      <c r="AX186" s="8" t="s">
        <v>44</v>
      </c>
      <c r="AY186" s="114" t="s">
        <v>86</v>
      </c>
    </row>
    <row r="187" spans="2:65" s="8" customFormat="1" x14ac:dyDescent="0.2">
      <c r="B187" s="113"/>
      <c r="D187" s="101" t="s">
        <v>94</v>
      </c>
      <c r="E187" s="114" t="s">
        <v>0</v>
      </c>
      <c r="F187" s="115" t="s">
        <v>280</v>
      </c>
      <c r="H187" s="116">
        <v>70.2</v>
      </c>
      <c r="L187" s="113"/>
      <c r="M187" s="117"/>
      <c r="T187" s="118"/>
      <c r="AT187" s="114" t="s">
        <v>94</v>
      </c>
      <c r="AU187" s="114" t="s">
        <v>45</v>
      </c>
      <c r="AV187" s="8" t="s">
        <v>45</v>
      </c>
      <c r="AW187" s="8" t="s">
        <v>18</v>
      </c>
      <c r="AX187" s="8" t="s">
        <v>44</v>
      </c>
      <c r="AY187" s="114" t="s">
        <v>86</v>
      </c>
    </row>
    <row r="188" spans="2:65" s="8" customFormat="1" ht="22.5" x14ac:dyDescent="0.2">
      <c r="B188" s="113"/>
      <c r="D188" s="101" t="s">
        <v>94</v>
      </c>
      <c r="E188" s="114" t="s">
        <v>0</v>
      </c>
      <c r="F188" s="115" t="s">
        <v>281</v>
      </c>
      <c r="H188" s="116">
        <v>43.56</v>
      </c>
      <c r="L188" s="113"/>
      <c r="M188" s="117"/>
      <c r="T188" s="118"/>
      <c r="AT188" s="114" t="s">
        <v>94</v>
      </c>
      <c r="AU188" s="114" t="s">
        <v>45</v>
      </c>
      <c r="AV188" s="8" t="s">
        <v>45</v>
      </c>
      <c r="AW188" s="8" t="s">
        <v>18</v>
      </c>
      <c r="AX188" s="8" t="s">
        <v>44</v>
      </c>
      <c r="AY188" s="114" t="s">
        <v>86</v>
      </c>
    </row>
    <row r="189" spans="2:65" s="9" customFormat="1" x14ac:dyDescent="0.2">
      <c r="B189" s="119"/>
      <c r="D189" s="101" t="s">
        <v>94</v>
      </c>
      <c r="E189" s="120" t="s">
        <v>0</v>
      </c>
      <c r="F189" s="121" t="s">
        <v>95</v>
      </c>
      <c r="H189" s="122">
        <v>503.16</v>
      </c>
      <c r="L189" s="119"/>
      <c r="M189" s="123"/>
      <c r="T189" s="124"/>
      <c r="AT189" s="120" t="s">
        <v>94</v>
      </c>
      <c r="AU189" s="120" t="s">
        <v>45</v>
      </c>
      <c r="AV189" s="9" t="s">
        <v>90</v>
      </c>
      <c r="AW189" s="9" t="s">
        <v>18</v>
      </c>
      <c r="AX189" s="9" t="s">
        <v>7</v>
      </c>
      <c r="AY189" s="120" t="s">
        <v>86</v>
      </c>
    </row>
    <row r="190" spans="2:65" s="1" customFormat="1" ht="21.75" customHeight="1" x14ac:dyDescent="0.2">
      <c r="B190" s="88"/>
      <c r="C190" s="89" t="s">
        <v>103</v>
      </c>
      <c r="D190" s="89" t="s">
        <v>88</v>
      </c>
      <c r="E190" s="90" t="s">
        <v>282</v>
      </c>
      <c r="F190" s="91" t="s">
        <v>283</v>
      </c>
      <c r="G190" s="92" t="s">
        <v>51</v>
      </c>
      <c r="H190" s="93">
        <v>7.4880000000000004</v>
      </c>
      <c r="I190" s="150"/>
      <c r="J190" s="94">
        <f>ROUND(H190*I190,2)</f>
        <v>0</v>
      </c>
      <c r="K190" s="91" t="s">
        <v>89</v>
      </c>
      <c r="L190" s="22"/>
      <c r="M190" s="95" t="s">
        <v>0</v>
      </c>
      <c r="N190" s="96" t="s">
        <v>26</v>
      </c>
      <c r="P190" s="97">
        <f>O190*H190</f>
        <v>0</v>
      </c>
      <c r="Q190" s="97">
        <v>6.3039999999999999E-2</v>
      </c>
      <c r="R190" s="97">
        <f>Q190*H190</f>
        <v>0.47204351999999999</v>
      </c>
      <c r="S190" s="97">
        <v>0</v>
      </c>
      <c r="T190" s="98">
        <f>S190*H190</f>
        <v>0</v>
      </c>
      <c r="AR190" s="99" t="s">
        <v>90</v>
      </c>
      <c r="AT190" s="99" t="s">
        <v>88</v>
      </c>
      <c r="AU190" s="99" t="s">
        <v>45</v>
      </c>
      <c r="AY190" s="11" t="s">
        <v>86</v>
      </c>
      <c r="BE190" s="100">
        <f>IF(N190="základní",J190,0)</f>
        <v>0</v>
      </c>
      <c r="BF190" s="100">
        <f>IF(N190="snížená",J190,0)</f>
        <v>0</v>
      </c>
      <c r="BG190" s="100">
        <f>IF(N190="zákl. přenesená",J190,0)</f>
        <v>0</v>
      </c>
      <c r="BH190" s="100">
        <f>IF(N190="sníž. přenesená",J190,0)</f>
        <v>0</v>
      </c>
      <c r="BI190" s="100">
        <f>IF(N190="nulová",J190,0)</f>
        <v>0</v>
      </c>
      <c r="BJ190" s="11" t="s">
        <v>7</v>
      </c>
      <c r="BK190" s="100">
        <f>ROUND(I190*H190,2)</f>
        <v>0</v>
      </c>
      <c r="BL190" s="11" t="s">
        <v>90</v>
      </c>
      <c r="BM190" s="99" t="s">
        <v>284</v>
      </c>
    </row>
    <row r="191" spans="2:65" s="1" customFormat="1" ht="29.25" x14ac:dyDescent="0.2">
      <c r="B191" s="22"/>
      <c r="D191" s="101" t="s">
        <v>91</v>
      </c>
      <c r="F191" s="102" t="s">
        <v>285</v>
      </c>
      <c r="L191" s="22"/>
      <c r="M191" s="104"/>
      <c r="T191" s="34"/>
      <c r="AT191" s="11" t="s">
        <v>91</v>
      </c>
      <c r="AU191" s="11" t="s">
        <v>45</v>
      </c>
    </row>
    <row r="192" spans="2:65" s="1" customFormat="1" x14ac:dyDescent="0.2">
      <c r="B192" s="22"/>
      <c r="D192" s="105" t="s">
        <v>92</v>
      </c>
      <c r="F192" s="106" t="s">
        <v>286</v>
      </c>
      <c r="L192" s="22"/>
      <c r="M192" s="104"/>
      <c r="T192" s="34"/>
      <c r="AT192" s="11" t="s">
        <v>92</v>
      </c>
      <c r="AU192" s="11" t="s">
        <v>45</v>
      </c>
    </row>
    <row r="193" spans="2:65" s="8" customFormat="1" x14ac:dyDescent="0.2">
      <c r="B193" s="113"/>
      <c r="D193" s="101" t="s">
        <v>94</v>
      </c>
      <c r="E193" s="114" t="s">
        <v>0</v>
      </c>
      <c r="F193" s="115" t="s">
        <v>287</v>
      </c>
      <c r="H193" s="116">
        <v>7.4880000000000004</v>
      </c>
      <c r="L193" s="113"/>
      <c r="M193" s="117"/>
      <c r="T193" s="118"/>
      <c r="AT193" s="114" t="s">
        <v>94</v>
      </c>
      <c r="AU193" s="114" t="s">
        <v>45</v>
      </c>
      <c r="AV193" s="8" t="s">
        <v>45</v>
      </c>
      <c r="AW193" s="8" t="s">
        <v>18</v>
      </c>
      <c r="AX193" s="8" t="s">
        <v>44</v>
      </c>
      <c r="AY193" s="114" t="s">
        <v>86</v>
      </c>
    </row>
    <row r="194" spans="2:65" s="9" customFormat="1" x14ac:dyDescent="0.2">
      <c r="B194" s="119"/>
      <c r="D194" s="101" t="s">
        <v>94</v>
      </c>
      <c r="E194" s="120" t="s">
        <v>0</v>
      </c>
      <c r="F194" s="121" t="s">
        <v>95</v>
      </c>
      <c r="H194" s="122">
        <v>7.4880000000000004</v>
      </c>
      <c r="L194" s="119"/>
      <c r="M194" s="123"/>
      <c r="T194" s="124"/>
      <c r="AT194" s="120" t="s">
        <v>94</v>
      </c>
      <c r="AU194" s="120" t="s">
        <v>45</v>
      </c>
      <c r="AV194" s="9" t="s">
        <v>90</v>
      </c>
      <c r="AW194" s="9" t="s">
        <v>18</v>
      </c>
      <c r="AX194" s="9" t="s">
        <v>7</v>
      </c>
      <c r="AY194" s="120" t="s">
        <v>86</v>
      </c>
    </row>
    <row r="195" spans="2:65" s="1" customFormat="1" ht="24.2" customHeight="1" x14ac:dyDescent="0.2">
      <c r="B195" s="88"/>
      <c r="C195" s="89" t="s">
        <v>104</v>
      </c>
      <c r="D195" s="89" t="s">
        <v>88</v>
      </c>
      <c r="E195" s="90" t="s">
        <v>288</v>
      </c>
      <c r="F195" s="91" t="s">
        <v>289</v>
      </c>
      <c r="G195" s="92" t="s">
        <v>261</v>
      </c>
      <c r="H195" s="93">
        <v>335.44</v>
      </c>
      <c r="I195" s="150"/>
      <c r="J195" s="94">
        <f>ROUND(H195*I195,2)</f>
        <v>0</v>
      </c>
      <c r="K195" s="91" t="s">
        <v>89</v>
      </c>
      <c r="L195" s="22"/>
      <c r="M195" s="95" t="s">
        <v>0</v>
      </c>
      <c r="N195" s="96" t="s">
        <v>26</v>
      </c>
      <c r="P195" s="97">
        <f>O195*H195</f>
        <v>0</v>
      </c>
      <c r="Q195" s="97">
        <v>1.1000000000000001E-3</v>
      </c>
      <c r="R195" s="97">
        <f>Q195*H195</f>
        <v>0.36898400000000003</v>
      </c>
      <c r="S195" s="97">
        <v>0</v>
      </c>
      <c r="T195" s="98">
        <f>S195*H195</f>
        <v>0</v>
      </c>
      <c r="AR195" s="99" t="s">
        <v>90</v>
      </c>
      <c r="AT195" s="99" t="s">
        <v>88</v>
      </c>
      <c r="AU195" s="99" t="s">
        <v>45</v>
      </c>
      <c r="AY195" s="11" t="s">
        <v>86</v>
      </c>
      <c r="BE195" s="100">
        <f>IF(N195="základní",J195,0)</f>
        <v>0</v>
      </c>
      <c r="BF195" s="100">
        <f>IF(N195="snížená",J195,0)</f>
        <v>0</v>
      </c>
      <c r="BG195" s="100">
        <f>IF(N195="zákl. přenesená",J195,0)</f>
        <v>0</v>
      </c>
      <c r="BH195" s="100">
        <f>IF(N195="sníž. přenesená",J195,0)</f>
        <v>0</v>
      </c>
      <c r="BI195" s="100">
        <f>IF(N195="nulová",J195,0)</f>
        <v>0</v>
      </c>
      <c r="BJ195" s="11" t="s">
        <v>7</v>
      </c>
      <c r="BK195" s="100">
        <f>ROUND(I195*H195,2)</f>
        <v>0</v>
      </c>
      <c r="BL195" s="11" t="s">
        <v>90</v>
      </c>
      <c r="BM195" s="99" t="s">
        <v>290</v>
      </c>
    </row>
    <row r="196" spans="2:65" s="1" customFormat="1" ht="29.25" x14ac:dyDescent="0.2">
      <c r="B196" s="22"/>
      <c r="D196" s="101" t="s">
        <v>91</v>
      </c>
      <c r="F196" s="102" t="s">
        <v>291</v>
      </c>
      <c r="L196" s="22"/>
      <c r="M196" s="104"/>
      <c r="T196" s="34"/>
      <c r="AT196" s="11" t="s">
        <v>91</v>
      </c>
      <c r="AU196" s="11" t="s">
        <v>45</v>
      </c>
    </row>
    <row r="197" spans="2:65" s="1" customFormat="1" x14ac:dyDescent="0.2">
      <c r="B197" s="22"/>
      <c r="D197" s="105" t="s">
        <v>92</v>
      </c>
      <c r="F197" s="106" t="s">
        <v>292</v>
      </c>
      <c r="L197" s="22"/>
      <c r="M197" s="104"/>
      <c r="T197" s="34"/>
      <c r="AT197" s="11" t="s">
        <v>92</v>
      </c>
      <c r="AU197" s="11" t="s">
        <v>45</v>
      </c>
    </row>
    <row r="198" spans="2:65" s="8" customFormat="1" x14ac:dyDescent="0.2">
      <c r="B198" s="113"/>
      <c r="D198" s="101" t="s">
        <v>94</v>
      </c>
      <c r="E198" s="114" t="s">
        <v>0</v>
      </c>
      <c r="F198" s="115" t="s">
        <v>293</v>
      </c>
      <c r="H198" s="116">
        <v>259.60000000000002</v>
      </c>
      <c r="L198" s="113"/>
      <c r="M198" s="117"/>
      <c r="T198" s="118"/>
      <c r="AT198" s="114" t="s">
        <v>94</v>
      </c>
      <c r="AU198" s="114" t="s">
        <v>45</v>
      </c>
      <c r="AV198" s="8" t="s">
        <v>45</v>
      </c>
      <c r="AW198" s="8" t="s">
        <v>18</v>
      </c>
      <c r="AX198" s="8" t="s">
        <v>44</v>
      </c>
      <c r="AY198" s="114" t="s">
        <v>86</v>
      </c>
    </row>
    <row r="199" spans="2:65" s="8" customFormat="1" x14ac:dyDescent="0.2">
      <c r="B199" s="113"/>
      <c r="D199" s="101" t="s">
        <v>94</v>
      </c>
      <c r="E199" s="114" t="s">
        <v>0</v>
      </c>
      <c r="F199" s="115" t="s">
        <v>294</v>
      </c>
      <c r="H199" s="116">
        <v>46.8</v>
      </c>
      <c r="L199" s="113"/>
      <c r="M199" s="117"/>
      <c r="T199" s="118"/>
      <c r="AT199" s="114" t="s">
        <v>94</v>
      </c>
      <c r="AU199" s="114" t="s">
        <v>45</v>
      </c>
      <c r="AV199" s="8" t="s">
        <v>45</v>
      </c>
      <c r="AW199" s="8" t="s">
        <v>18</v>
      </c>
      <c r="AX199" s="8" t="s">
        <v>44</v>
      </c>
      <c r="AY199" s="114" t="s">
        <v>86</v>
      </c>
    </row>
    <row r="200" spans="2:65" s="8" customFormat="1" ht="22.5" x14ac:dyDescent="0.2">
      <c r="B200" s="113"/>
      <c r="D200" s="101" t="s">
        <v>94</v>
      </c>
      <c r="E200" s="114" t="s">
        <v>0</v>
      </c>
      <c r="F200" s="115" t="s">
        <v>295</v>
      </c>
      <c r="H200" s="116">
        <v>29.04</v>
      </c>
      <c r="L200" s="113"/>
      <c r="M200" s="117"/>
      <c r="T200" s="118"/>
      <c r="AT200" s="114" t="s">
        <v>94</v>
      </c>
      <c r="AU200" s="114" t="s">
        <v>45</v>
      </c>
      <c r="AV200" s="8" t="s">
        <v>45</v>
      </c>
      <c r="AW200" s="8" t="s">
        <v>18</v>
      </c>
      <c r="AX200" s="8" t="s">
        <v>44</v>
      </c>
      <c r="AY200" s="114" t="s">
        <v>86</v>
      </c>
    </row>
    <row r="201" spans="2:65" s="9" customFormat="1" x14ac:dyDescent="0.2">
      <c r="B201" s="119"/>
      <c r="D201" s="101" t="s">
        <v>94</v>
      </c>
      <c r="E201" s="120" t="s">
        <v>0</v>
      </c>
      <c r="F201" s="121" t="s">
        <v>95</v>
      </c>
      <c r="H201" s="122">
        <v>335.44</v>
      </c>
      <c r="L201" s="119"/>
      <c r="M201" s="123"/>
      <c r="T201" s="124"/>
      <c r="AT201" s="120" t="s">
        <v>94</v>
      </c>
      <c r="AU201" s="120" t="s">
        <v>45</v>
      </c>
      <c r="AV201" s="9" t="s">
        <v>90</v>
      </c>
      <c r="AW201" s="9" t="s">
        <v>18</v>
      </c>
      <c r="AX201" s="9" t="s">
        <v>7</v>
      </c>
      <c r="AY201" s="120" t="s">
        <v>86</v>
      </c>
    </row>
    <row r="202" spans="2:65" s="1" customFormat="1" ht="21.75" customHeight="1" x14ac:dyDescent="0.2">
      <c r="B202" s="88"/>
      <c r="C202" s="89" t="s">
        <v>105</v>
      </c>
      <c r="D202" s="89" t="s">
        <v>88</v>
      </c>
      <c r="E202" s="90" t="s">
        <v>296</v>
      </c>
      <c r="F202" s="91" t="s">
        <v>297</v>
      </c>
      <c r="G202" s="92" t="s">
        <v>48</v>
      </c>
      <c r="H202" s="93">
        <v>29.396999999999998</v>
      </c>
      <c r="I202" s="150"/>
      <c r="J202" s="94">
        <f>ROUND(H202*I202,2)</f>
        <v>0</v>
      </c>
      <c r="K202" s="91" t="s">
        <v>89</v>
      </c>
      <c r="L202" s="22"/>
      <c r="M202" s="95" t="s">
        <v>0</v>
      </c>
      <c r="N202" s="96" t="s">
        <v>26</v>
      </c>
      <c r="P202" s="97">
        <f>O202*H202</f>
        <v>0</v>
      </c>
      <c r="Q202" s="97">
        <v>0</v>
      </c>
      <c r="R202" s="97">
        <f>Q202*H202</f>
        <v>0</v>
      </c>
      <c r="S202" s="97">
        <v>0</v>
      </c>
      <c r="T202" s="98">
        <f>S202*H202</f>
        <v>0</v>
      </c>
      <c r="AR202" s="99" t="s">
        <v>90</v>
      </c>
      <c r="AT202" s="99" t="s">
        <v>88</v>
      </c>
      <c r="AU202" s="99" t="s">
        <v>45</v>
      </c>
      <c r="AY202" s="11" t="s">
        <v>86</v>
      </c>
      <c r="BE202" s="100">
        <f>IF(N202="základní",J202,0)</f>
        <v>0</v>
      </c>
      <c r="BF202" s="100">
        <f>IF(N202="snížená",J202,0)</f>
        <v>0</v>
      </c>
      <c r="BG202" s="100">
        <f>IF(N202="zákl. přenesená",J202,0)</f>
        <v>0</v>
      </c>
      <c r="BH202" s="100">
        <f>IF(N202="sníž. přenesená",J202,0)</f>
        <v>0</v>
      </c>
      <c r="BI202" s="100">
        <f>IF(N202="nulová",J202,0)</f>
        <v>0</v>
      </c>
      <c r="BJ202" s="11" t="s">
        <v>7</v>
      </c>
      <c r="BK202" s="100">
        <f>ROUND(I202*H202,2)</f>
        <v>0</v>
      </c>
      <c r="BL202" s="11" t="s">
        <v>90</v>
      </c>
      <c r="BM202" s="99" t="s">
        <v>298</v>
      </c>
    </row>
    <row r="203" spans="2:65" s="1" customFormat="1" x14ac:dyDescent="0.2">
      <c r="B203" s="22"/>
      <c r="D203" s="101" t="s">
        <v>91</v>
      </c>
      <c r="F203" s="102" t="s">
        <v>299</v>
      </c>
      <c r="L203" s="22"/>
      <c r="M203" s="104"/>
      <c r="T203" s="34"/>
      <c r="AT203" s="11" t="s">
        <v>91</v>
      </c>
      <c r="AU203" s="11" t="s">
        <v>45</v>
      </c>
    </row>
    <row r="204" spans="2:65" s="1" customFormat="1" x14ac:dyDescent="0.2">
      <c r="B204" s="22"/>
      <c r="D204" s="105" t="s">
        <v>92</v>
      </c>
      <c r="F204" s="106" t="s">
        <v>300</v>
      </c>
      <c r="L204" s="22"/>
      <c r="M204" s="104"/>
      <c r="T204" s="34"/>
      <c r="AT204" s="11" t="s">
        <v>92</v>
      </c>
      <c r="AU204" s="11" t="s">
        <v>45</v>
      </c>
    </row>
    <row r="205" spans="2:65" s="1" customFormat="1" ht="146.25" x14ac:dyDescent="0.2">
      <c r="B205" s="22"/>
      <c r="D205" s="101" t="s">
        <v>93</v>
      </c>
      <c r="F205" s="107" t="s">
        <v>301</v>
      </c>
      <c r="L205" s="22"/>
      <c r="M205" s="104"/>
      <c r="T205" s="34"/>
      <c r="AT205" s="11" t="s">
        <v>93</v>
      </c>
      <c r="AU205" s="11" t="s">
        <v>45</v>
      </c>
    </row>
    <row r="206" spans="2:65" s="7" customFormat="1" x14ac:dyDescent="0.2">
      <c r="B206" s="108"/>
      <c r="D206" s="101" t="s">
        <v>94</v>
      </c>
      <c r="E206" s="109" t="s">
        <v>0</v>
      </c>
      <c r="F206" s="110" t="s">
        <v>302</v>
      </c>
      <c r="H206" s="109" t="s">
        <v>0</v>
      </c>
      <c r="L206" s="108"/>
      <c r="M206" s="111"/>
      <c r="T206" s="112"/>
      <c r="AT206" s="109" t="s">
        <v>94</v>
      </c>
      <c r="AU206" s="109" t="s">
        <v>45</v>
      </c>
      <c r="AV206" s="7" t="s">
        <v>7</v>
      </c>
      <c r="AW206" s="7" t="s">
        <v>18</v>
      </c>
      <c r="AX206" s="7" t="s">
        <v>44</v>
      </c>
      <c r="AY206" s="109" t="s">
        <v>86</v>
      </c>
    </row>
    <row r="207" spans="2:65" s="8" customFormat="1" x14ac:dyDescent="0.2">
      <c r="B207" s="113"/>
      <c r="D207" s="101" t="s">
        <v>94</v>
      </c>
      <c r="E207" s="114" t="s">
        <v>0</v>
      </c>
      <c r="F207" s="115" t="s">
        <v>303</v>
      </c>
      <c r="H207" s="116">
        <v>29.396999999999998</v>
      </c>
      <c r="L207" s="113"/>
      <c r="M207" s="117"/>
      <c r="T207" s="118"/>
      <c r="AT207" s="114" t="s">
        <v>94</v>
      </c>
      <c r="AU207" s="114" t="s">
        <v>45</v>
      </c>
      <c r="AV207" s="8" t="s">
        <v>45</v>
      </c>
      <c r="AW207" s="8" t="s">
        <v>18</v>
      </c>
      <c r="AX207" s="8" t="s">
        <v>44</v>
      </c>
      <c r="AY207" s="114" t="s">
        <v>86</v>
      </c>
    </row>
    <row r="208" spans="2:65" s="9" customFormat="1" x14ac:dyDescent="0.2">
      <c r="B208" s="119"/>
      <c r="D208" s="101" t="s">
        <v>94</v>
      </c>
      <c r="E208" s="120" t="s">
        <v>0</v>
      </c>
      <c r="F208" s="121" t="s">
        <v>95</v>
      </c>
      <c r="H208" s="122">
        <v>29.396999999999998</v>
      </c>
      <c r="L208" s="119"/>
      <c r="M208" s="123"/>
      <c r="T208" s="124"/>
      <c r="AT208" s="120" t="s">
        <v>94</v>
      </c>
      <c r="AU208" s="120" t="s">
        <v>45</v>
      </c>
      <c r="AV208" s="9" t="s">
        <v>90</v>
      </c>
      <c r="AW208" s="9" t="s">
        <v>18</v>
      </c>
      <c r="AX208" s="9" t="s">
        <v>7</v>
      </c>
      <c r="AY208" s="120" t="s">
        <v>86</v>
      </c>
    </row>
    <row r="209" spans="2:65" s="1" customFormat="1" ht="33" customHeight="1" x14ac:dyDescent="0.2">
      <c r="B209" s="88"/>
      <c r="C209" s="89" t="s">
        <v>106</v>
      </c>
      <c r="D209" s="89" t="s">
        <v>88</v>
      </c>
      <c r="E209" s="90" t="s">
        <v>111</v>
      </c>
      <c r="F209" s="91" t="s">
        <v>112</v>
      </c>
      <c r="G209" s="92" t="s">
        <v>48</v>
      </c>
      <c r="H209" s="93">
        <v>24.986999999999998</v>
      </c>
      <c r="I209" s="150"/>
      <c r="J209" s="94">
        <f>ROUND(H209*I209,2)</f>
        <v>0</v>
      </c>
      <c r="K209" s="91" t="s">
        <v>89</v>
      </c>
      <c r="L209" s="22"/>
      <c r="M209" s="95" t="s">
        <v>0</v>
      </c>
      <c r="N209" s="96" t="s">
        <v>26</v>
      </c>
      <c r="P209" s="97">
        <f>O209*H209</f>
        <v>0</v>
      </c>
      <c r="Q209" s="97">
        <v>0</v>
      </c>
      <c r="R209" s="97">
        <f>Q209*H209</f>
        <v>0</v>
      </c>
      <c r="S209" s="97">
        <v>0</v>
      </c>
      <c r="T209" s="98">
        <f>S209*H209</f>
        <v>0</v>
      </c>
      <c r="AR209" s="99" t="s">
        <v>90</v>
      </c>
      <c r="AT209" s="99" t="s">
        <v>88</v>
      </c>
      <c r="AU209" s="99" t="s">
        <v>45</v>
      </c>
      <c r="AY209" s="11" t="s">
        <v>86</v>
      </c>
      <c r="BE209" s="100">
        <f>IF(N209="základní",J209,0)</f>
        <v>0</v>
      </c>
      <c r="BF209" s="100">
        <f>IF(N209="snížená",J209,0)</f>
        <v>0</v>
      </c>
      <c r="BG209" s="100">
        <f>IF(N209="zákl. přenesená",J209,0)</f>
        <v>0</v>
      </c>
      <c r="BH209" s="100">
        <f>IF(N209="sníž. přenesená",J209,0)</f>
        <v>0</v>
      </c>
      <c r="BI209" s="100">
        <f>IF(N209="nulová",J209,0)</f>
        <v>0</v>
      </c>
      <c r="BJ209" s="11" t="s">
        <v>7</v>
      </c>
      <c r="BK209" s="100">
        <f>ROUND(I209*H209,2)</f>
        <v>0</v>
      </c>
      <c r="BL209" s="11" t="s">
        <v>90</v>
      </c>
      <c r="BM209" s="99" t="s">
        <v>304</v>
      </c>
    </row>
    <row r="210" spans="2:65" s="1" customFormat="1" ht="39" x14ac:dyDescent="0.2">
      <c r="B210" s="22"/>
      <c r="D210" s="101" t="s">
        <v>91</v>
      </c>
      <c r="F210" s="102" t="s">
        <v>113</v>
      </c>
      <c r="L210" s="22"/>
      <c r="M210" s="104"/>
      <c r="T210" s="34"/>
      <c r="AT210" s="11" t="s">
        <v>91</v>
      </c>
      <c r="AU210" s="11" t="s">
        <v>45</v>
      </c>
    </row>
    <row r="211" spans="2:65" s="1" customFormat="1" x14ac:dyDescent="0.2">
      <c r="B211" s="22"/>
      <c r="D211" s="105" t="s">
        <v>92</v>
      </c>
      <c r="F211" s="106" t="s">
        <v>114</v>
      </c>
      <c r="L211" s="22"/>
      <c r="M211" s="104"/>
      <c r="T211" s="34"/>
      <c r="AT211" s="11" t="s">
        <v>92</v>
      </c>
      <c r="AU211" s="11" t="s">
        <v>45</v>
      </c>
    </row>
    <row r="212" spans="2:65" s="1" customFormat="1" ht="68.25" x14ac:dyDescent="0.2">
      <c r="B212" s="22"/>
      <c r="D212" s="101" t="s">
        <v>93</v>
      </c>
      <c r="F212" s="107" t="s">
        <v>109</v>
      </c>
      <c r="L212" s="22"/>
      <c r="M212" s="104"/>
      <c r="T212" s="34"/>
      <c r="AT212" s="11" t="s">
        <v>93</v>
      </c>
      <c r="AU212" s="11" t="s">
        <v>45</v>
      </c>
    </row>
    <row r="213" spans="2:65" s="7" customFormat="1" x14ac:dyDescent="0.2">
      <c r="B213" s="108"/>
      <c r="D213" s="101" t="s">
        <v>94</v>
      </c>
      <c r="E213" s="109" t="s">
        <v>0</v>
      </c>
      <c r="F213" s="110" t="s">
        <v>302</v>
      </c>
      <c r="H213" s="109" t="s">
        <v>0</v>
      </c>
      <c r="L213" s="108"/>
      <c r="M213" s="111"/>
      <c r="T213" s="112"/>
      <c r="AT213" s="109" t="s">
        <v>94</v>
      </c>
      <c r="AU213" s="109" t="s">
        <v>45</v>
      </c>
      <c r="AV213" s="7" t="s">
        <v>7</v>
      </c>
      <c r="AW213" s="7" t="s">
        <v>18</v>
      </c>
      <c r="AX213" s="7" t="s">
        <v>44</v>
      </c>
      <c r="AY213" s="109" t="s">
        <v>86</v>
      </c>
    </row>
    <row r="214" spans="2:65" s="8" customFormat="1" x14ac:dyDescent="0.2">
      <c r="B214" s="113"/>
      <c r="D214" s="101" t="s">
        <v>94</v>
      </c>
      <c r="E214" s="114" t="s">
        <v>0</v>
      </c>
      <c r="F214" s="115" t="s">
        <v>305</v>
      </c>
      <c r="H214" s="116">
        <v>24.986999999999998</v>
      </c>
      <c r="L214" s="113"/>
      <c r="M214" s="117"/>
      <c r="T214" s="118"/>
      <c r="AT214" s="114" t="s">
        <v>94</v>
      </c>
      <c r="AU214" s="114" t="s">
        <v>45</v>
      </c>
      <c r="AV214" s="8" t="s">
        <v>45</v>
      </c>
      <c r="AW214" s="8" t="s">
        <v>18</v>
      </c>
      <c r="AX214" s="8" t="s">
        <v>44</v>
      </c>
      <c r="AY214" s="114" t="s">
        <v>86</v>
      </c>
    </row>
    <row r="215" spans="2:65" s="9" customFormat="1" x14ac:dyDescent="0.2">
      <c r="B215" s="119"/>
      <c r="D215" s="101" t="s">
        <v>94</v>
      </c>
      <c r="E215" s="120" t="s">
        <v>54</v>
      </c>
      <c r="F215" s="121" t="s">
        <v>95</v>
      </c>
      <c r="H215" s="122">
        <v>24.986999999999998</v>
      </c>
      <c r="L215" s="119"/>
      <c r="M215" s="123"/>
      <c r="T215" s="124"/>
      <c r="AT215" s="120" t="s">
        <v>94</v>
      </c>
      <c r="AU215" s="120" t="s">
        <v>45</v>
      </c>
      <c r="AV215" s="9" t="s">
        <v>90</v>
      </c>
      <c r="AW215" s="9" t="s">
        <v>18</v>
      </c>
      <c r="AX215" s="9" t="s">
        <v>7</v>
      </c>
      <c r="AY215" s="120" t="s">
        <v>86</v>
      </c>
    </row>
    <row r="216" spans="2:65" s="1" customFormat="1" ht="33" customHeight="1" x14ac:dyDescent="0.2">
      <c r="B216" s="88"/>
      <c r="C216" s="89" t="s">
        <v>4</v>
      </c>
      <c r="D216" s="89" t="s">
        <v>88</v>
      </c>
      <c r="E216" s="90" t="s">
        <v>116</v>
      </c>
      <c r="F216" s="91" t="s">
        <v>117</v>
      </c>
      <c r="G216" s="92" t="s">
        <v>48</v>
      </c>
      <c r="H216" s="93">
        <v>4.41</v>
      </c>
      <c r="I216" s="150"/>
      <c r="J216" s="94">
        <f>ROUND(H216*I216,2)</f>
        <v>0</v>
      </c>
      <c r="K216" s="91" t="s">
        <v>89</v>
      </c>
      <c r="L216" s="22"/>
      <c r="M216" s="95" t="s">
        <v>0</v>
      </c>
      <c r="N216" s="96" t="s">
        <v>26</v>
      </c>
      <c r="P216" s="97">
        <f>O216*H216</f>
        <v>0</v>
      </c>
      <c r="Q216" s="97">
        <v>0</v>
      </c>
      <c r="R216" s="97">
        <f>Q216*H216</f>
        <v>0</v>
      </c>
      <c r="S216" s="97">
        <v>0</v>
      </c>
      <c r="T216" s="98">
        <f>S216*H216</f>
        <v>0</v>
      </c>
      <c r="AR216" s="99" t="s">
        <v>90</v>
      </c>
      <c r="AT216" s="99" t="s">
        <v>88</v>
      </c>
      <c r="AU216" s="99" t="s">
        <v>45</v>
      </c>
      <c r="AY216" s="11" t="s">
        <v>86</v>
      </c>
      <c r="BE216" s="100">
        <f>IF(N216="základní",J216,0)</f>
        <v>0</v>
      </c>
      <c r="BF216" s="100">
        <f>IF(N216="snížená",J216,0)</f>
        <v>0</v>
      </c>
      <c r="BG216" s="100">
        <f>IF(N216="zákl. přenesená",J216,0)</f>
        <v>0</v>
      </c>
      <c r="BH216" s="100">
        <f>IF(N216="sníž. přenesená",J216,0)</f>
        <v>0</v>
      </c>
      <c r="BI216" s="100">
        <f>IF(N216="nulová",J216,0)</f>
        <v>0</v>
      </c>
      <c r="BJ216" s="11" t="s">
        <v>7</v>
      </c>
      <c r="BK216" s="100">
        <f>ROUND(I216*H216,2)</f>
        <v>0</v>
      </c>
      <c r="BL216" s="11" t="s">
        <v>90</v>
      </c>
      <c r="BM216" s="99" t="s">
        <v>306</v>
      </c>
    </row>
    <row r="217" spans="2:65" s="1" customFormat="1" ht="39" x14ac:dyDescent="0.2">
      <c r="B217" s="22"/>
      <c r="D217" s="101" t="s">
        <v>91</v>
      </c>
      <c r="F217" s="102" t="s">
        <v>118</v>
      </c>
      <c r="L217" s="22"/>
      <c r="M217" s="104"/>
      <c r="T217" s="34"/>
      <c r="AT217" s="11" t="s">
        <v>91</v>
      </c>
      <c r="AU217" s="11" t="s">
        <v>45</v>
      </c>
    </row>
    <row r="218" spans="2:65" s="1" customFormat="1" x14ac:dyDescent="0.2">
      <c r="B218" s="22"/>
      <c r="D218" s="105" t="s">
        <v>92</v>
      </c>
      <c r="F218" s="106" t="s">
        <v>119</v>
      </c>
      <c r="L218" s="22"/>
      <c r="M218" s="104"/>
      <c r="T218" s="34"/>
      <c r="AT218" s="11" t="s">
        <v>92</v>
      </c>
      <c r="AU218" s="11" t="s">
        <v>45</v>
      </c>
    </row>
    <row r="219" spans="2:65" s="1" customFormat="1" ht="68.25" x14ac:dyDescent="0.2">
      <c r="B219" s="22"/>
      <c r="D219" s="101" t="s">
        <v>93</v>
      </c>
      <c r="F219" s="107" t="s">
        <v>109</v>
      </c>
      <c r="L219" s="22"/>
      <c r="M219" s="104"/>
      <c r="T219" s="34"/>
      <c r="AT219" s="11" t="s">
        <v>93</v>
      </c>
      <c r="AU219" s="11" t="s">
        <v>45</v>
      </c>
    </row>
    <row r="220" spans="2:65" s="7" customFormat="1" x14ac:dyDescent="0.2">
      <c r="B220" s="108"/>
      <c r="D220" s="101" t="s">
        <v>94</v>
      </c>
      <c r="E220" s="109" t="s">
        <v>0</v>
      </c>
      <c r="F220" s="110" t="s">
        <v>302</v>
      </c>
      <c r="H220" s="109" t="s">
        <v>0</v>
      </c>
      <c r="L220" s="108"/>
      <c r="M220" s="111"/>
      <c r="T220" s="112"/>
      <c r="AT220" s="109" t="s">
        <v>94</v>
      </c>
      <c r="AU220" s="109" t="s">
        <v>45</v>
      </c>
      <c r="AV220" s="7" t="s">
        <v>7</v>
      </c>
      <c r="AW220" s="7" t="s">
        <v>18</v>
      </c>
      <c r="AX220" s="7" t="s">
        <v>44</v>
      </c>
      <c r="AY220" s="109" t="s">
        <v>86</v>
      </c>
    </row>
    <row r="221" spans="2:65" s="8" customFormat="1" x14ac:dyDescent="0.2">
      <c r="B221" s="113"/>
      <c r="D221" s="101" t="s">
        <v>94</v>
      </c>
      <c r="E221" s="114" t="s">
        <v>0</v>
      </c>
      <c r="F221" s="115" t="s">
        <v>307</v>
      </c>
      <c r="H221" s="116">
        <v>4.41</v>
      </c>
      <c r="L221" s="113"/>
      <c r="M221" s="117"/>
      <c r="T221" s="118"/>
      <c r="AT221" s="114" t="s">
        <v>94</v>
      </c>
      <c r="AU221" s="114" t="s">
        <v>45</v>
      </c>
      <c r="AV221" s="8" t="s">
        <v>45</v>
      </c>
      <c r="AW221" s="8" t="s">
        <v>18</v>
      </c>
      <c r="AX221" s="8" t="s">
        <v>44</v>
      </c>
      <c r="AY221" s="114" t="s">
        <v>86</v>
      </c>
    </row>
    <row r="222" spans="2:65" s="9" customFormat="1" x14ac:dyDescent="0.2">
      <c r="B222" s="119"/>
      <c r="D222" s="101" t="s">
        <v>94</v>
      </c>
      <c r="E222" s="120" t="s">
        <v>56</v>
      </c>
      <c r="F222" s="121" t="s">
        <v>95</v>
      </c>
      <c r="H222" s="122">
        <v>4.41</v>
      </c>
      <c r="L222" s="119"/>
      <c r="M222" s="123"/>
      <c r="T222" s="124"/>
      <c r="AT222" s="120" t="s">
        <v>94</v>
      </c>
      <c r="AU222" s="120" t="s">
        <v>45</v>
      </c>
      <c r="AV222" s="9" t="s">
        <v>90</v>
      </c>
      <c r="AW222" s="9" t="s">
        <v>18</v>
      </c>
      <c r="AX222" s="9" t="s">
        <v>7</v>
      </c>
      <c r="AY222" s="120" t="s">
        <v>86</v>
      </c>
    </row>
    <row r="223" spans="2:65" s="1" customFormat="1" ht="21.75" customHeight="1" x14ac:dyDescent="0.2">
      <c r="B223" s="88"/>
      <c r="C223" s="89" t="s">
        <v>107</v>
      </c>
      <c r="D223" s="89" t="s">
        <v>88</v>
      </c>
      <c r="E223" s="90" t="s">
        <v>308</v>
      </c>
      <c r="F223" s="91" t="s">
        <v>309</v>
      </c>
      <c r="G223" s="92" t="s">
        <v>48</v>
      </c>
      <c r="H223" s="93">
        <v>11.95</v>
      </c>
      <c r="I223" s="150"/>
      <c r="J223" s="94">
        <f>ROUND(H223*I223,2)</f>
        <v>0</v>
      </c>
      <c r="K223" s="91" t="s">
        <v>89</v>
      </c>
      <c r="L223" s="22"/>
      <c r="M223" s="95" t="s">
        <v>0</v>
      </c>
      <c r="N223" s="96" t="s">
        <v>26</v>
      </c>
      <c r="P223" s="97">
        <f>O223*H223</f>
        <v>0</v>
      </c>
      <c r="Q223" s="97">
        <v>0</v>
      </c>
      <c r="R223" s="97">
        <f>Q223*H223</f>
        <v>0</v>
      </c>
      <c r="S223" s="97">
        <v>0</v>
      </c>
      <c r="T223" s="98">
        <f>S223*H223</f>
        <v>0</v>
      </c>
      <c r="AR223" s="99" t="s">
        <v>90</v>
      </c>
      <c r="AT223" s="99" t="s">
        <v>88</v>
      </c>
      <c r="AU223" s="99" t="s">
        <v>45</v>
      </c>
      <c r="AY223" s="11" t="s">
        <v>86</v>
      </c>
      <c r="BE223" s="100">
        <f>IF(N223="základní",J223,0)</f>
        <v>0</v>
      </c>
      <c r="BF223" s="100">
        <f>IF(N223="snížená",J223,0)</f>
        <v>0</v>
      </c>
      <c r="BG223" s="100">
        <f>IF(N223="zákl. přenesená",J223,0)</f>
        <v>0</v>
      </c>
      <c r="BH223" s="100">
        <f>IF(N223="sníž. přenesená",J223,0)</f>
        <v>0</v>
      </c>
      <c r="BI223" s="100">
        <f>IF(N223="nulová",J223,0)</f>
        <v>0</v>
      </c>
      <c r="BJ223" s="11" t="s">
        <v>7</v>
      </c>
      <c r="BK223" s="100">
        <f>ROUND(I223*H223,2)</f>
        <v>0</v>
      </c>
      <c r="BL223" s="11" t="s">
        <v>90</v>
      </c>
      <c r="BM223" s="99" t="s">
        <v>310</v>
      </c>
    </row>
    <row r="224" spans="2:65" s="1" customFormat="1" ht="19.5" x14ac:dyDescent="0.2">
      <c r="B224" s="22"/>
      <c r="D224" s="101" t="s">
        <v>91</v>
      </c>
      <c r="F224" s="102" t="s">
        <v>311</v>
      </c>
      <c r="L224" s="22"/>
      <c r="M224" s="104"/>
      <c r="T224" s="34"/>
      <c r="AT224" s="11" t="s">
        <v>91</v>
      </c>
      <c r="AU224" s="11" t="s">
        <v>45</v>
      </c>
    </row>
    <row r="225" spans="2:65" s="1" customFormat="1" x14ac:dyDescent="0.2">
      <c r="B225" s="22"/>
      <c r="D225" s="105" t="s">
        <v>92</v>
      </c>
      <c r="F225" s="106" t="s">
        <v>312</v>
      </c>
      <c r="L225" s="22"/>
      <c r="M225" s="104"/>
      <c r="T225" s="34"/>
      <c r="AT225" s="11" t="s">
        <v>92</v>
      </c>
      <c r="AU225" s="11" t="s">
        <v>45</v>
      </c>
    </row>
    <row r="226" spans="2:65" s="1" customFormat="1" ht="165.75" x14ac:dyDescent="0.2">
      <c r="B226" s="22"/>
      <c r="D226" s="101" t="s">
        <v>93</v>
      </c>
      <c r="F226" s="107" t="s">
        <v>313</v>
      </c>
      <c r="L226" s="22"/>
      <c r="M226" s="104"/>
      <c r="T226" s="34"/>
      <c r="AT226" s="11" t="s">
        <v>93</v>
      </c>
      <c r="AU226" s="11" t="s">
        <v>45</v>
      </c>
    </row>
    <row r="227" spans="2:65" s="8" customFormat="1" x14ac:dyDescent="0.2">
      <c r="B227" s="113"/>
      <c r="D227" s="101" t="s">
        <v>94</v>
      </c>
      <c r="E227" s="114" t="s">
        <v>0</v>
      </c>
      <c r="F227" s="115" t="s">
        <v>195</v>
      </c>
      <c r="H227" s="116">
        <v>11.95</v>
      </c>
      <c r="L227" s="113"/>
      <c r="M227" s="117"/>
      <c r="T227" s="118"/>
      <c r="AT227" s="114" t="s">
        <v>94</v>
      </c>
      <c r="AU227" s="114" t="s">
        <v>45</v>
      </c>
      <c r="AV227" s="8" t="s">
        <v>45</v>
      </c>
      <c r="AW227" s="8" t="s">
        <v>18</v>
      </c>
      <c r="AX227" s="8" t="s">
        <v>44</v>
      </c>
      <c r="AY227" s="114" t="s">
        <v>86</v>
      </c>
    </row>
    <row r="228" spans="2:65" s="9" customFormat="1" x14ac:dyDescent="0.2">
      <c r="B228" s="119"/>
      <c r="D228" s="101" t="s">
        <v>94</v>
      </c>
      <c r="E228" s="120" t="s">
        <v>0</v>
      </c>
      <c r="F228" s="121" t="s">
        <v>95</v>
      </c>
      <c r="H228" s="122">
        <v>11.95</v>
      </c>
      <c r="L228" s="119"/>
      <c r="M228" s="123"/>
      <c r="T228" s="124"/>
      <c r="AT228" s="120" t="s">
        <v>94</v>
      </c>
      <c r="AU228" s="120" t="s">
        <v>45</v>
      </c>
      <c r="AV228" s="9" t="s">
        <v>90</v>
      </c>
      <c r="AW228" s="9" t="s">
        <v>18</v>
      </c>
      <c r="AX228" s="9" t="s">
        <v>7</v>
      </c>
      <c r="AY228" s="120" t="s">
        <v>86</v>
      </c>
    </row>
    <row r="229" spans="2:65" s="1" customFormat="1" ht="21.75" customHeight="1" x14ac:dyDescent="0.2">
      <c r="B229" s="88"/>
      <c r="C229" s="89" t="s">
        <v>108</v>
      </c>
      <c r="D229" s="89" t="s">
        <v>88</v>
      </c>
      <c r="E229" s="90" t="s">
        <v>314</v>
      </c>
      <c r="F229" s="91" t="s">
        <v>315</v>
      </c>
      <c r="G229" s="92" t="s">
        <v>48</v>
      </c>
      <c r="H229" s="93">
        <v>7.17</v>
      </c>
      <c r="I229" s="150"/>
      <c r="J229" s="94">
        <f>ROUND(H229*I229,2)</f>
        <v>0</v>
      </c>
      <c r="K229" s="91" t="s">
        <v>89</v>
      </c>
      <c r="L229" s="22"/>
      <c r="M229" s="95" t="s">
        <v>0</v>
      </c>
      <c r="N229" s="96" t="s">
        <v>26</v>
      </c>
      <c r="P229" s="97">
        <f>O229*H229</f>
        <v>0</v>
      </c>
      <c r="Q229" s="97">
        <v>0</v>
      </c>
      <c r="R229" s="97">
        <f>Q229*H229</f>
        <v>0</v>
      </c>
      <c r="S229" s="97">
        <v>0</v>
      </c>
      <c r="T229" s="98">
        <f>S229*H229</f>
        <v>0</v>
      </c>
      <c r="AR229" s="99" t="s">
        <v>90</v>
      </c>
      <c r="AT229" s="99" t="s">
        <v>88</v>
      </c>
      <c r="AU229" s="99" t="s">
        <v>45</v>
      </c>
      <c r="AY229" s="11" t="s">
        <v>86</v>
      </c>
      <c r="BE229" s="100">
        <f>IF(N229="základní",J229,0)</f>
        <v>0</v>
      </c>
      <c r="BF229" s="100">
        <f>IF(N229="snížená",J229,0)</f>
        <v>0</v>
      </c>
      <c r="BG229" s="100">
        <f>IF(N229="zákl. přenesená",J229,0)</f>
        <v>0</v>
      </c>
      <c r="BH229" s="100">
        <f>IF(N229="sníž. přenesená",J229,0)</f>
        <v>0</v>
      </c>
      <c r="BI229" s="100">
        <f>IF(N229="nulová",J229,0)</f>
        <v>0</v>
      </c>
      <c r="BJ229" s="11" t="s">
        <v>7</v>
      </c>
      <c r="BK229" s="100">
        <f>ROUND(I229*H229,2)</f>
        <v>0</v>
      </c>
      <c r="BL229" s="11" t="s">
        <v>90</v>
      </c>
      <c r="BM229" s="99" t="s">
        <v>316</v>
      </c>
    </row>
    <row r="230" spans="2:65" s="1" customFormat="1" ht="19.5" x14ac:dyDescent="0.2">
      <c r="B230" s="22"/>
      <c r="D230" s="101" t="s">
        <v>91</v>
      </c>
      <c r="F230" s="102" t="s">
        <v>317</v>
      </c>
      <c r="L230" s="22"/>
      <c r="M230" s="104"/>
      <c r="T230" s="34"/>
      <c r="AT230" s="11" t="s">
        <v>91</v>
      </c>
      <c r="AU230" s="11" t="s">
        <v>45</v>
      </c>
    </row>
    <row r="231" spans="2:65" s="1" customFormat="1" x14ac:dyDescent="0.2">
      <c r="B231" s="22"/>
      <c r="D231" s="105" t="s">
        <v>92</v>
      </c>
      <c r="F231" s="106" t="s">
        <v>318</v>
      </c>
      <c r="L231" s="22"/>
      <c r="M231" s="104"/>
      <c r="T231" s="34"/>
      <c r="AT231" s="11" t="s">
        <v>92</v>
      </c>
      <c r="AU231" s="11" t="s">
        <v>45</v>
      </c>
    </row>
    <row r="232" spans="2:65" s="1" customFormat="1" ht="165.75" x14ac:dyDescent="0.2">
      <c r="B232" s="22"/>
      <c r="D232" s="101" t="s">
        <v>93</v>
      </c>
      <c r="F232" s="107" t="s">
        <v>313</v>
      </c>
      <c r="L232" s="22"/>
      <c r="M232" s="104"/>
      <c r="T232" s="34"/>
      <c r="AT232" s="11" t="s">
        <v>93</v>
      </c>
      <c r="AU232" s="11" t="s">
        <v>45</v>
      </c>
    </row>
    <row r="233" spans="2:65" s="8" customFormat="1" x14ac:dyDescent="0.2">
      <c r="B233" s="113"/>
      <c r="D233" s="101" t="s">
        <v>94</v>
      </c>
      <c r="E233" s="114" t="s">
        <v>0</v>
      </c>
      <c r="F233" s="115" t="s">
        <v>198</v>
      </c>
      <c r="H233" s="116">
        <v>7.17</v>
      </c>
      <c r="L233" s="113"/>
      <c r="M233" s="117"/>
      <c r="T233" s="118"/>
      <c r="AT233" s="114" t="s">
        <v>94</v>
      </c>
      <c r="AU233" s="114" t="s">
        <v>45</v>
      </c>
      <c r="AV233" s="8" t="s">
        <v>45</v>
      </c>
      <c r="AW233" s="8" t="s">
        <v>18</v>
      </c>
      <c r="AX233" s="8" t="s">
        <v>44</v>
      </c>
      <c r="AY233" s="114" t="s">
        <v>86</v>
      </c>
    </row>
    <row r="234" spans="2:65" s="9" customFormat="1" x14ac:dyDescent="0.2">
      <c r="B234" s="119"/>
      <c r="D234" s="101" t="s">
        <v>94</v>
      </c>
      <c r="E234" s="120" t="s">
        <v>0</v>
      </c>
      <c r="F234" s="121" t="s">
        <v>95</v>
      </c>
      <c r="H234" s="122">
        <v>7.17</v>
      </c>
      <c r="L234" s="119"/>
      <c r="M234" s="123"/>
      <c r="T234" s="124"/>
      <c r="AT234" s="120" t="s">
        <v>94</v>
      </c>
      <c r="AU234" s="120" t="s">
        <v>45</v>
      </c>
      <c r="AV234" s="9" t="s">
        <v>90</v>
      </c>
      <c r="AW234" s="9" t="s">
        <v>18</v>
      </c>
      <c r="AX234" s="9" t="s">
        <v>7</v>
      </c>
      <c r="AY234" s="120" t="s">
        <v>86</v>
      </c>
    </row>
    <row r="235" spans="2:65" s="1" customFormat="1" ht="24.2" customHeight="1" x14ac:dyDescent="0.2">
      <c r="B235" s="88"/>
      <c r="C235" s="89" t="s">
        <v>110</v>
      </c>
      <c r="D235" s="89" t="s">
        <v>88</v>
      </c>
      <c r="E235" s="90" t="s">
        <v>319</v>
      </c>
      <c r="F235" s="91" t="s">
        <v>320</v>
      </c>
      <c r="G235" s="92" t="s">
        <v>48</v>
      </c>
      <c r="H235" s="93">
        <v>4.78</v>
      </c>
      <c r="I235" s="150"/>
      <c r="J235" s="94">
        <f>ROUND(H235*I235,2)</f>
        <v>0</v>
      </c>
      <c r="K235" s="91" t="s">
        <v>89</v>
      </c>
      <c r="L235" s="22"/>
      <c r="M235" s="95" t="s">
        <v>0</v>
      </c>
      <c r="N235" s="96" t="s">
        <v>26</v>
      </c>
      <c r="P235" s="97">
        <f>O235*H235</f>
        <v>0</v>
      </c>
      <c r="Q235" s="97">
        <v>0</v>
      </c>
      <c r="R235" s="97">
        <f>Q235*H235</f>
        <v>0</v>
      </c>
      <c r="S235" s="97">
        <v>0</v>
      </c>
      <c r="T235" s="98">
        <f>S235*H235</f>
        <v>0</v>
      </c>
      <c r="AR235" s="99" t="s">
        <v>90</v>
      </c>
      <c r="AT235" s="99" t="s">
        <v>88</v>
      </c>
      <c r="AU235" s="99" t="s">
        <v>45</v>
      </c>
      <c r="AY235" s="11" t="s">
        <v>86</v>
      </c>
      <c r="BE235" s="100">
        <f>IF(N235="základní",J235,0)</f>
        <v>0</v>
      </c>
      <c r="BF235" s="100">
        <f>IF(N235="snížená",J235,0)</f>
        <v>0</v>
      </c>
      <c r="BG235" s="100">
        <f>IF(N235="zákl. přenesená",J235,0)</f>
        <v>0</v>
      </c>
      <c r="BH235" s="100">
        <f>IF(N235="sníž. přenesená",J235,0)</f>
        <v>0</v>
      </c>
      <c r="BI235" s="100">
        <f>IF(N235="nulová",J235,0)</f>
        <v>0</v>
      </c>
      <c r="BJ235" s="11" t="s">
        <v>7</v>
      </c>
      <c r="BK235" s="100">
        <f>ROUND(I235*H235,2)</f>
        <v>0</v>
      </c>
      <c r="BL235" s="11" t="s">
        <v>90</v>
      </c>
      <c r="BM235" s="99" t="s">
        <v>321</v>
      </c>
    </row>
    <row r="236" spans="2:65" s="1" customFormat="1" ht="19.5" x14ac:dyDescent="0.2">
      <c r="B236" s="22"/>
      <c r="D236" s="101" t="s">
        <v>91</v>
      </c>
      <c r="F236" s="102" t="s">
        <v>322</v>
      </c>
      <c r="L236" s="22"/>
      <c r="M236" s="104"/>
      <c r="T236" s="34"/>
      <c r="AT236" s="11" t="s">
        <v>91</v>
      </c>
      <c r="AU236" s="11" t="s">
        <v>45</v>
      </c>
    </row>
    <row r="237" spans="2:65" s="1" customFormat="1" x14ac:dyDescent="0.2">
      <c r="B237" s="22"/>
      <c r="D237" s="105" t="s">
        <v>92</v>
      </c>
      <c r="F237" s="106" t="s">
        <v>323</v>
      </c>
      <c r="L237" s="22"/>
      <c r="M237" s="104"/>
      <c r="T237" s="34"/>
      <c r="AT237" s="11" t="s">
        <v>92</v>
      </c>
      <c r="AU237" s="11" t="s">
        <v>45</v>
      </c>
    </row>
    <row r="238" spans="2:65" s="1" customFormat="1" ht="165.75" x14ac:dyDescent="0.2">
      <c r="B238" s="22"/>
      <c r="D238" s="101" t="s">
        <v>93</v>
      </c>
      <c r="F238" s="107" t="s">
        <v>313</v>
      </c>
      <c r="L238" s="22"/>
      <c r="M238" s="104"/>
      <c r="T238" s="34"/>
      <c r="AT238" s="11" t="s">
        <v>93</v>
      </c>
      <c r="AU238" s="11" t="s">
        <v>45</v>
      </c>
    </row>
    <row r="239" spans="2:65" s="8" customFormat="1" x14ac:dyDescent="0.2">
      <c r="B239" s="113"/>
      <c r="D239" s="101" t="s">
        <v>94</v>
      </c>
      <c r="E239" s="114" t="s">
        <v>0</v>
      </c>
      <c r="F239" s="115" t="s">
        <v>201</v>
      </c>
      <c r="H239" s="116">
        <v>4.78</v>
      </c>
      <c r="L239" s="113"/>
      <c r="M239" s="117"/>
      <c r="T239" s="118"/>
      <c r="AT239" s="114" t="s">
        <v>94</v>
      </c>
      <c r="AU239" s="114" t="s">
        <v>45</v>
      </c>
      <c r="AV239" s="8" t="s">
        <v>45</v>
      </c>
      <c r="AW239" s="8" t="s">
        <v>18</v>
      </c>
      <c r="AX239" s="8" t="s">
        <v>44</v>
      </c>
      <c r="AY239" s="114" t="s">
        <v>86</v>
      </c>
    </row>
    <row r="240" spans="2:65" s="9" customFormat="1" x14ac:dyDescent="0.2">
      <c r="B240" s="119"/>
      <c r="D240" s="101" t="s">
        <v>94</v>
      </c>
      <c r="E240" s="120" t="s">
        <v>0</v>
      </c>
      <c r="F240" s="121" t="s">
        <v>95</v>
      </c>
      <c r="H240" s="122">
        <v>4.78</v>
      </c>
      <c r="L240" s="119"/>
      <c r="M240" s="123"/>
      <c r="T240" s="124"/>
      <c r="AT240" s="120" t="s">
        <v>94</v>
      </c>
      <c r="AU240" s="120" t="s">
        <v>45</v>
      </c>
      <c r="AV240" s="9" t="s">
        <v>90</v>
      </c>
      <c r="AW240" s="9" t="s">
        <v>18</v>
      </c>
      <c r="AX240" s="9" t="s">
        <v>7</v>
      </c>
      <c r="AY240" s="120" t="s">
        <v>86</v>
      </c>
    </row>
    <row r="241" spans="2:65" s="1" customFormat="1" ht="16.5" customHeight="1" x14ac:dyDescent="0.2">
      <c r="B241" s="88"/>
      <c r="C241" s="89" t="s">
        <v>115</v>
      </c>
      <c r="D241" s="89" t="s">
        <v>88</v>
      </c>
      <c r="E241" s="90" t="s">
        <v>121</v>
      </c>
      <c r="F241" s="91" t="s">
        <v>122</v>
      </c>
      <c r="G241" s="92" t="s">
        <v>48</v>
      </c>
      <c r="H241" s="93">
        <v>29.396999999999998</v>
      </c>
      <c r="I241" s="150"/>
      <c r="J241" s="94">
        <f>ROUND(H241*I241,2)</f>
        <v>0</v>
      </c>
      <c r="K241" s="91" t="s">
        <v>89</v>
      </c>
      <c r="L241" s="22"/>
      <c r="M241" s="95" t="s">
        <v>0</v>
      </c>
      <c r="N241" s="96" t="s">
        <v>26</v>
      </c>
      <c r="P241" s="97">
        <f>O241*H241</f>
        <v>0</v>
      </c>
      <c r="Q241" s="97">
        <v>0</v>
      </c>
      <c r="R241" s="97">
        <f>Q241*H241</f>
        <v>0</v>
      </c>
      <c r="S241" s="97">
        <v>0</v>
      </c>
      <c r="T241" s="98">
        <f>S241*H241</f>
        <v>0</v>
      </c>
      <c r="AR241" s="99" t="s">
        <v>90</v>
      </c>
      <c r="AT241" s="99" t="s">
        <v>88</v>
      </c>
      <c r="AU241" s="99" t="s">
        <v>45</v>
      </c>
      <c r="AY241" s="11" t="s">
        <v>86</v>
      </c>
      <c r="BE241" s="100">
        <f>IF(N241="základní",J241,0)</f>
        <v>0</v>
      </c>
      <c r="BF241" s="100">
        <f>IF(N241="snížená",J241,0)</f>
        <v>0</v>
      </c>
      <c r="BG241" s="100">
        <f>IF(N241="zákl. přenesená",J241,0)</f>
        <v>0</v>
      </c>
      <c r="BH241" s="100">
        <f>IF(N241="sníž. přenesená",J241,0)</f>
        <v>0</v>
      </c>
      <c r="BI241" s="100">
        <f>IF(N241="nulová",J241,0)</f>
        <v>0</v>
      </c>
      <c r="BJ241" s="11" t="s">
        <v>7</v>
      </c>
      <c r="BK241" s="100">
        <f>ROUND(I241*H241,2)</f>
        <v>0</v>
      </c>
      <c r="BL241" s="11" t="s">
        <v>90</v>
      </c>
      <c r="BM241" s="99" t="s">
        <v>324</v>
      </c>
    </row>
    <row r="242" spans="2:65" s="1" customFormat="1" x14ac:dyDescent="0.2">
      <c r="B242" s="22"/>
      <c r="D242" s="101" t="s">
        <v>91</v>
      </c>
      <c r="F242" s="102" t="s">
        <v>123</v>
      </c>
      <c r="L242" s="22"/>
      <c r="M242" s="104"/>
      <c r="T242" s="34"/>
      <c r="AT242" s="11" t="s">
        <v>91</v>
      </c>
      <c r="AU242" s="11" t="s">
        <v>45</v>
      </c>
    </row>
    <row r="243" spans="2:65" s="1" customFormat="1" x14ac:dyDescent="0.2">
      <c r="B243" s="22"/>
      <c r="D243" s="105" t="s">
        <v>92</v>
      </c>
      <c r="F243" s="106" t="s">
        <v>124</v>
      </c>
      <c r="L243" s="22"/>
      <c r="M243" s="104"/>
      <c r="T243" s="34"/>
      <c r="AT243" s="11" t="s">
        <v>92</v>
      </c>
      <c r="AU243" s="11" t="s">
        <v>45</v>
      </c>
    </row>
    <row r="244" spans="2:65" s="1" customFormat="1" ht="282.75" x14ac:dyDescent="0.2">
      <c r="B244" s="22"/>
      <c r="D244" s="101" t="s">
        <v>93</v>
      </c>
      <c r="F244" s="107" t="s">
        <v>125</v>
      </c>
      <c r="L244" s="22"/>
      <c r="M244" s="104"/>
      <c r="T244" s="34"/>
      <c r="AT244" s="11" t="s">
        <v>93</v>
      </c>
      <c r="AU244" s="11" t="s">
        <v>45</v>
      </c>
    </row>
    <row r="245" spans="2:65" s="8" customFormat="1" x14ac:dyDescent="0.2">
      <c r="B245" s="113"/>
      <c r="D245" s="101" t="s">
        <v>94</v>
      </c>
      <c r="E245" s="114" t="s">
        <v>0</v>
      </c>
      <c r="F245" s="115" t="s">
        <v>54</v>
      </c>
      <c r="H245" s="116">
        <v>24.986999999999998</v>
      </c>
      <c r="L245" s="113"/>
      <c r="M245" s="117"/>
      <c r="T245" s="118"/>
      <c r="AT245" s="114" t="s">
        <v>94</v>
      </c>
      <c r="AU245" s="114" t="s">
        <v>45</v>
      </c>
      <c r="AV245" s="8" t="s">
        <v>45</v>
      </c>
      <c r="AW245" s="8" t="s">
        <v>18</v>
      </c>
      <c r="AX245" s="8" t="s">
        <v>44</v>
      </c>
      <c r="AY245" s="114" t="s">
        <v>86</v>
      </c>
    </row>
    <row r="246" spans="2:65" s="8" customFormat="1" x14ac:dyDescent="0.2">
      <c r="B246" s="113"/>
      <c r="D246" s="101" t="s">
        <v>94</v>
      </c>
      <c r="E246" s="114" t="s">
        <v>0</v>
      </c>
      <c r="F246" s="115" t="s">
        <v>56</v>
      </c>
      <c r="H246" s="116">
        <v>4.41</v>
      </c>
      <c r="L246" s="113"/>
      <c r="M246" s="117"/>
      <c r="T246" s="118"/>
      <c r="AT246" s="114" t="s">
        <v>94</v>
      </c>
      <c r="AU246" s="114" t="s">
        <v>45</v>
      </c>
      <c r="AV246" s="8" t="s">
        <v>45</v>
      </c>
      <c r="AW246" s="8" t="s">
        <v>18</v>
      </c>
      <c r="AX246" s="8" t="s">
        <v>44</v>
      </c>
      <c r="AY246" s="114" t="s">
        <v>86</v>
      </c>
    </row>
    <row r="247" spans="2:65" s="9" customFormat="1" x14ac:dyDescent="0.2">
      <c r="B247" s="119"/>
      <c r="D247" s="101" t="s">
        <v>94</v>
      </c>
      <c r="E247" s="120" t="s">
        <v>0</v>
      </c>
      <c r="F247" s="121" t="s">
        <v>95</v>
      </c>
      <c r="H247" s="122">
        <v>29.396999999999998</v>
      </c>
      <c r="L247" s="119"/>
      <c r="M247" s="123"/>
      <c r="T247" s="124"/>
      <c r="AT247" s="120" t="s">
        <v>94</v>
      </c>
      <c r="AU247" s="120" t="s">
        <v>45</v>
      </c>
      <c r="AV247" s="9" t="s">
        <v>90</v>
      </c>
      <c r="AW247" s="9" t="s">
        <v>18</v>
      </c>
      <c r="AX247" s="9" t="s">
        <v>7</v>
      </c>
      <c r="AY247" s="120" t="s">
        <v>86</v>
      </c>
    </row>
    <row r="248" spans="2:65" s="1" customFormat="1" ht="33" customHeight="1" x14ac:dyDescent="0.2">
      <c r="B248" s="88"/>
      <c r="C248" s="89" t="s">
        <v>120</v>
      </c>
      <c r="D248" s="89" t="s">
        <v>88</v>
      </c>
      <c r="E248" s="90" t="s">
        <v>127</v>
      </c>
      <c r="F248" s="91" t="s">
        <v>128</v>
      </c>
      <c r="G248" s="92" t="s">
        <v>58</v>
      </c>
      <c r="H248" s="93">
        <v>52.914999999999999</v>
      </c>
      <c r="I248" s="150"/>
      <c r="J248" s="94">
        <f>ROUND(H248*I248,2)</f>
        <v>0</v>
      </c>
      <c r="K248" s="91" t="s">
        <v>89</v>
      </c>
      <c r="L248" s="22"/>
      <c r="M248" s="95" t="s">
        <v>0</v>
      </c>
      <c r="N248" s="96" t="s">
        <v>26</v>
      </c>
      <c r="P248" s="97">
        <f>O248*H248</f>
        <v>0</v>
      </c>
      <c r="Q248" s="97">
        <v>0</v>
      </c>
      <c r="R248" s="97">
        <f>Q248*H248</f>
        <v>0</v>
      </c>
      <c r="S248" s="97">
        <v>0</v>
      </c>
      <c r="T248" s="98">
        <f>S248*H248</f>
        <v>0</v>
      </c>
      <c r="AR248" s="99" t="s">
        <v>90</v>
      </c>
      <c r="AT248" s="99" t="s">
        <v>88</v>
      </c>
      <c r="AU248" s="99" t="s">
        <v>45</v>
      </c>
      <c r="AY248" s="11" t="s">
        <v>86</v>
      </c>
      <c r="BE248" s="100">
        <f>IF(N248="základní",J248,0)</f>
        <v>0</v>
      </c>
      <c r="BF248" s="100">
        <f>IF(N248="snížená",J248,0)</f>
        <v>0</v>
      </c>
      <c r="BG248" s="100">
        <f>IF(N248="zákl. přenesená",J248,0)</f>
        <v>0</v>
      </c>
      <c r="BH248" s="100">
        <f>IF(N248="sníž. přenesená",J248,0)</f>
        <v>0</v>
      </c>
      <c r="BI248" s="100">
        <f>IF(N248="nulová",J248,0)</f>
        <v>0</v>
      </c>
      <c r="BJ248" s="11" t="s">
        <v>7</v>
      </c>
      <c r="BK248" s="100">
        <f>ROUND(I248*H248,2)</f>
        <v>0</v>
      </c>
      <c r="BL248" s="11" t="s">
        <v>90</v>
      </c>
      <c r="BM248" s="99" t="s">
        <v>325</v>
      </c>
    </row>
    <row r="249" spans="2:65" s="1" customFormat="1" ht="29.25" x14ac:dyDescent="0.2">
      <c r="B249" s="22"/>
      <c r="D249" s="101" t="s">
        <v>91</v>
      </c>
      <c r="F249" s="102" t="s">
        <v>129</v>
      </c>
      <c r="L249" s="22"/>
      <c r="M249" s="104"/>
      <c r="T249" s="34"/>
      <c r="AT249" s="11" t="s">
        <v>91</v>
      </c>
      <c r="AU249" s="11" t="s">
        <v>45</v>
      </c>
    </row>
    <row r="250" spans="2:65" s="1" customFormat="1" x14ac:dyDescent="0.2">
      <c r="B250" s="22"/>
      <c r="D250" s="105" t="s">
        <v>92</v>
      </c>
      <c r="F250" s="106" t="s">
        <v>130</v>
      </c>
      <c r="L250" s="22"/>
      <c r="M250" s="104"/>
      <c r="T250" s="34"/>
      <c r="AT250" s="11" t="s">
        <v>92</v>
      </c>
      <c r="AU250" s="11" t="s">
        <v>45</v>
      </c>
    </row>
    <row r="251" spans="2:65" s="1" customFormat="1" ht="39" x14ac:dyDescent="0.2">
      <c r="B251" s="22"/>
      <c r="D251" s="101" t="s">
        <v>93</v>
      </c>
      <c r="F251" s="107" t="s">
        <v>131</v>
      </c>
      <c r="L251" s="22"/>
      <c r="M251" s="104"/>
      <c r="T251" s="34"/>
      <c r="AT251" s="11" t="s">
        <v>93</v>
      </c>
      <c r="AU251" s="11" t="s">
        <v>45</v>
      </c>
    </row>
    <row r="252" spans="2:65" s="1" customFormat="1" ht="19.5" x14ac:dyDescent="0.2">
      <c r="B252" s="22"/>
      <c r="D252" s="101" t="s">
        <v>132</v>
      </c>
      <c r="F252" s="107" t="s">
        <v>133</v>
      </c>
      <c r="L252" s="22"/>
      <c r="M252" s="104"/>
      <c r="T252" s="34"/>
      <c r="AT252" s="11" t="s">
        <v>132</v>
      </c>
      <c r="AU252" s="11" t="s">
        <v>45</v>
      </c>
    </row>
    <row r="253" spans="2:65" s="8" customFormat="1" x14ac:dyDescent="0.2">
      <c r="B253" s="113"/>
      <c r="D253" s="101" t="s">
        <v>94</v>
      </c>
      <c r="E253" s="114" t="s">
        <v>0</v>
      </c>
      <c r="F253" s="115" t="s">
        <v>326</v>
      </c>
      <c r="H253" s="116">
        <v>44.976999999999997</v>
      </c>
      <c r="L253" s="113"/>
      <c r="M253" s="117"/>
      <c r="T253" s="118"/>
      <c r="AT253" s="114" t="s">
        <v>94</v>
      </c>
      <c r="AU253" s="114" t="s">
        <v>45</v>
      </c>
      <c r="AV253" s="8" t="s">
        <v>45</v>
      </c>
      <c r="AW253" s="8" t="s">
        <v>18</v>
      </c>
      <c r="AX253" s="8" t="s">
        <v>44</v>
      </c>
      <c r="AY253" s="114" t="s">
        <v>86</v>
      </c>
    </row>
    <row r="254" spans="2:65" s="8" customFormat="1" x14ac:dyDescent="0.2">
      <c r="B254" s="113"/>
      <c r="D254" s="101" t="s">
        <v>94</v>
      </c>
      <c r="E254" s="114" t="s">
        <v>0</v>
      </c>
      <c r="F254" s="115" t="s">
        <v>327</v>
      </c>
      <c r="H254" s="116">
        <v>7.9379999999999997</v>
      </c>
      <c r="L254" s="113"/>
      <c r="M254" s="117"/>
      <c r="T254" s="118"/>
      <c r="AT254" s="114" t="s">
        <v>94</v>
      </c>
      <c r="AU254" s="114" t="s">
        <v>45</v>
      </c>
      <c r="AV254" s="8" t="s">
        <v>45</v>
      </c>
      <c r="AW254" s="8" t="s">
        <v>18</v>
      </c>
      <c r="AX254" s="8" t="s">
        <v>44</v>
      </c>
      <c r="AY254" s="114" t="s">
        <v>86</v>
      </c>
    </row>
    <row r="255" spans="2:65" s="9" customFormat="1" x14ac:dyDescent="0.2">
      <c r="B255" s="119"/>
      <c r="D255" s="101" t="s">
        <v>94</v>
      </c>
      <c r="E255" s="120" t="s">
        <v>0</v>
      </c>
      <c r="F255" s="121" t="s">
        <v>95</v>
      </c>
      <c r="H255" s="122">
        <v>52.914999999999999</v>
      </c>
      <c r="L255" s="119"/>
      <c r="M255" s="123"/>
      <c r="T255" s="124"/>
      <c r="AT255" s="120" t="s">
        <v>94</v>
      </c>
      <c r="AU255" s="120" t="s">
        <v>45</v>
      </c>
      <c r="AV255" s="9" t="s">
        <v>90</v>
      </c>
      <c r="AW255" s="9" t="s">
        <v>18</v>
      </c>
      <c r="AX255" s="9" t="s">
        <v>7</v>
      </c>
      <c r="AY255" s="120" t="s">
        <v>86</v>
      </c>
    </row>
    <row r="256" spans="2:65" s="1" customFormat="1" ht="16.5" customHeight="1" x14ac:dyDescent="0.2">
      <c r="B256" s="88"/>
      <c r="C256" s="89" t="s">
        <v>3</v>
      </c>
      <c r="D256" s="89" t="s">
        <v>88</v>
      </c>
      <c r="E256" s="90" t="s">
        <v>328</v>
      </c>
      <c r="F256" s="91" t="s">
        <v>329</v>
      </c>
      <c r="G256" s="92" t="s">
        <v>48</v>
      </c>
      <c r="H256" s="93">
        <v>80.3</v>
      </c>
      <c r="I256" s="150"/>
      <c r="J256" s="94">
        <f>ROUND(H256*I256,2)</f>
        <v>0</v>
      </c>
      <c r="K256" s="91" t="s">
        <v>89</v>
      </c>
      <c r="L256" s="22"/>
      <c r="M256" s="95" t="s">
        <v>0</v>
      </c>
      <c r="N256" s="96" t="s">
        <v>26</v>
      </c>
      <c r="P256" s="97">
        <f>O256*H256</f>
        <v>0</v>
      </c>
      <c r="Q256" s="97">
        <v>0</v>
      </c>
      <c r="R256" s="97">
        <f>Q256*H256</f>
        <v>0</v>
      </c>
      <c r="S256" s="97">
        <v>0</v>
      </c>
      <c r="T256" s="98">
        <f>S256*H256</f>
        <v>0</v>
      </c>
      <c r="AR256" s="99" t="s">
        <v>90</v>
      </c>
      <c r="AT256" s="99" t="s">
        <v>88</v>
      </c>
      <c r="AU256" s="99" t="s">
        <v>45</v>
      </c>
      <c r="AY256" s="11" t="s">
        <v>86</v>
      </c>
      <c r="BE256" s="100">
        <f>IF(N256="základní",J256,0)</f>
        <v>0</v>
      </c>
      <c r="BF256" s="100">
        <f>IF(N256="snížená",J256,0)</f>
        <v>0</v>
      </c>
      <c r="BG256" s="100">
        <f>IF(N256="zákl. přenesená",J256,0)</f>
        <v>0</v>
      </c>
      <c r="BH256" s="100">
        <f>IF(N256="sníž. přenesená",J256,0)</f>
        <v>0</v>
      </c>
      <c r="BI256" s="100">
        <f>IF(N256="nulová",J256,0)</f>
        <v>0</v>
      </c>
      <c r="BJ256" s="11" t="s">
        <v>7</v>
      </c>
      <c r="BK256" s="100">
        <f>ROUND(I256*H256,2)</f>
        <v>0</v>
      </c>
      <c r="BL256" s="11" t="s">
        <v>90</v>
      </c>
      <c r="BM256" s="99" t="s">
        <v>330</v>
      </c>
    </row>
    <row r="257" spans="2:65" s="1" customFormat="1" x14ac:dyDescent="0.2">
      <c r="B257" s="22"/>
      <c r="D257" s="101" t="s">
        <v>91</v>
      </c>
      <c r="F257" s="102" t="s">
        <v>331</v>
      </c>
      <c r="L257" s="22"/>
      <c r="M257" s="104"/>
      <c r="T257" s="34"/>
      <c r="AT257" s="11" t="s">
        <v>91</v>
      </c>
      <c r="AU257" s="11" t="s">
        <v>45</v>
      </c>
    </row>
    <row r="258" spans="2:65" s="1" customFormat="1" x14ac:dyDescent="0.2">
      <c r="B258" s="22"/>
      <c r="D258" s="105" t="s">
        <v>92</v>
      </c>
      <c r="F258" s="106" t="s">
        <v>332</v>
      </c>
      <c r="L258" s="22"/>
      <c r="M258" s="104"/>
      <c r="T258" s="34"/>
      <c r="AT258" s="11" t="s">
        <v>92</v>
      </c>
      <c r="AU258" s="11" t="s">
        <v>45</v>
      </c>
    </row>
    <row r="259" spans="2:65" s="1" customFormat="1" ht="146.25" x14ac:dyDescent="0.2">
      <c r="B259" s="22"/>
      <c r="D259" s="101" t="s">
        <v>93</v>
      </c>
      <c r="F259" s="107" t="s">
        <v>333</v>
      </c>
      <c r="L259" s="22"/>
      <c r="M259" s="104"/>
      <c r="T259" s="34"/>
      <c r="AT259" s="11" t="s">
        <v>93</v>
      </c>
      <c r="AU259" s="11" t="s">
        <v>45</v>
      </c>
    </row>
    <row r="260" spans="2:65" s="8" customFormat="1" ht="22.5" x14ac:dyDescent="0.2">
      <c r="B260" s="113"/>
      <c r="D260" s="101" t="s">
        <v>94</v>
      </c>
      <c r="E260" s="114" t="s">
        <v>0</v>
      </c>
      <c r="F260" s="115" t="s">
        <v>334</v>
      </c>
      <c r="H260" s="116">
        <v>80.3</v>
      </c>
      <c r="L260" s="113"/>
      <c r="M260" s="117"/>
      <c r="T260" s="118"/>
      <c r="AT260" s="114" t="s">
        <v>94</v>
      </c>
      <c r="AU260" s="114" t="s">
        <v>45</v>
      </c>
      <c r="AV260" s="8" t="s">
        <v>45</v>
      </c>
      <c r="AW260" s="8" t="s">
        <v>18</v>
      </c>
      <c r="AX260" s="8" t="s">
        <v>44</v>
      </c>
      <c r="AY260" s="114" t="s">
        <v>86</v>
      </c>
    </row>
    <row r="261" spans="2:65" s="9" customFormat="1" x14ac:dyDescent="0.2">
      <c r="B261" s="119"/>
      <c r="D261" s="101" t="s">
        <v>94</v>
      </c>
      <c r="E261" s="120" t="s">
        <v>0</v>
      </c>
      <c r="F261" s="121" t="s">
        <v>95</v>
      </c>
      <c r="H261" s="122">
        <v>80.3</v>
      </c>
      <c r="L261" s="119"/>
      <c r="M261" s="123"/>
      <c r="T261" s="124"/>
      <c r="AT261" s="120" t="s">
        <v>94</v>
      </c>
      <c r="AU261" s="120" t="s">
        <v>45</v>
      </c>
      <c r="AV261" s="9" t="s">
        <v>90</v>
      </c>
      <c r="AW261" s="9" t="s">
        <v>18</v>
      </c>
      <c r="AX261" s="9" t="s">
        <v>7</v>
      </c>
      <c r="AY261" s="120" t="s">
        <v>86</v>
      </c>
    </row>
    <row r="262" spans="2:65" s="6" customFormat="1" ht="22.9" customHeight="1" x14ac:dyDescent="0.2">
      <c r="B262" s="76"/>
      <c r="D262" s="77" t="s">
        <v>43</v>
      </c>
      <c r="E262" s="86" t="s">
        <v>45</v>
      </c>
      <c r="F262" s="86" t="s">
        <v>139</v>
      </c>
      <c r="J262" s="87">
        <f>J263+J269+J275+J281+J287+J293+J297+J302+J304+J310+J313</f>
        <v>0</v>
      </c>
      <c r="L262" s="76"/>
      <c r="M262" s="81"/>
      <c r="P262" s="82">
        <f>SUM(P263:P311)</f>
        <v>0</v>
      </c>
      <c r="R262" s="82">
        <f>SUM(R263:R311)</f>
        <v>4.9788075999999997</v>
      </c>
      <c r="T262" s="83">
        <f>SUM(T263:T311)</f>
        <v>0</v>
      </c>
      <c r="AR262" s="77" t="s">
        <v>7</v>
      </c>
      <c r="AT262" s="84" t="s">
        <v>43</v>
      </c>
      <c r="AU262" s="84" t="s">
        <v>7</v>
      </c>
      <c r="AY262" s="77" t="s">
        <v>86</v>
      </c>
      <c r="BK262" s="85">
        <f>SUM(BK263:BK311)</f>
        <v>0</v>
      </c>
    </row>
    <row r="263" spans="2:65" s="1" customFormat="1" ht="37.9" customHeight="1" x14ac:dyDescent="0.2">
      <c r="B263" s="88"/>
      <c r="C263" s="89" t="s">
        <v>126</v>
      </c>
      <c r="D263" s="89" t="s">
        <v>88</v>
      </c>
      <c r="E263" s="90" t="s">
        <v>335</v>
      </c>
      <c r="F263" s="91" t="s">
        <v>336</v>
      </c>
      <c r="G263" s="92" t="s">
        <v>53</v>
      </c>
      <c r="H263" s="93">
        <v>7.8</v>
      </c>
      <c r="I263" s="150"/>
      <c r="J263" s="94">
        <f>ROUND(H263*I263,2)</f>
        <v>0</v>
      </c>
      <c r="K263" s="91" t="s">
        <v>89</v>
      </c>
      <c r="L263" s="22"/>
      <c r="M263" s="95" t="s">
        <v>0</v>
      </c>
      <c r="N263" s="96" t="s">
        <v>26</v>
      </c>
      <c r="P263" s="97">
        <f>O263*H263</f>
        <v>0</v>
      </c>
      <c r="Q263" s="97">
        <v>0.20469000000000001</v>
      </c>
      <c r="R263" s="97">
        <f>Q263*H263</f>
        <v>1.5965819999999999</v>
      </c>
      <c r="S263" s="97">
        <v>0</v>
      </c>
      <c r="T263" s="98">
        <f>S263*H263</f>
        <v>0</v>
      </c>
      <c r="AR263" s="99" t="s">
        <v>90</v>
      </c>
      <c r="AT263" s="99" t="s">
        <v>88</v>
      </c>
      <c r="AU263" s="99" t="s">
        <v>45</v>
      </c>
      <c r="AY263" s="11" t="s">
        <v>86</v>
      </c>
      <c r="BE263" s="100">
        <f>IF(N263="základní",J263,0)</f>
        <v>0</v>
      </c>
      <c r="BF263" s="100">
        <f>IF(N263="snížená",J263,0)</f>
        <v>0</v>
      </c>
      <c r="BG263" s="100">
        <f>IF(N263="zákl. přenesená",J263,0)</f>
        <v>0</v>
      </c>
      <c r="BH263" s="100">
        <f>IF(N263="sníž. přenesená",J263,0)</f>
        <v>0</v>
      </c>
      <c r="BI263" s="100">
        <f>IF(N263="nulová",J263,0)</f>
        <v>0</v>
      </c>
      <c r="BJ263" s="11" t="s">
        <v>7</v>
      </c>
      <c r="BK263" s="100">
        <f>ROUND(I263*H263,2)</f>
        <v>0</v>
      </c>
      <c r="BL263" s="11" t="s">
        <v>90</v>
      </c>
      <c r="BM263" s="99" t="s">
        <v>337</v>
      </c>
    </row>
    <row r="264" spans="2:65" s="1" customFormat="1" ht="39" x14ac:dyDescent="0.2">
      <c r="B264" s="22"/>
      <c r="D264" s="101" t="s">
        <v>91</v>
      </c>
      <c r="F264" s="102" t="s">
        <v>338</v>
      </c>
      <c r="L264" s="22"/>
      <c r="M264" s="104"/>
      <c r="T264" s="34"/>
      <c r="AT264" s="11" t="s">
        <v>91</v>
      </c>
      <c r="AU264" s="11" t="s">
        <v>45</v>
      </c>
    </row>
    <row r="265" spans="2:65" s="1" customFormat="1" x14ac:dyDescent="0.2">
      <c r="B265" s="22"/>
      <c r="D265" s="105" t="s">
        <v>92</v>
      </c>
      <c r="F265" s="106" t="s">
        <v>339</v>
      </c>
      <c r="L265" s="22"/>
      <c r="M265" s="104"/>
      <c r="T265" s="34"/>
      <c r="AT265" s="11" t="s">
        <v>92</v>
      </c>
      <c r="AU265" s="11" t="s">
        <v>45</v>
      </c>
    </row>
    <row r="266" spans="2:65" s="1" customFormat="1" ht="97.5" x14ac:dyDescent="0.2">
      <c r="B266" s="22"/>
      <c r="D266" s="101" t="s">
        <v>93</v>
      </c>
      <c r="F266" s="107" t="s">
        <v>340</v>
      </c>
      <c r="L266" s="22"/>
      <c r="M266" s="104"/>
      <c r="T266" s="34"/>
      <c r="AT266" s="11" t="s">
        <v>93</v>
      </c>
      <c r="AU266" s="11" t="s">
        <v>45</v>
      </c>
    </row>
    <row r="267" spans="2:65" s="8" customFormat="1" x14ac:dyDescent="0.2">
      <c r="B267" s="113"/>
      <c r="D267" s="101" t="s">
        <v>94</v>
      </c>
      <c r="E267" s="114" t="s">
        <v>0</v>
      </c>
      <c r="F267" s="115" t="s">
        <v>341</v>
      </c>
      <c r="H267" s="116">
        <v>7.8</v>
      </c>
      <c r="L267" s="113"/>
      <c r="M267" s="117"/>
      <c r="T267" s="118"/>
      <c r="AT267" s="114" t="s">
        <v>94</v>
      </c>
      <c r="AU267" s="114" t="s">
        <v>45</v>
      </c>
      <c r="AV267" s="8" t="s">
        <v>45</v>
      </c>
      <c r="AW267" s="8" t="s">
        <v>18</v>
      </c>
      <c r="AX267" s="8" t="s">
        <v>44</v>
      </c>
      <c r="AY267" s="114" t="s">
        <v>86</v>
      </c>
    </row>
    <row r="268" spans="2:65" s="9" customFormat="1" x14ac:dyDescent="0.2">
      <c r="B268" s="119"/>
      <c r="D268" s="101" t="s">
        <v>94</v>
      </c>
      <c r="E268" s="120" t="s">
        <v>0</v>
      </c>
      <c r="F268" s="121" t="s">
        <v>95</v>
      </c>
      <c r="H268" s="122">
        <v>7.8</v>
      </c>
      <c r="L268" s="119"/>
      <c r="M268" s="123"/>
      <c r="T268" s="124"/>
      <c r="AT268" s="120" t="s">
        <v>94</v>
      </c>
      <c r="AU268" s="120" t="s">
        <v>45</v>
      </c>
      <c r="AV268" s="9" t="s">
        <v>90</v>
      </c>
      <c r="AW268" s="9" t="s">
        <v>18</v>
      </c>
      <c r="AX268" s="9" t="s">
        <v>7</v>
      </c>
      <c r="AY268" s="120" t="s">
        <v>86</v>
      </c>
    </row>
    <row r="269" spans="2:65" s="1" customFormat="1" ht="24.2" customHeight="1" x14ac:dyDescent="0.2">
      <c r="B269" s="88"/>
      <c r="C269" s="89" t="s">
        <v>134</v>
      </c>
      <c r="D269" s="89" t="s">
        <v>88</v>
      </c>
      <c r="E269" s="90" t="s">
        <v>342</v>
      </c>
      <c r="F269" s="91" t="s">
        <v>343</v>
      </c>
      <c r="G269" s="92" t="s">
        <v>53</v>
      </c>
      <c r="H269" s="93">
        <v>7.8</v>
      </c>
      <c r="I269" s="150"/>
      <c r="J269" s="94">
        <f>ROUND(H269*I269,2)</f>
        <v>0</v>
      </c>
      <c r="K269" s="91" t="s">
        <v>89</v>
      </c>
      <c r="L269" s="22"/>
      <c r="M269" s="95" t="s">
        <v>0</v>
      </c>
      <c r="N269" s="96" t="s">
        <v>26</v>
      </c>
      <c r="P269" s="97">
        <f>O269*H269</f>
        <v>0</v>
      </c>
      <c r="Q269" s="97">
        <v>0</v>
      </c>
      <c r="R269" s="97">
        <f>Q269*H269</f>
        <v>0</v>
      </c>
      <c r="S269" s="97">
        <v>0</v>
      </c>
      <c r="T269" s="98">
        <f>S269*H269</f>
        <v>0</v>
      </c>
      <c r="AR269" s="99" t="s">
        <v>90</v>
      </c>
      <c r="AT269" s="99" t="s">
        <v>88</v>
      </c>
      <c r="AU269" s="99" t="s">
        <v>45</v>
      </c>
      <c r="AY269" s="11" t="s">
        <v>86</v>
      </c>
      <c r="BE269" s="100">
        <f>IF(N269="základní",J269,0)</f>
        <v>0</v>
      </c>
      <c r="BF269" s="100">
        <f>IF(N269="snížená",J269,0)</f>
        <v>0</v>
      </c>
      <c r="BG269" s="100">
        <f>IF(N269="zákl. přenesená",J269,0)</f>
        <v>0</v>
      </c>
      <c r="BH269" s="100">
        <f>IF(N269="sníž. přenesená",J269,0)</f>
        <v>0</v>
      </c>
      <c r="BI269" s="100">
        <f>IF(N269="nulová",J269,0)</f>
        <v>0</v>
      </c>
      <c r="BJ269" s="11" t="s">
        <v>7</v>
      </c>
      <c r="BK269" s="100">
        <f>ROUND(I269*H269,2)</f>
        <v>0</v>
      </c>
      <c r="BL269" s="11" t="s">
        <v>90</v>
      </c>
      <c r="BM269" s="99" t="s">
        <v>344</v>
      </c>
    </row>
    <row r="270" spans="2:65" s="1" customFormat="1" ht="19.5" x14ac:dyDescent="0.2">
      <c r="B270" s="22"/>
      <c r="D270" s="101" t="s">
        <v>91</v>
      </c>
      <c r="F270" s="102" t="s">
        <v>345</v>
      </c>
      <c r="L270" s="22"/>
      <c r="M270" s="104"/>
      <c r="T270" s="34"/>
      <c r="AT270" s="11" t="s">
        <v>91</v>
      </c>
      <c r="AU270" s="11" t="s">
        <v>45</v>
      </c>
    </row>
    <row r="271" spans="2:65" s="1" customFormat="1" x14ac:dyDescent="0.2">
      <c r="B271" s="22"/>
      <c r="D271" s="105" t="s">
        <v>92</v>
      </c>
      <c r="F271" s="106" t="s">
        <v>346</v>
      </c>
      <c r="L271" s="22"/>
      <c r="M271" s="104"/>
      <c r="T271" s="34"/>
      <c r="AT271" s="11" t="s">
        <v>92</v>
      </c>
      <c r="AU271" s="11" t="s">
        <v>45</v>
      </c>
    </row>
    <row r="272" spans="2:65" s="1" customFormat="1" ht="97.5" x14ac:dyDescent="0.2">
      <c r="B272" s="22"/>
      <c r="D272" s="101" t="s">
        <v>93</v>
      </c>
      <c r="F272" s="107" t="s">
        <v>340</v>
      </c>
      <c r="L272" s="22"/>
      <c r="M272" s="104"/>
      <c r="T272" s="34"/>
      <c r="AT272" s="11" t="s">
        <v>93</v>
      </c>
      <c r="AU272" s="11" t="s">
        <v>45</v>
      </c>
    </row>
    <row r="273" spans="2:65" s="8" customFormat="1" x14ac:dyDescent="0.2">
      <c r="B273" s="113"/>
      <c r="D273" s="101" t="s">
        <v>94</v>
      </c>
      <c r="E273" s="114" t="s">
        <v>0</v>
      </c>
      <c r="F273" s="115" t="s">
        <v>341</v>
      </c>
      <c r="H273" s="116">
        <v>7.8</v>
      </c>
      <c r="L273" s="113"/>
      <c r="M273" s="117"/>
      <c r="T273" s="118"/>
      <c r="AT273" s="114" t="s">
        <v>94</v>
      </c>
      <c r="AU273" s="114" t="s">
        <v>45</v>
      </c>
      <c r="AV273" s="8" t="s">
        <v>45</v>
      </c>
      <c r="AW273" s="8" t="s">
        <v>18</v>
      </c>
      <c r="AX273" s="8" t="s">
        <v>44</v>
      </c>
      <c r="AY273" s="114" t="s">
        <v>86</v>
      </c>
    </row>
    <row r="274" spans="2:65" s="9" customFormat="1" x14ac:dyDescent="0.2">
      <c r="B274" s="119"/>
      <c r="D274" s="101" t="s">
        <v>94</v>
      </c>
      <c r="E274" s="120" t="s">
        <v>0</v>
      </c>
      <c r="F274" s="121" t="s">
        <v>95</v>
      </c>
      <c r="H274" s="122">
        <v>7.8</v>
      </c>
      <c r="L274" s="119"/>
      <c r="M274" s="123"/>
      <c r="T274" s="124"/>
      <c r="AT274" s="120" t="s">
        <v>94</v>
      </c>
      <c r="AU274" s="120" t="s">
        <v>45</v>
      </c>
      <c r="AV274" s="9" t="s">
        <v>90</v>
      </c>
      <c r="AW274" s="9" t="s">
        <v>18</v>
      </c>
      <c r="AX274" s="9" t="s">
        <v>7</v>
      </c>
      <c r="AY274" s="120" t="s">
        <v>86</v>
      </c>
    </row>
    <row r="275" spans="2:65" s="1" customFormat="1" ht="24.2" customHeight="1" x14ac:dyDescent="0.2">
      <c r="B275" s="88"/>
      <c r="C275" s="89" t="s">
        <v>135</v>
      </c>
      <c r="D275" s="89" t="s">
        <v>88</v>
      </c>
      <c r="E275" s="90" t="s">
        <v>347</v>
      </c>
      <c r="F275" s="91" t="s">
        <v>348</v>
      </c>
      <c r="G275" s="92" t="s">
        <v>51</v>
      </c>
      <c r="H275" s="93">
        <v>37.44</v>
      </c>
      <c r="I275" s="150"/>
      <c r="J275" s="94">
        <f>ROUND(H275*I275,2)</f>
        <v>0</v>
      </c>
      <c r="K275" s="91" t="s">
        <v>89</v>
      </c>
      <c r="L275" s="22"/>
      <c r="M275" s="95" t="s">
        <v>0</v>
      </c>
      <c r="N275" s="96" t="s">
        <v>26</v>
      </c>
      <c r="P275" s="97">
        <f>O275*H275</f>
        <v>0</v>
      </c>
      <c r="Q275" s="97">
        <v>0</v>
      </c>
      <c r="R275" s="97">
        <f>Q275*H275</f>
        <v>0</v>
      </c>
      <c r="S275" s="97">
        <v>0</v>
      </c>
      <c r="T275" s="98">
        <f>S275*H275</f>
        <v>0</v>
      </c>
      <c r="AR275" s="99" t="s">
        <v>90</v>
      </c>
      <c r="AT275" s="99" t="s">
        <v>88</v>
      </c>
      <c r="AU275" s="99" t="s">
        <v>45</v>
      </c>
      <c r="AY275" s="11" t="s">
        <v>86</v>
      </c>
      <c r="BE275" s="100">
        <f>IF(N275="základní",J275,0)</f>
        <v>0</v>
      </c>
      <c r="BF275" s="100">
        <f>IF(N275="snížená",J275,0)</f>
        <v>0</v>
      </c>
      <c r="BG275" s="100">
        <f>IF(N275="zákl. přenesená",J275,0)</f>
        <v>0</v>
      </c>
      <c r="BH275" s="100">
        <f>IF(N275="sníž. přenesená",J275,0)</f>
        <v>0</v>
      </c>
      <c r="BI275" s="100">
        <f>IF(N275="nulová",J275,0)</f>
        <v>0</v>
      </c>
      <c r="BJ275" s="11" t="s">
        <v>7</v>
      </c>
      <c r="BK275" s="100">
        <f>ROUND(I275*H275,2)</f>
        <v>0</v>
      </c>
      <c r="BL275" s="11" t="s">
        <v>90</v>
      </c>
      <c r="BM275" s="99" t="s">
        <v>349</v>
      </c>
    </row>
    <row r="276" spans="2:65" s="1" customFormat="1" ht="29.25" x14ac:dyDescent="0.2">
      <c r="B276" s="22"/>
      <c r="D276" s="101" t="s">
        <v>91</v>
      </c>
      <c r="F276" s="102" t="s">
        <v>350</v>
      </c>
      <c r="L276" s="22"/>
      <c r="M276" s="104"/>
      <c r="T276" s="34"/>
      <c r="AT276" s="11" t="s">
        <v>91</v>
      </c>
      <c r="AU276" s="11" t="s">
        <v>45</v>
      </c>
    </row>
    <row r="277" spans="2:65" s="1" customFormat="1" x14ac:dyDescent="0.2">
      <c r="B277" s="22"/>
      <c r="D277" s="105" t="s">
        <v>92</v>
      </c>
      <c r="F277" s="106" t="s">
        <v>351</v>
      </c>
      <c r="L277" s="22"/>
      <c r="M277" s="104"/>
      <c r="T277" s="34"/>
      <c r="AT277" s="11" t="s">
        <v>92</v>
      </c>
      <c r="AU277" s="11" t="s">
        <v>45</v>
      </c>
    </row>
    <row r="278" spans="2:65" s="1" customFormat="1" ht="78" x14ac:dyDescent="0.2">
      <c r="B278" s="22"/>
      <c r="D278" s="101" t="s">
        <v>93</v>
      </c>
      <c r="F278" s="107" t="s">
        <v>352</v>
      </c>
      <c r="L278" s="22"/>
      <c r="M278" s="104"/>
      <c r="T278" s="34"/>
      <c r="AT278" s="11" t="s">
        <v>93</v>
      </c>
      <c r="AU278" s="11" t="s">
        <v>45</v>
      </c>
    </row>
    <row r="279" spans="2:65" s="8" customFormat="1" x14ac:dyDescent="0.2">
      <c r="B279" s="113"/>
      <c r="D279" s="101" t="s">
        <v>94</v>
      </c>
      <c r="E279" s="114" t="s">
        <v>0</v>
      </c>
      <c r="F279" s="115" t="s">
        <v>353</v>
      </c>
      <c r="H279" s="116">
        <v>37.44</v>
      </c>
      <c r="L279" s="113"/>
      <c r="M279" s="117"/>
      <c r="T279" s="118"/>
      <c r="AT279" s="114" t="s">
        <v>94</v>
      </c>
      <c r="AU279" s="114" t="s">
        <v>45</v>
      </c>
      <c r="AV279" s="8" t="s">
        <v>45</v>
      </c>
      <c r="AW279" s="8" t="s">
        <v>18</v>
      </c>
      <c r="AX279" s="8" t="s">
        <v>44</v>
      </c>
      <c r="AY279" s="114" t="s">
        <v>86</v>
      </c>
    </row>
    <row r="280" spans="2:65" s="9" customFormat="1" x14ac:dyDescent="0.2">
      <c r="B280" s="119"/>
      <c r="D280" s="101" t="s">
        <v>94</v>
      </c>
      <c r="E280" s="120" t="s">
        <v>0</v>
      </c>
      <c r="F280" s="121" t="s">
        <v>95</v>
      </c>
      <c r="H280" s="122">
        <v>37.44</v>
      </c>
      <c r="L280" s="119"/>
      <c r="M280" s="123"/>
      <c r="T280" s="124"/>
      <c r="AT280" s="120" t="s">
        <v>94</v>
      </c>
      <c r="AU280" s="120" t="s">
        <v>45</v>
      </c>
      <c r="AV280" s="9" t="s">
        <v>90</v>
      </c>
      <c r="AW280" s="9" t="s">
        <v>18</v>
      </c>
      <c r="AX280" s="9" t="s">
        <v>7</v>
      </c>
      <c r="AY280" s="120" t="s">
        <v>86</v>
      </c>
    </row>
    <row r="281" spans="2:65" s="1" customFormat="1" ht="16.5" customHeight="1" x14ac:dyDescent="0.2">
      <c r="B281" s="88"/>
      <c r="C281" s="89" t="s">
        <v>137</v>
      </c>
      <c r="D281" s="89" t="s">
        <v>88</v>
      </c>
      <c r="E281" s="90" t="s">
        <v>354</v>
      </c>
      <c r="F281" s="91" t="s">
        <v>355</v>
      </c>
      <c r="G281" s="92" t="s">
        <v>51</v>
      </c>
      <c r="H281" s="93">
        <v>12.48</v>
      </c>
      <c r="I281" s="150"/>
      <c r="J281" s="94">
        <f>ROUND(H281*I281,2)</f>
        <v>0</v>
      </c>
      <c r="K281" s="91" t="s">
        <v>89</v>
      </c>
      <c r="L281" s="22"/>
      <c r="M281" s="95" t="s">
        <v>0</v>
      </c>
      <c r="N281" s="96" t="s">
        <v>26</v>
      </c>
      <c r="P281" s="97">
        <f>O281*H281</f>
        <v>0</v>
      </c>
      <c r="Q281" s="97">
        <v>2.0000000000000002E-5</v>
      </c>
      <c r="R281" s="97">
        <f>Q281*H281</f>
        <v>2.4960000000000005E-4</v>
      </c>
      <c r="S281" s="97">
        <v>0</v>
      </c>
      <c r="T281" s="98">
        <f>S281*H281</f>
        <v>0</v>
      </c>
      <c r="AR281" s="99" t="s">
        <v>90</v>
      </c>
      <c r="AT281" s="99" t="s">
        <v>88</v>
      </c>
      <c r="AU281" s="99" t="s">
        <v>45</v>
      </c>
      <c r="AY281" s="11" t="s">
        <v>86</v>
      </c>
      <c r="BE281" s="100">
        <f>IF(N281="základní",J281,0)</f>
        <v>0</v>
      </c>
      <c r="BF281" s="100">
        <f>IF(N281="snížená",J281,0)</f>
        <v>0</v>
      </c>
      <c r="BG281" s="100">
        <f>IF(N281="zákl. přenesená",J281,0)</f>
        <v>0</v>
      </c>
      <c r="BH281" s="100">
        <f>IF(N281="sníž. přenesená",J281,0)</f>
        <v>0</v>
      </c>
      <c r="BI281" s="100">
        <f>IF(N281="nulová",J281,0)</f>
        <v>0</v>
      </c>
      <c r="BJ281" s="11" t="s">
        <v>7</v>
      </c>
      <c r="BK281" s="100">
        <f>ROUND(I281*H281,2)</f>
        <v>0</v>
      </c>
      <c r="BL281" s="11" t="s">
        <v>90</v>
      </c>
      <c r="BM281" s="99" t="s">
        <v>356</v>
      </c>
    </row>
    <row r="282" spans="2:65" s="1" customFormat="1" x14ac:dyDescent="0.2">
      <c r="B282" s="22"/>
      <c r="D282" s="101" t="s">
        <v>91</v>
      </c>
      <c r="F282" s="102" t="s">
        <v>357</v>
      </c>
      <c r="L282" s="22"/>
      <c r="M282" s="104"/>
      <c r="T282" s="34"/>
      <c r="AT282" s="11" t="s">
        <v>91</v>
      </c>
      <c r="AU282" s="11" t="s">
        <v>45</v>
      </c>
    </row>
    <row r="283" spans="2:65" s="1" customFormat="1" x14ac:dyDescent="0.2">
      <c r="B283" s="22"/>
      <c r="D283" s="105" t="s">
        <v>92</v>
      </c>
      <c r="F283" s="106" t="s">
        <v>358</v>
      </c>
      <c r="L283" s="22"/>
      <c r="M283" s="104"/>
      <c r="T283" s="34"/>
      <c r="AT283" s="11" t="s">
        <v>92</v>
      </c>
      <c r="AU283" s="11" t="s">
        <v>45</v>
      </c>
    </row>
    <row r="284" spans="2:65" s="1" customFormat="1" ht="39" x14ac:dyDescent="0.2">
      <c r="B284" s="22"/>
      <c r="D284" s="101" t="s">
        <v>93</v>
      </c>
      <c r="F284" s="107" t="s">
        <v>359</v>
      </c>
      <c r="L284" s="22"/>
      <c r="M284" s="104"/>
      <c r="T284" s="34"/>
      <c r="AT284" s="11" t="s">
        <v>93</v>
      </c>
      <c r="AU284" s="11" t="s">
        <v>45</v>
      </c>
    </row>
    <row r="285" spans="2:65" s="8" customFormat="1" x14ac:dyDescent="0.2">
      <c r="B285" s="113"/>
      <c r="D285" s="101" t="s">
        <v>94</v>
      </c>
      <c r="E285" s="114" t="s">
        <v>0</v>
      </c>
      <c r="F285" s="115" t="s">
        <v>360</v>
      </c>
      <c r="H285" s="116">
        <v>12.48</v>
      </c>
      <c r="L285" s="113"/>
      <c r="M285" s="117"/>
      <c r="T285" s="118"/>
      <c r="AT285" s="114" t="s">
        <v>94</v>
      </c>
      <c r="AU285" s="114" t="s">
        <v>45</v>
      </c>
      <c r="AV285" s="8" t="s">
        <v>45</v>
      </c>
      <c r="AW285" s="8" t="s">
        <v>18</v>
      </c>
      <c r="AX285" s="8" t="s">
        <v>44</v>
      </c>
      <c r="AY285" s="114" t="s">
        <v>86</v>
      </c>
    </row>
    <row r="286" spans="2:65" s="9" customFormat="1" x14ac:dyDescent="0.2">
      <c r="B286" s="119"/>
      <c r="D286" s="101" t="s">
        <v>94</v>
      </c>
      <c r="E286" s="120" t="s">
        <v>0</v>
      </c>
      <c r="F286" s="121" t="s">
        <v>95</v>
      </c>
      <c r="H286" s="122">
        <v>12.48</v>
      </c>
      <c r="L286" s="119"/>
      <c r="M286" s="123"/>
      <c r="T286" s="124"/>
      <c r="AT286" s="120" t="s">
        <v>94</v>
      </c>
      <c r="AU286" s="120" t="s">
        <v>45</v>
      </c>
      <c r="AV286" s="9" t="s">
        <v>90</v>
      </c>
      <c r="AW286" s="9" t="s">
        <v>18</v>
      </c>
      <c r="AX286" s="9" t="s">
        <v>7</v>
      </c>
      <c r="AY286" s="120" t="s">
        <v>86</v>
      </c>
    </row>
    <row r="287" spans="2:65" s="1" customFormat="1" ht="21.75" customHeight="1" x14ac:dyDescent="0.2">
      <c r="B287" s="88"/>
      <c r="C287" s="89" t="s">
        <v>138</v>
      </c>
      <c r="D287" s="89" t="s">
        <v>88</v>
      </c>
      <c r="E287" s="90" t="s">
        <v>361</v>
      </c>
      <c r="F287" s="91" t="s">
        <v>362</v>
      </c>
      <c r="G287" s="92" t="s">
        <v>151</v>
      </c>
      <c r="H287" s="93">
        <v>62.4</v>
      </c>
      <c r="I287" s="150"/>
      <c r="J287" s="94">
        <f>ROUND(H287*I287,2)</f>
        <v>0</v>
      </c>
      <c r="K287" s="91" t="s">
        <v>89</v>
      </c>
      <c r="L287" s="22"/>
      <c r="M287" s="95" t="s">
        <v>0</v>
      </c>
      <c r="N287" s="96" t="s">
        <v>26</v>
      </c>
      <c r="P287" s="97">
        <f>O287*H287</f>
        <v>0</v>
      </c>
      <c r="Q287" s="97">
        <v>2.7999999999999998E-4</v>
      </c>
      <c r="R287" s="97">
        <f>Q287*H287</f>
        <v>1.7471999999999998E-2</v>
      </c>
      <c r="S287" s="97">
        <v>0</v>
      </c>
      <c r="T287" s="98">
        <f>S287*H287</f>
        <v>0</v>
      </c>
      <c r="AR287" s="99" t="s">
        <v>90</v>
      </c>
      <c r="AT287" s="99" t="s">
        <v>88</v>
      </c>
      <c r="AU287" s="99" t="s">
        <v>45</v>
      </c>
      <c r="AY287" s="11" t="s">
        <v>86</v>
      </c>
      <c r="BE287" s="100">
        <f>IF(N287="základní",J287,0)</f>
        <v>0</v>
      </c>
      <c r="BF287" s="100">
        <f>IF(N287="snížená",J287,0)</f>
        <v>0</v>
      </c>
      <c r="BG287" s="100">
        <f>IF(N287="zákl. přenesená",J287,0)</f>
        <v>0</v>
      </c>
      <c r="BH287" s="100">
        <f>IF(N287="sníž. přenesená",J287,0)</f>
        <v>0</v>
      </c>
      <c r="BI287" s="100">
        <f>IF(N287="nulová",J287,0)</f>
        <v>0</v>
      </c>
      <c r="BJ287" s="11" t="s">
        <v>7</v>
      </c>
      <c r="BK287" s="100">
        <f>ROUND(I287*H287,2)</f>
        <v>0</v>
      </c>
      <c r="BL287" s="11" t="s">
        <v>90</v>
      </c>
      <c r="BM287" s="99" t="s">
        <v>363</v>
      </c>
    </row>
    <row r="288" spans="2:65" s="1" customFormat="1" ht="19.5" x14ac:dyDescent="0.2">
      <c r="B288" s="22"/>
      <c r="D288" s="101" t="s">
        <v>91</v>
      </c>
      <c r="F288" s="102" t="s">
        <v>364</v>
      </c>
      <c r="L288" s="22"/>
      <c r="M288" s="104"/>
      <c r="T288" s="34"/>
      <c r="AT288" s="11" t="s">
        <v>91</v>
      </c>
      <c r="AU288" s="11" t="s">
        <v>45</v>
      </c>
    </row>
    <row r="289" spans="2:65" s="1" customFormat="1" x14ac:dyDescent="0.2">
      <c r="B289" s="22"/>
      <c r="D289" s="105" t="s">
        <v>92</v>
      </c>
      <c r="F289" s="106" t="s">
        <v>365</v>
      </c>
      <c r="L289" s="22"/>
      <c r="M289" s="104"/>
      <c r="T289" s="34"/>
      <c r="AT289" s="11" t="s">
        <v>92</v>
      </c>
      <c r="AU289" s="11" t="s">
        <v>45</v>
      </c>
    </row>
    <row r="290" spans="2:65" s="1" customFormat="1" ht="136.5" x14ac:dyDescent="0.2">
      <c r="B290" s="22"/>
      <c r="D290" s="101" t="s">
        <v>93</v>
      </c>
      <c r="F290" s="107" t="s">
        <v>366</v>
      </c>
      <c r="L290" s="22"/>
      <c r="M290" s="104"/>
      <c r="T290" s="34"/>
      <c r="AT290" s="11" t="s">
        <v>93</v>
      </c>
      <c r="AU290" s="11" t="s">
        <v>45</v>
      </c>
    </row>
    <row r="291" spans="2:65" s="8" customFormat="1" ht="22.5" x14ac:dyDescent="0.2">
      <c r="B291" s="113"/>
      <c r="D291" s="101" t="s">
        <v>94</v>
      </c>
      <c r="E291" s="114" t="s">
        <v>0</v>
      </c>
      <c r="F291" s="115" t="s">
        <v>367</v>
      </c>
      <c r="H291" s="116">
        <v>62.4</v>
      </c>
      <c r="L291" s="113"/>
      <c r="M291" s="117"/>
      <c r="T291" s="118"/>
      <c r="AT291" s="114" t="s">
        <v>94</v>
      </c>
      <c r="AU291" s="114" t="s">
        <v>45</v>
      </c>
      <c r="AV291" s="8" t="s">
        <v>45</v>
      </c>
      <c r="AW291" s="8" t="s">
        <v>18</v>
      </c>
      <c r="AX291" s="8" t="s">
        <v>44</v>
      </c>
      <c r="AY291" s="114" t="s">
        <v>86</v>
      </c>
    </row>
    <row r="292" spans="2:65" s="9" customFormat="1" x14ac:dyDescent="0.2">
      <c r="B292" s="119"/>
      <c r="D292" s="101" t="s">
        <v>94</v>
      </c>
      <c r="E292" s="120" t="s">
        <v>0</v>
      </c>
      <c r="F292" s="121" t="s">
        <v>95</v>
      </c>
      <c r="H292" s="122">
        <v>62.4</v>
      </c>
      <c r="L292" s="119"/>
      <c r="M292" s="123"/>
      <c r="T292" s="124"/>
      <c r="AT292" s="120" t="s">
        <v>94</v>
      </c>
      <c r="AU292" s="120" t="s">
        <v>45</v>
      </c>
      <c r="AV292" s="9" t="s">
        <v>90</v>
      </c>
      <c r="AW292" s="9" t="s">
        <v>18</v>
      </c>
      <c r="AX292" s="9" t="s">
        <v>7</v>
      </c>
      <c r="AY292" s="120" t="s">
        <v>86</v>
      </c>
    </row>
    <row r="293" spans="2:65" s="1" customFormat="1" ht="16.5" customHeight="1" x14ac:dyDescent="0.2">
      <c r="B293" s="88"/>
      <c r="C293" s="89" t="s">
        <v>140</v>
      </c>
      <c r="D293" s="89" t="s">
        <v>88</v>
      </c>
      <c r="E293" s="90" t="s">
        <v>368</v>
      </c>
      <c r="F293" s="91" t="s">
        <v>369</v>
      </c>
      <c r="G293" s="92" t="s">
        <v>151</v>
      </c>
      <c r="H293" s="93">
        <v>62.4</v>
      </c>
      <c r="I293" s="150"/>
      <c r="J293" s="94">
        <f>ROUND(H293*I293,2)</f>
        <v>0</v>
      </c>
      <c r="K293" s="91" t="s">
        <v>89</v>
      </c>
      <c r="L293" s="22"/>
      <c r="M293" s="95" t="s">
        <v>0</v>
      </c>
      <c r="N293" s="96" t="s">
        <v>26</v>
      </c>
      <c r="P293" s="97">
        <f>O293*H293</f>
        <v>0</v>
      </c>
      <c r="Q293" s="97">
        <v>5.0000000000000002E-5</v>
      </c>
      <c r="R293" s="97">
        <f>Q293*H293</f>
        <v>3.1199999999999999E-3</v>
      </c>
      <c r="S293" s="97">
        <v>0</v>
      </c>
      <c r="T293" s="98">
        <f>S293*H293</f>
        <v>0</v>
      </c>
      <c r="AR293" s="99" t="s">
        <v>90</v>
      </c>
      <c r="AT293" s="99" t="s">
        <v>88</v>
      </c>
      <c r="AU293" s="99" t="s">
        <v>45</v>
      </c>
      <c r="AY293" s="11" t="s">
        <v>86</v>
      </c>
      <c r="BE293" s="100">
        <f>IF(N293="základní",J293,0)</f>
        <v>0</v>
      </c>
      <c r="BF293" s="100">
        <f>IF(N293="snížená",J293,0)</f>
        <v>0</v>
      </c>
      <c r="BG293" s="100">
        <f>IF(N293="zákl. přenesená",J293,0)</f>
        <v>0</v>
      </c>
      <c r="BH293" s="100">
        <f>IF(N293="sníž. přenesená",J293,0)</f>
        <v>0</v>
      </c>
      <c r="BI293" s="100">
        <f>IF(N293="nulová",J293,0)</f>
        <v>0</v>
      </c>
      <c r="BJ293" s="11" t="s">
        <v>7</v>
      </c>
      <c r="BK293" s="100">
        <f>ROUND(I293*H293,2)</f>
        <v>0</v>
      </c>
      <c r="BL293" s="11" t="s">
        <v>90</v>
      </c>
      <c r="BM293" s="99" t="s">
        <v>370</v>
      </c>
    </row>
    <row r="294" spans="2:65" s="1" customFormat="1" ht="19.5" x14ac:dyDescent="0.2">
      <c r="B294" s="22"/>
      <c r="D294" s="101" t="s">
        <v>91</v>
      </c>
      <c r="F294" s="102" t="s">
        <v>371</v>
      </c>
      <c r="L294" s="22"/>
      <c r="M294" s="104"/>
      <c r="T294" s="34"/>
      <c r="AT294" s="11" t="s">
        <v>91</v>
      </c>
      <c r="AU294" s="11" t="s">
        <v>45</v>
      </c>
    </row>
    <row r="295" spans="2:65" s="1" customFormat="1" x14ac:dyDescent="0.2">
      <c r="B295" s="22"/>
      <c r="D295" s="105" t="s">
        <v>92</v>
      </c>
      <c r="F295" s="106" t="s">
        <v>372</v>
      </c>
      <c r="L295" s="22"/>
      <c r="M295" s="104"/>
      <c r="T295" s="34"/>
      <c r="AT295" s="11" t="s">
        <v>92</v>
      </c>
      <c r="AU295" s="11" t="s">
        <v>45</v>
      </c>
    </row>
    <row r="296" spans="2:65" s="1" customFormat="1" ht="136.5" x14ac:dyDescent="0.2">
      <c r="B296" s="22"/>
      <c r="D296" s="101" t="s">
        <v>93</v>
      </c>
      <c r="F296" s="107" t="s">
        <v>366</v>
      </c>
      <c r="L296" s="22"/>
      <c r="M296" s="104"/>
      <c r="T296" s="34"/>
      <c r="AT296" s="11" t="s">
        <v>93</v>
      </c>
      <c r="AU296" s="11" t="s">
        <v>45</v>
      </c>
    </row>
    <row r="297" spans="2:65" s="1" customFormat="1" ht="24.2" customHeight="1" x14ac:dyDescent="0.2">
      <c r="B297" s="88"/>
      <c r="C297" s="89" t="s">
        <v>142</v>
      </c>
      <c r="D297" s="89" t="s">
        <v>88</v>
      </c>
      <c r="E297" s="90" t="s">
        <v>373</v>
      </c>
      <c r="F297" s="91" t="s">
        <v>374</v>
      </c>
      <c r="G297" s="92" t="s">
        <v>217</v>
      </c>
      <c r="H297" s="93">
        <v>62.4</v>
      </c>
      <c r="I297" s="150"/>
      <c r="J297" s="94">
        <f>ROUND(H297*I297,2)</f>
        <v>0</v>
      </c>
      <c r="K297" s="91" t="s">
        <v>89</v>
      </c>
      <c r="L297" s="22"/>
      <c r="M297" s="95" t="s">
        <v>0</v>
      </c>
      <c r="N297" s="96" t="s">
        <v>26</v>
      </c>
      <c r="P297" s="97">
        <f>O297*H297</f>
        <v>0</v>
      </c>
      <c r="Q297" s="97">
        <v>1.6000000000000001E-4</v>
      </c>
      <c r="R297" s="97">
        <f>Q297*H297</f>
        <v>9.9839999999999998E-3</v>
      </c>
      <c r="S297" s="97">
        <v>0</v>
      </c>
      <c r="T297" s="98">
        <f>S297*H297</f>
        <v>0</v>
      </c>
      <c r="AR297" s="99" t="s">
        <v>90</v>
      </c>
      <c r="AT297" s="99" t="s">
        <v>88</v>
      </c>
      <c r="AU297" s="99" t="s">
        <v>45</v>
      </c>
      <c r="AY297" s="11" t="s">
        <v>86</v>
      </c>
      <c r="BE297" s="100">
        <f>IF(N297="základní",J297,0)</f>
        <v>0</v>
      </c>
      <c r="BF297" s="100">
        <f>IF(N297="snížená",J297,0)</f>
        <v>0</v>
      </c>
      <c r="BG297" s="100">
        <f>IF(N297="zákl. přenesená",J297,0)</f>
        <v>0</v>
      </c>
      <c r="BH297" s="100">
        <f>IF(N297="sníž. přenesená",J297,0)</f>
        <v>0</v>
      </c>
      <c r="BI297" s="100">
        <f>IF(N297="nulová",J297,0)</f>
        <v>0</v>
      </c>
      <c r="BJ297" s="11" t="s">
        <v>7</v>
      </c>
      <c r="BK297" s="100">
        <f>ROUND(I297*H297,2)</f>
        <v>0</v>
      </c>
      <c r="BL297" s="11" t="s">
        <v>90</v>
      </c>
      <c r="BM297" s="99" t="s">
        <v>375</v>
      </c>
    </row>
    <row r="298" spans="2:65" s="1" customFormat="1" ht="29.25" x14ac:dyDescent="0.2">
      <c r="B298" s="22"/>
      <c r="D298" s="101" t="s">
        <v>91</v>
      </c>
      <c r="F298" s="102" t="s">
        <v>376</v>
      </c>
      <c r="L298" s="22"/>
      <c r="M298" s="104"/>
      <c r="T298" s="34"/>
      <c r="AT298" s="11" t="s">
        <v>91</v>
      </c>
      <c r="AU298" s="11" t="s">
        <v>45</v>
      </c>
    </row>
    <row r="299" spans="2:65" s="1" customFormat="1" x14ac:dyDescent="0.2">
      <c r="B299" s="22"/>
      <c r="D299" s="105" t="s">
        <v>92</v>
      </c>
      <c r="F299" s="106" t="s">
        <v>377</v>
      </c>
      <c r="L299" s="22"/>
      <c r="M299" s="104"/>
      <c r="T299" s="34"/>
      <c r="AT299" s="11" t="s">
        <v>92</v>
      </c>
      <c r="AU299" s="11" t="s">
        <v>45</v>
      </c>
    </row>
    <row r="300" spans="2:65" s="8" customFormat="1" ht="22.5" x14ac:dyDescent="0.2">
      <c r="B300" s="113"/>
      <c r="D300" s="101" t="s">
        <v>94</v>
      </c>
      <c r="E300" s="114" t="s">
        <v>0</v>
      </c>
      <c r="F300" s="115" t="s">
        <v>367</v>
      </c>
      <c r="H300" s="116">
        <v>62.4</v>
      </c>
      <c r="L300" s="113"/>
      <c r="M300" s="117"/>
      <c r="T300" s="118"/>
      <c r="AT300" s="114" t="s">
        <v>94</v>
      </c>
      <c r="AU300" s="114" t="s">
        <v>45</v>
      </c>
      <c r="AV300" s="8" t="s">
        <v>45</v>
      </c>
      <c r="AW300" s="8" t="s">
        <v>18</v>
      </c>
      <c r="AX300" s="8" t="s">
        <v>44</v>
      </c>
      <c r="AY300" s="114" t="s">
        <v>86</v>
      </c>
    </row>
    <row r="301" spans="2:65" s="9" customFormat="1" x14ac:dyDescent="0.2">
      <c r="B301" s="119"/>
      <c r="D301" s="101" t="s">
        <v>94</v>
      </c>
      <c r="E301" s="120" t="s">
        <v>0</v>
      </c>
      <c r="F301" s="121" t="s">
        <v>95</v>
      </c>
      <c r="H301" s="122">
        <v>62.4</v>
      </c>
      <c r="L301" s="119"/>
      <c r="M301" s="123"/>
      <c r="T301" s="124"/>
      <c r="AT301" s="120" t="s">
        <v>94</v>
      </c>
      <c r="AU301" s="120" t="s">
        <v>45</v>
      </c>
      <c r="AV301" s="9" t="s">
        <v>90</v>
      </c>
      <c r="AW301" s="9" t="s">
        <v>18</v>
      </c>
      <c r="AX301" s="9" t="s">
        <v>7</v>
      </c>
      <c r="AY301" s="120" t="s">
        <v>86</v>
      </c>
    </row>
    <row r="302" spans="2:65" s="1" customFormat="1" ht="16.5" customHeight="1" x14ac:dyDescent="0.2">
      <c r="B302" s="88"/>
      <c r="C302" s="125" t="s">
        <v>149</v>
      </c>
      <c r="D302" s="125" t="s">
        <v>136</v>
      </c>
      <c r="E302" s="126" t="s">
        <v>378</v>
      </c>
      <c r="F302" s="127" t="s">
        <v>379</v>
      </c>
      <c r="G302" s="128" t="s">
        <v>58</v>
      </c>
      <c r="H302" s="129">
        <v>2</v>
      </c>
      <c r="I302" s="151"/>
      <c r="J302" s="94">
        <f>ROUND(H302*I302,2)</f>
        <v>0</v>
      </c>
      <c r="K302" s="127" t="s">
        <v>89</v>
      </c>
      <c r="L302" s="130"/>
      <c r="M302" s="131" t="s">
        <v>0</v>
      </c>
      <c r="N302" s="132" t="s">
        <v>26</v>
      </c>
      <c r="P302" s="97">
        <f>O302*H302</f>
        <v>0</v>
      </c>
      <c r="Q302" s="97">
        <v>1</v>
      </c>
      <c r="R302" s="97">
        <f>Q302*H302</f>
        <v>2</v>
      </c>
      <c r="S302" s="97">
        <v>0</v>
      </c>
      <c r="T302" s="98">
        <f>S302*H302</f>
        <v>0</v>
      </c>
      <c r="AR302" s="99" t="s">
        <v>100</v>
      </c>
      <c r="AT302" s="99" t="s">
        <v>136</v>
      </c>
      <c r="AU302" s="99" t="s">
        <v>45</v>
      </c>
      <c r="AY302" s="11" t="s">
        <v>86</v>
      </c>
      <c r="BE302" s="100">
        <f>IF(N302="základní",J302,0)</f>
        <v>0</v>
      </c>
      <c r="BF302" s="100">
        <f>IF(N302="snížená",J302,0)</f>
        <v>0</v>
      </c>
      <c r="BG302" s="100">
        <f>IF(N302="zákl. přenesená",J302,0)</f>
        <v>0</v>
      </c>
      <c r="BH302" s="100">
        <f>IF(N302="sníž. přenesená",J302,0)</f>
        <v>0</v>
      </c>
      <c r="BI302" s="100">
        <f>IF(N302="nulová",J302,0)</f>
        <v>0</v>
      </c>
      <c r="BJ302" s="11" t="s">
        <v>7</v>
      </c>
      <c r="BK302" s="100">
        <f>ROUND(I302*H302,2)</f>
        <v>0</v>
      </c>
      <c r="BL302" s="11" t="s">
        <v>90</v>
      </c>
      <c r="BM302" s="99" t="s">
        <v>380</v>
      </c>
    </row>
    <row r="303" spans="2:65" s="1" customFormat="1" x14ac:dyDescent="0.2">
      <c r="B303" s="22"/>
      <c r="D303" s="101" t="s">
        <v>91</v>
      </c>
      <c r="F303" s="102" t="s">
        <v>379</v>
      </c>
      <c r="L303" s="22"/>
      <c r="M303" s="104"/>
      <c r="T303" s="34"/>
      <c r="AT303" s="11" t="s">
        <v>91</v>
      </c>
      <c r="AU303" s="11" t="s">
        <v>45</v>
      </c>
    </row>
    <row r="304" spans="2:65" s="1" customFormat="1" ht="24.2" customHeight="1" x14ac:dyDescent="0.2">
      <c r="B304" s="88"/>
      <c r="C304" s="89" t="s">
        <v>150</v>
      </c>
      <c r="D304" s="89" t="s">
        <v>88</v>
      </c>
      <c r="E304" s="90" t="s">
        <v>381</v>
      </c>
      <c r="F304" s="91" t="s">
        <v>382</v>
      </c>
      <c r="G304" s="92" t="s">
        <v>217</v>
      </c>
      <c r="H304" s="93">
        <v>10</v>
      </c>
      <c r="I304" s="150"/>
      <c r="J304" s="94">
        <f>ROUND(H304*I304,2)</f>
        <v>0</v>
      </c>
      <c r="K304" s="91" t="s">
        <v>89</v>
      </c>
      <c r="L304" s="22"/>
      <c r="M304" s="95" t="s">
        <v>0</v>
      </c>
      <c r="N304" s="96" t="s">
        <v>26</v>
      </c>
      <c r="P304" s="97">
        <f>O304*H304</f>
        <v>0</v>
      </c>
      <c r="Q304" s="97">
        <v>1.3999999999999999E-4</v>
      </c>
      <c r="R304" s="97">
        <f>Q304*H304</f>
        <v>1.3999999999999998E-3</v>
      </c>
      <c r="S304" s="97">
        <v>0</v>
      </c>
      <c r="T304" s="98">
        <f>S304*H304</f>
        <v>0</v>
      </c>
      <c r="AR304" s="99" t="s">
        <v>90</v>
      </c>
      <c r="AT304" s="99" t="s">
        <v>88</v>
      </c>
      <c r="AU304" s="99" t="s">
        <v>45</v>
      </c>
      <c r="AY304" s="11" t="s">
        <v>86</v>
      </c>
      <c r="BE304" s="100">
        <f>IF(N304="základní",J304,0)</f>
        <v>0</v>
      </c>
      <c r="BF304" s="100">
        <f>IF(N304="snížená",J304,0)</f>
        <v>0</v>
      </c>
      <c r="BG304" s="100">
        <f>IF(N304="zákl. přenesená",J304,0)</f>
        <v>0</v>
      </c>
      <c r="BH304" s="100">
        <f>IF(N304="sníž. přenesená",J304,0)</f>
        <v>0</v>
      </c>
      <c r="BI304" s="100">
        <f>IF(N304="nulová",J304,0)</f>
        <v>0</v>
      </c>
      <c r="BJ304" s="11" t="s">
        <v>7</v>
      </c>
      <c r="BK304" s="100">
        <f>ROUND(I304*H304,2)</f>
        <v>0</v>
      </c>
      <c r="BL304" s="11" t="s">
        <v>90</v>
      </c>
      <c r="BM304" s="99" t="s">
        <v>383</v>
      </c>
    </row>
    <row r="305" spans="2:65" s="1" customFormat="1" ht="19.5" x14ac:dyDescent="0.2">
      <c r="B305" s="22"/>
      <c r="D305" s="101" t="s">
        <v>91</v>
      </c>
      <c r="F305" s="102" t="s">
        <v>384</v>
      </c>
      <c r="L305" s="22"/>
      <c r="M305" s="104"/>
      <c r="T305" s="34"/>
      <c r="AT305" s="11" t="s">
        <v>91</v>
      </c>
      <c r="AU305" s="11" t="s">
        <v>45</v>
      </c>
    </row>
    <row r="306" spans="2:65" s="1" customFormat="1" x14ac:dyDescent="0.2">
      <c r="B306" s="22"/>
      <c r="D306" s="105" t="s">
        <v>92</v>
      </c>
      <c r="F306" s="106" t="s">
        <v>385</v>
      </c>
      <c r="L306" s="22"/>
      <c r="M306" s="104"/>
      <c r="T306" s="34"/>
      <c r="AT306" s="11" t="s">
        <v>92</v>
      </c>
      <c r="AU306" s="11" t="s">
        <v>45</v>
      </c>
    </row>
    <row r="307" spans="2:65" s="1" customFormat="1" ht="39" x14ac:dyDescent="0.2">
      <c r="B307" s="22"/>
      <c r="D307" s="101" t="s">
        <v>93</v>
      </c>
      <c r="F307" s="107" t="s">
        <v>386</v>
      </c>
      <c r="L307" s="22"/>
      <c r="M307" s="104"/>
      <c r="T307" s="34"/>
      <c r="AT307" s="11" t="s">
        <v>93</v>
      </c>
      <c r="AU307" s="11" t="s">
        <v>45</v>
      </c>
    </row>
    <row r="308" spans="2:65" s="8" customFormat="1" x14ac:dyDescent="0.2">
      <c r="B308" s="113"/>
      <c r="D308" s="101" t="s">
        <v>94</v>
      </c>
      <c r="E308" s="114" t="s">
        <v>0</v>
      </c>
      <c r="F308" s="115" t="s">
        <v>387</v>
      </c>
      <c r="H308" s="116">
        <v>10</v>
      </c>
      <c r="L308" s="113"/>
      <c r="M308" s="117"/>
      <c r="T308" s="118"/>
      <c r="AT308" s="114" t="s">
        <v>94</v>
      </c>
      <c r="AU308" s="114" t="s">
        <v>45</v>
      </c>
      <c r="AV308" s="8" t="s">
        <v>45</v>
      </c>
      <c r="AW308" s="8" t="s">
        <v>18</v>
      </c>
      <c r="AX308" s="8" t="s">
        <v>44</v>
      </c>
      <c r="AY308" s="114" t="s">
        <v>86</v>
      </c>
    </row>
    <row r="309" spans="2:65" s="9" customFormat="1" x14ac:dyDescent="0.2">
      <c r="B309" s="119"/>
      <c r="D309" s="101" t="s">
        <v>94</v>
      </c>
      <c r="E309" s="120" t="s">
        <v>0</v>
      </c>
      <c r="F309" s="121" t="s">
        <v>95</v>
      </c>
      <c r="H309" s="122">
        <v>10</v>
      </c>
      <c r="L309" s="119"/>
      <c r="M309" s="123"/>
      <c r="T309" s="124"/>
      <c r="AT309" s="120" t="s">
        <v>94</v>
      </c>
      <c r="AU309" s="120" t="s">
        <v>45</v>
      </c>
      <c r="AV309" s="9" t="s">
        <v>90</v>
      </c>
      <c r="AW309" s="9" t="s">
        <v>18</v>
      </c>
      <c r="AX309" s="9" t="s">
        <v>7</v>
      </c>
      <c r="AY309" s="120" t="s">
        <v>86</v>
      </c>
    </row>
    <row r="310" spans="2:65" s="1" customFormat="1" ht="16.5" customHeight="1" x14ac:dyDescent="0.2">
      <c r="B310" s="88"/>
      <c r="C310" s="125" t="s">
        <v>152</v>
      </c>
      <c r="D310" s="125" t="s">
        <v>136</v>
      </c>
      <c r="E310" s="126" t="s">
        <v>378</v>
      </c>
      <c r="F310" s="127" t="s">
        <v>379</v>
      </c>
      <c r="G310" s="128" t="s">
        <v>58</v>
      </c>
      <c r="H310" s="129">
        <v>1.35</v>
      </c>
      <c r="I310" s="151"/>
      <c r="J310" s="94">
        <f>ROUND(H310*I310,2)</f>
        <v>0</v>
      </c>
      <c r="K310" s="127" t="s">
        <v>89</v>
      </c>
      <c r="L310" s="130"/>
      <c r="M310" s="131" t="s">
        <v>0</v>
      </c>
      <c r="N310" s="132" t="s">
        <v>26</v>
      </c>
      <c r="P310" s="97">
        <f>O310*H310</f>
        <v>0</v>
      </c>
      <c r="Q310" s="97">
        <v>1</v>
      </c>
      <c r="R310" s="97">
        <f>Q310*H310</f>
        <v>1.35</v>
      </c>
      <c r="S310" s="97">
        <v>0</v>
      </c>
      <c r="T310" s="98">
        <f>S310*H310</f>
        <v>0</v>
      </c>
      <c r="AR310" s="99" t="s">
        <v>100</v>
      </c>
      <c r="AT310" s="99" t="s">
        <v>136</v>
      </c>
      <c r="AU310" s="99" t="s">
        <v>45</v>
      </c>
      <c r="AY310" s="11" t="s">
        <v>86</v>
      </c>
      <c r="BE310" s="100">
        <f>IF(N310="základní",J310,0)</f>
        <v>0</v>
      </c>
      <c r="BF310" s="100">
        <f>IF(N310="snížená",J310,0)</f>
        <v>0</v>
      </c>
      <c r="BG310" s="100">
        <f>IF(N310="zákl. přenesená",J310,0)</f>
        <v>0</v>
      </c>
      <c r="BH310" s="100">
        <f>IF(N310="sníž. přenesená",J310,0)</f>
        <v>0</v>
      </c>
      <c r="BI310" s="100">
        <f>IF(N310="nulová",J310,0)</f>
        <v>0</v>
      </c>
      <c r="BJ310" s="11" t="s">
        <v>7</v>
      </c>
      <c r="BK310" s="100">
        <f>ROUND(I310*H310,2)</f>
        <v>0</v>
      </c>
      <c r="BL310" s="11" t="s">
        <v>90</v>
      </c>
      <c r="BM310" s="99" t="s">
        <v>388</v>
      </c>
    </row>
    <row r="311" spans="2:65" s="1" customFormat="1" x14ac:dyDescent="0.2">
      <c r="B311" s="22"/>
      <c r="D311" s="101" t="s">
        <v>91</v>
      </c>
      <c r="F311" s="102" t="s">
        <v>379</v>
      </c>
      <c r="L311" s="22"/>
      <c r="M311" s="104"/>
      <c r="T311" s="34"/>
      <c r="AT311" s="11" t="s">
        <v>91</v>
      </c>
      <c r="AU311" s="11" t="s">
        <v>45</v>
      </c>
    </row>
    <row r="312" spans="2:65" s="6" customFormat="1" ht="22.9" customHeight="1" x14ac:dyDescent="0.2">
      <c r="B312" s="76"/>
      <c r="D312" s="77" t="s">
        <v>43</v>
      </c>
      <c r="E312" s="86" t="s">
        <v>96</v>
      </c>
      <c r="F312" s="86" t="s">
        <v>141</v>
      </c>
      <c r="J312" s="87">
        <f>J313</f>
        <v>0</v>
      </c>
      <c r="L312" s="76"/>
      <c r="M312" s="81"/>
      <c r="P312" s="82">
        <f>SUM(P313:P318)</f>
        <v>0</v>
      </c>
      <c r="R312" s="82">
        <f>SUM(R313:R318)</f>
        <v>0</v>
      </c>
      <c r="T312" s="83">
        <f>SUM(T313:T318)</f>
        <v>0</v>
      </c>
      <c r="AR312" s="77" t="s">
        <v>7</v>
      </c>
      <c r="AT312" s="84" t="s">
        <v>43</v>
      </c>
      <c r="AU312" s="84" t="s">
        <v>7</v>
      </c>
      <c r="AY312" s="77" t="s">
        <v>86</v>
      </c>
      <c r="BK312" s="85">
        <f>SUM(BK313:BK318)</f>
        <v>0</v>
      </c>
    </row>
    <row r="313" spans="2:65" s="1" customFormat="1" ht="21.75" customHeight="1" x14ac:dyDescent="0.2">
      <c r="B313" s="88"/>
      <c r="C313" s="89" t="s">
        <v>153</v>
      </c>
      <c r="D313" s="89" t="s">
        <v>88</v>
      </c>
      <c r="E313" s="90" t="s">
        <v>143</v>
      </c>
      <c r="F313" s="91" t="s">
        <v>144</v>
      </c>
      <c r="G313" s="92" t="s">
        <v>53</v>
      </c>
      <c r="H313" s="93">
        <v>8.5</v>
      </c>
      <c r="I313" s="150"/>
      <c r="J313" s="94">
        <f>ROUND(H313*I313,2)</f>
        <v>0</v>
      </c>
      <c r="K313" s="91" t="s">
        <v>89</v>
      </c>
      <c r="L313" s="22"/>
      <c r="M313" s="95" t="s">
        <v>0</v>
      </c>
      <c r="N313" s="96" t="s">
        <v>26</v>
      </c>
      <c r="P313" s="97">
        <f>O313*H313</f>
        <v>0</v>
      </c>
      <c r="Q313" s="97">
        <v>0</v>
      </c>
      <c r="R313" s="97">
        <f>Q313*H313</f>
        <v>0</v>
      </c>
      <c r="S313" s="97">
        <v>0</v>
      </c>
      <c r="T313" s="98">
        <f>S313*H313</f>
        <v>0</v>
      </c>
      <c r="AR313" s="99" t="s">
        <v>90</v>
      </c>
      <c r="AT313" s="99" t="s">
        <v>88</v>
      </c>
      <c r="AU313" s="99" t="s">
        <v>45</v>
      </c>
      <c r="AY313" s="11" t="s">
        <v>86</v>
      </c>
      <c r="BE313" s="100">
        <f>IF(N313="základní",J313,0)</f>
        <v>0</v>
      </c>
      <c r="BF313" s="100">
        <f>IF(N313="snížená",J313,0)</f>
        <v>0</v>
      </c>
      <c r="BG313" s="100">
        <f>IF(N313="zákl. přenesená",J313,0)</f>
        <v>0</v>
      </c>
      <c r="BH313" s="100">
        <f>IF(N313="sníž. přenesená",J313,0)</f>
        <v>0</v>
      </c>
      <c r="BI313" s="100">
        <f>IF(N313="nulová",J313,0)</f>
        <v>0</v>
      </c>
      <c r="BJ313" s="11" t="s">
        <v>7</v>
      </c>
      <c r="BK313" s="100">
        <f>ROUND(I313*H313,2)</f>
        <v>0</v>
      </c>
      <c r="BL313" s="11" t="s">
        <v>90</v>
      </c>
      <c r="BM313" s="99" t="s">
        <v>389</v>
      </c>
    </row>
    <row r="314" spans="2:65" s="1" customFormat="1" x14ac:dyDescent="0.2">
      <c r="B314" s="22"/>
      <c r="D314" s="101" t="s">
        <v>91</v>
      </c>
      <c r="F314" s="102" t="s">
        <v>145</v>
      </c>
      <c r="L314" s="22"/>
      <c r="M314" s="104"/>
      <c r="T314" s="34"/>
      <c r="AT314" s="11" t="s">
        <v>91</v>
      </c>
      <c r="AU314" s="11" t="s">
        <v>45</v>
      </c>
    </row>
    <row r="315" spans="2:65" s="1" customFormat="1" x14ac:dyDescent="0.2">
      <c r="B315" s="22"/>
      <c r="D315" s="105" t="s">
        <v>92</v>
      </c>
      <c r="F315" s="106" t="s">
        <v>146</v>
      </c>
      <c r="L315" s="22"/>
      <c r="M315" s="104"/>
      <c r="T315" s="34"/>
      <c r="AT315" s="11" t="s">
        <v>92</v>
      </c>
      <c r="AU315" s="11" t="s">
        <v>45</v>
      </c>
    </row>
    <row r="316" spans="2:65" s="1" customFormat="1" ht="29.25" x14ac:dyDescent="0.2">
      <c r="B316" s="22"/>
      <c r="D316" s="101" t="s">
        <v>93</v>
      </c>
      <c r="F316" s="107" t="s">
        <v>147</v>
      </c>
      <c r="L316" s="22"/>
      <c r="M316" s="104"/>
      <c r="T316" s="34"/>
      <c r="AT316" s="11" t="s">
        <v>93</v>
      </c>
      <c r="AU316" s="11" t="s">
        <v>45</v>
      </c>
    </row>
    <row r="317" spans="2:65" s="8" customFormat="1" x14ac:dyDescent="0.2">
      <c r="B317" s="113"/>
      <c r="D317" s="101" t="s">
        <v>94</v>
      </c>
      <c r="E317" s="114" t="s">
        <v>0</v>
      </c>
      <c r="F317" s="115" t="s">
        <v>390</v>
      </c>
      <c r="H317" s="116">
        <v>8.5</v>
      </c>
      <c r="L317" s="113"/>
      <c r="M317" s="117"/>
      <c r="T317" s="118"/>
      <c r="AT317" s="114" t="s">
        <v>94</v>
      </c>
      <c r="AU317" s="114" t="s">
        <v>45</v>
      </c>
      <c r="AV317" s="8" t="s">
        <v>45</v>
      </c>
      <c r="AW317" s="8" t="s">
        <v>18</v>
      </c>
      <c r="AX317" s="8" t="s">
        <v>44</v>
      </c>
      <c r="AY317" s="114" t="s">
        <v>86</v>
      </c>
    </row>
    <row r="318" spans="2:65" s="9" customFormat="1" x14ac:dyDescent="0.2">
      <c r="B318" s="119"/>
      <c r="D318" s="101" t="s">
        <v>94</v>
      </c>
      <c r="E318" s="120" t="s">
        <v>0</v>
      </c>
      <c r="F318" s="121" t="s">
        <v>95</v>
      </c>
      <c r="H318" s="122">
        <v>8.5</v>
      </c>
      <c r="L318" s="119"/>
      <c r="M318" s="123"/>
      <c r="T318" s="124"/>
      <c r="AT318" s="120" t="s">
        <v>94</v>
      </c>
      <c r="AU318" s="120" t="s">
        <v>45</v>
      </c>
      <c r="AV318" s="9" t="s">
        <v>90</v>
      </c>
      <c r="AW318" s="9" t="s">
        <v>18</v>
      </c>
      <c r="AX318" s="9" t="s">
        <v>7</v>
      </c>
      <c r="AY318" s="120" t="s">
        <v>86</v>
      </c>
    </row>
    <row r="319" spans="2:65" s="6" customFormat="1" ht="22.9" customHeight="1" x14ac:dyDescent="0.2">
      <c r="B319" s="76"/>
      <c r="D319" s="77" t="s">
        <v>43</v>
      </c>
      <c r="E319" s="86" t="s">
        <v>90</v>
      </c>
      <c r="F319" s="86" t="s">
        <v>148</v>
      </c>
      <c r="J319" s="87">
        <f>J320+J326+J330+J336</f>
        <v>0</v>
      </c>
      <c r="L319" s="76"/>
      <c r="M319" s="81"/>
      <c r="P319" s="82">
        <f>SUM(P320:P341)</f>
        <v>0</v>
      </c>
      <c r="R319" s="82">
        <f>SUM(R320:R341)</f>
        <v>0.35045999999999999</v>
      </c>
      <c r="T319" s="83">
        <f>SUM(T320:T341)</f>
        <v>0</v>
      </c>
      <c r="AR319" s="77" t="s">
        <v>7</v>
      </c>
      <c r="AT319" s="84" t="s">
        <v>43</v>
      </c>
      <c r="AU319" s="84" t="s">
        <v>7</v>
      </c>
      <c r="AY319" s="77" t="s">
        <v>86</v>
      </c>
      <c r="BK319" s="85">
        <f>SUM(BK320:BK341)</f>
        <v>0</v>
      </c>
    </row>
    <row r="320" spans="2:65" s="1" customFormat="1" ht="16.5" customHeight="1" x14ac:dyDescent="0.2">
      <c r="B320" s="88"/>
      <c r="C320" s="89" t="s">
        <v>158</v>
      </c>
      <c r="D320" s="89" t="s">
        <v>88</v>
      </c>
      <c r="E320" s="90" t="s">
        <v>391</v>
      </c>
      <c r="F320" s="91" t="s">
        <v>392</v>
      </c>
      <c r="G320" s="92" t="s">
        <v>151</v>
      </c>
      <c r="H320" s="93">
        <v>11</v>
      </c>
      <c r="I320" s="150"/>
      <c r="J320" s="94">
        <f>ROUND(H320*I320,2)</f>
        <v>0</v>
      </c>
      <c r="K320" s="91" t="s">
        <v>89</v>
      </c>
      <c r="L320" s="22"/>
      <c r="M320" s="95" t="s">
        <v>0</v>
      </c>
      <c r="N320" s="96" t="s">
        <v>26</v>
      </c>
      <c r="P320" s="97">
        <f>O320*H320</f>
        <v>0</v>
      </c>
      <c r="Q320" s="97">
        <v>1.7659999999999999E-2</v>
      </c>
      <c r="R320" s="97">
        <f>Q320*H320</f>
        <v>0.19425999999999999</v>
      </c>
      <c r="S320" s="97">
        <v>0</v>
      </c>
      <c r="T320" s="98">
        <f>S320*H320</f>
        <v>0</v>
      </c>
      <c r="AR320" s="99" t="s">
        <v>90</v>
      </c>
      <c r="AT320" s="99" t="s">
        <v>88</v>
      </c>
      <c r="AU320" s="99" t="s">
        <v>45</v>
      </c>
      <c r="AY320" s="11" t="s">
        <v>86</v>
      </c>
      <c r="BE320" s="100">
        <f>IF(N320="základní",J320,0)</f>
        <v>0</v>
      </c>
      <c r="BF320" s="100">
        <f>IF(N320="snížená",J320,0)</f>
        <v>0</v>
      </c>
      <c r="BG320" s="100">
        <f>IF(N320="zákl. přenesená",J320,0)</f>
        <v>0</v>
      </c>
      <c r="BH320" s="100">
        <f>IF(N320="sníž. přenesená",J320,0)</f>
        <v>0</v>
      </c>
      <c r="BI320" s="100">
        <f>IF(N320="nulová",J320,0)</f>
        <v>0</v>
      </c>
      <c r="BJ320" s="11" t="s">
        <v>7</v>
      </c>
      <c r="BK320" s="100">
        <f>ROUND(I320*H320,2)</f>
        <v>0</v>
      </c>
      <c r="BL320" s="11" t="s">
        <v>90</v>
      </c>
      <c r="BM320" s="99" t="s">
        <v>393</v>
      </c>
    </row>
    <row r="321" spans="2:65" s="1" customFormat="1" ht="19.5" x14ac:dyDescent="0.2">
      <c r="B321" s="22"/>
      <c r="D321" s="101" t="s">
        <v>91</v>
      </c>
      <c r="F321" s="102" t="s">
        <v>394</v>
      </c>
      <c r="L321" s="22"/>
      <c r="M321" s="104"/>
      <c r="T321" s="34"/>
      <c r="AT321" s="11" t="s">
        <v>91</v>
      </c>
      <c r="AU321" s="11" t="s">
        <v>45</v>
      </c>
    </row>
    <row r="322" spans="2:65" s="1" customFormat="1" x14ac:dyDescent="0.2">
      <c r="B322" s="22"/>
      <c r="D322" s="105" t="s">
        <v>92</v>
      </c>
      <c r="F322" s="106" t="s">
        <v>395</v>
      </c>
      <c r="L322" s="22"/>
      <c r="M322" s="104"/>
      <c r="T322" s="34"/>
      <c r="AT322" s="11" t="s">
        <v>92</v>
      </c>
      <c r="AU322" s="11" t="s">
        <v>45</v>
      </c>
    </row>
    <row r="323" spans="2:65" s="1" customFormat="1" ht="58.5" x14ac:dyDescent="0.2">
      <c r="B323" s="22"/>
      <c r="D323" s="101" t="s">
        <v>93</v>
      </c>
      <c r="F323" s="107" t="s">
        <v>396</v>
      </c>
      <c r="L323" s="22"/>
      <c r="M323" s="104"/>
      <c r="T323" s="34"/>
      <c r="AT323" s="11" t="s">
        <v>93</v>
      </c>
      <c r="AU323" s="11" t="s">
        <v>45</v>
      </c>
    </row>
    <row r="324" spans="2:65" s="8" customFormat="1" x14ac:dyDescent="0.2">
      <c r="B324" s="113"/>
      <c r="D324" s="101" t="s">
        <v>94</v>
      </c>
      <c r="E324" s="114" t="s">
        <v>0</v>
      </c>
      <c r="F324" s="115" t="s">
        <v>397</v>
      </c>
      <c r="H324" s="116">
        <v>11</v>
      </c>
      <c r="L324" s="113"/>
      <c r="M324" s="117"/>
      <c r="T324" s="118"/>
      <c r="AT324" s="114" t="s">
        <v>94</v>
      </c>
      <c r="AU324" s="114" t="s">
        <v>45</v>
      </c>
      <c r="AV324" s="8" t="s">
        <v>45</v>
      </c>
      <c r="AW324" s="8" t="s">
        <v>18</v>
      </c>
      <c r="AX324" s="8" t="s">
        <v>44</v>
      </c>
      <c r="AY324" s="114" t="s">
        <v>86</v>
      </c>
    </row>
    <row r="325" spans="2:65" s="9" customFormat="1" x14ac:dyDescent="0.2">
      <c r="B325" s="119"/>
      <c r="D325" s="101" t="s">
        <v>94</v>
      </c>
      <c r="E325" s="120" t="s">
        <v>0</v>
      </c>
      <c r="F325" s="121" t="s">
        <v>95</v>
      </c>
      <c r="H325" s="122">
        <v>11</v>
      </c>
      <c r="L325" s="119"/>
      <c r="M325" s="123"/>
      <c r="T325" s="124"/>
      <c r="AT325" s="120" t="s">
        <v>94</v>
      </c>
      <c r="AU325" s="120" t="s">
        <v>45</v>
      </c>
      <c r="AV325" s="9" t="s">
        <v>90</v>
      </c>
      <c r="AW325" s="9" t="s">
        <v>18</v>
      </c>
      <c r="AX325" s="9" t="s">
        <v>7</v>
      </c>
      <c r="AY325" s="120" t="s">
        <v>86</v>
      </c>
    </row>
    <row r="326" spans="2:65" s="1" customFormat="1" ht="16.5" customHeight="1" x14ac:dyDescent="0.2">
      <c r="B326" s="88"/>
      <c r="C326" s="125" t="s">
        <v>159</v>
      </c>
      <c r="D326" s="125" t="s">
        <v>136</v>
      </c>
      <c r="E326" s="126" t="s">
        <v>398</v>
      </c>
      <c r="F326" s="127" t="s">
        <v>399</v>
      </c>
      <c r="G326" s="128" t="s">
        <v>151</v>
      </c>
      <c r="H326" s="129">
        <v>11</v>
      </c>
      <c r="I326" s="151"/>
      <c r="J326" s="94">
        <f>ROUND(H326*I326,2)</f>
        <v>0</v>
      </c>
      <c r="K326" s="127" t="s">
        <v>0</v>
      </c>
      <c r="L326" s="130"/>
      <c r="M326" s="131" t="s">
        <v>0</v>
      </c>
      <c r="N326" s="132" t="s">
        <v>26</v>
      </c>
      <c r="P326" s="97">
        <f>O326*H326</f>
        <v>0</v>
      </c>
      <c r="Q326" s="97">
        <v>1.4200000000000001E-2</v>
      </c>
      <c r="R326" s="97">
        <f>Q326*H326</f>
        <v>0.15620000000000001</v>
      </c>
      <c r="S326" s="97">
        <v>0</v>
      </c>
      <c r="T326" s="98">
        <f>S326*H326</f>
        <v>0</v>
      </c>
      <c r="AR326" s="99" t="s">
        <v>100</v>
      </c>
      <c r="AT326" s="99" t="s">
        <v>136</v>
      </c>
      <c r="AU326" s="99" t="s">
        <v>45</v>
      </c>
      <c r="AY326" s="11" t="s">
        <v>86</v>
      </c>
      <c r="BE326" s="100">
        <f>IF(N326="základní",J326,0)</f>
        <v>0</v>
      </c>
      <c r="BF326" s="100">
        <f>IF(N326="snížená",J326,0)</f>
        <v>0</v>
      </c>
      <c r="BG326" s="100">
        <f>IF(N326="zákl. přenesená",J326,0)</f>
        <v>0</v>
      </c>
      <c r="BH326" s="100">
        <f>IF(N326="sníž. přenesená",J326,0)</f>
        <v>0</v>
      </c>
      <c r="BI326" s="100">
        <f>IF(N326="nulová",J326,0)</f>
        <v>0</v>
      </c>
      <c r="BJ326" s="11" t="s">
        <v>7</v>
      </c>
      <c r="BK326" s="100">
        <f>ROUND(I326*H326,2)</f>
        <v>0</v>
      </c>
      <c r="BL326" s="11" t="s">
        <v>90</v>
      </c>
      <c r="BM326" s="99" t="s">
        <v>400</v>
      </c>
    </row>
    <row r="327" spans="2:65" s="1" customFormat="1" x14ac:dyDescent="0.2">
      <c r="B327" s="22"/>
      <c r="D327" s="101" t="s">
        <v>91</v>
      </c>
      <c r="F327" s="102" t="s">
        <v>399</v>
      </c>
      <c r="L327" s="22"/>
      <c r="M327" s="104"/>
      <c r="T327" s="34"/>
      <c r="AT327" s="11" t="s">
        <v>91</v>
      </c>
      <c r="AU327" s="11" t="s">
        <v>45</v>
      </c>
    </row>
    <row r="328" spans="2:65" s="8" customFormat="1" x14ac:dyDescent="0.2">
      <c r="B328" s="113"/>
      <c r="D328" s="101" t="s">
        <v>94</v>
      </c>
      <c r="E328" s="114" t="s">
        <v>0</v>
      </c>
      <c r="F328" s="115" t="s">
        <v>397</v>
      </c>
      <c r="H328" s="116">
        <v>11</v>
      </c>
      <c r="L328" s="113"/>
      <c r="M328" s="117"/>
      <c r="T328" s="118"/>
      <c r="AT328" s="114" t="s">
        <v>94</v>
      </c>
      <c r="AU328" s="114" t="s">
        <v>45</v>
      </c>
      <c r="AV328" s="8" t="s">
        <v>45</v>
      </c>
      <c r="AW328" s="8" t="s">
        <v>18</v>
      </c>
      <c r="AX328" s="8" t="s">
        <v>44</v>
      </c>
      <c r="AY328" s="114" t="s">
        <v>86</v>
      </c>
    </row>
    <row r="329" spans="2:65" s="9" customFormat="1" x14ac:dyDescent="0.2">
      <c r="B329" s="119"/>
      <c r="D329" s="101" t="s">
        <v>94</v>
      </c>
      <c r="E329" s="120" t="s">
        <v>0</v>
      </c>
      <c r="F329" s="121" t="s">
        <v>95</v>
      </c>
      <c r="H329" s="122">
        <v>11</v>
      </c>
      <c r="L329" s="119"/>
      <c r="M329" s="123"/>
      <c r="T329" s="124"/>
      <c r="AT329" s="120" t="s">
        <v>94</v>
      </c>
      <c r="AU329" s="120" t="s">
        <v>45</v>
      </c>
      <c r="AV329" s="9" t="s">
        <v>90</v>
      </c>
      <c r="AW329" s="9" t="s">
        <v>18</v>
      </c>
      <c r="AX329" s="9" t="s">
        <v>7</v>
      </c>
      <c r="AY329" s="120" t="s">
        <v>86</v>
      </c>
    </row>
    <row r="330" spans="2:65" s="1" customFormat="1" ht="24.2" customHeight="1" x14ac:dyDescent="0.2">
      <c r="B330" s="88"/>
      <c r="C330" s="89" t="s">
        <v>160</v>
      </c>
      <c r="D330" s="89" t="s">
        <v>88</v>
      </c>
      <c r="E330" s="90" t="s">
        <v>154</v>
      </c>
      <c r="F330" s="91" t="s">
        <v>155</v>
      </c>
      <c r="G330" s="92" t="s">
        <v>48</v>
      </c>
      <c r="H330" s="93">
        <v>1.2090000000000001</v>
      </c>
      <c r="I330" s="150"/>
      <c r="J330" s="94">
        <f>ROUND(H330*I330,2)</f>
        <v>0</v>
      </c>
      <c r="K330" s="91" t="s">
        <v>89</v>
      </c>
      <c r="L330" s="22"/>
      <c r="M330" s="95" t="s">
        <v>0</v>
      </c>
      <c r="N330" s="96" t="s">
        <v>26</v>
      </c>
      <c r="P330" s="97">
        <f>O330*H330</f>
        <v>0</v>
      </c>
      <c r="Q330" s="97">
        <v>0</v>
      </c>
      <c r="R330" s="97">
        <f>Q330*H330</f>
        <v>0</v>
      </c>
      <c r="S330" s="97">
        <v>0</v>
      </c>
      <c r="T330" s="98">
        <f>S330*H330</f>
        <v>0</v>
      </c>
      <c r="AR330" s="99" t="s">
        <v>90</v>
      </c>
      <c r="AT330" s="99" t="s">
        <v>88</v>
      </c>
      <c r="AU330" s="99" t="s">
        <v>45</v>
      </c>
      <c r="AY330" s="11" t="s">
        <v>86</v>
      </c>
      <c r="BE330" s="100">
        <f>IF(N330="základní",J330,0)</f>
        <v>0</v>
      </c>
      <c r="BF330" s="100">
        <f>IF(N330="snížená",J330,0)</f>
        <v>0</v>
      </c>
      <c r="BG330" s="100">
        <f>IF(N330="zákl. přenesená",J330,0)</f>
        <v>0</v>
      </c>
      <c r="BH330" s="100">
        <f>IF(N330="sníž. přenesená",J330,0)</f>
        <v>0</v>
      </c>
      <c r="BI330" s="100">
        <f>IF(N330="nulová",J330,0)</f>
        <v>0</v>
      </c>
      <c r="BJ330" s="11" t="s">
        <v>7</v>
      </c>
      <c r="BK330" s="100">
        <f>ROUND(I330*H330,2)</f>
        <v>0</v>
      </c>
      <c r="BL330" s="11" t="s">
        <v>90</v>
      </c>
      <c r="BM330" s="99" t="s">
        <v>401</v>
      </c>
    </row>
    <row r="331" spans="2:65" s="1" customFormat="1" ht="29.25" x14ac:dyDescent="0.2">
      <c r="B331" s="22"/>
      <c r="D331" s="101" t="s">
        <v>91</v>
      </c>
      <c r="F331" s="102" t="s">
        <v>156</v>
      </c>
      <c r="L331" s="22"/>
      <c r="M331" s="104"/>
      <c r="T331" s="34"/>
      <c r="AT331" s="11" t="s">
        <v>91</v>
      </c>
      <c r="AU331" s="11" t="s">
        <v>45</v>
      </c>
    </row>
    <row r="332" spans="2:65" s="1" customFormat="1" x14ac:dyDescent="0.2">
      <c r="B332" s="22"/>
      <c r="D332" s="105" t="s">
        <v>92</v>
      </c>
      <c r="F332" s="106" t="s">
        <v>157</v>
      </c>
      <c r="L332" s="22"/>
      <c r="M332" s="104"/>
      <c r="T332" s="34"/>
      <c r="AT332" s="11" t="s">
        <v>92</v>
      </c>
      <c r="AU332" s="11" t="s">
        <v>45</v>
      </c>
    </row>
    <row r="333" spans="2:65" s="1" customFormat="1" ht="39" x14ac:dyDescent="0.2">
      <c r="B333" s="22"/>
      <c r="D333" s="101" t="s">
        <v>93</v>
      </c>
      <c r="F333" s="107" t="s">
        <v>402</v>
      </c>
      <c r="L333" s="22"/>
      <c r="M333" s="104"/>
      <c r="T333" s="34"/>
      <c r="AT333" s="11" t="s">
        <v>93</v>
      </c>
      <c r="AU333" s="11" t="s">
        <v>45</v>
      </c>
    </row>
    <row r="334" spans="2:65" s="8" customFormat="1" x14ac:dyDescent="0.2">
      <c r="B334" s="113"/>
      <c r="D334" s="101" t="s">
        <v>94</v>
      </c>
      <c r="E334" s="114" t="s">
        <v>0</v>
      </c>
      <c r="F334" s="115" t="s">
        <v>403</v>
      </c>
      <c r="H334" s="116">
        <v>1.2090000000000001</v>
      </c>
      <c r="L334" s="113"/>
      <c r="M334" s="117"/>
      <c r="T334" s="118"/>
      <c r="AT334" s="114" t="s">
        <v>94</v>
      </c>
      <c r="AU334" s="114" t="s">
        <v>45</v>
      </c>
      <c r="AV334" s="8" t="s">
        <v>45</v>
      </c>
      <c r="AW334" s="8" t="s">
        <v>18</v>
      </c>
      <c r="AX334" s="8" t="s">
        <v>44</v>
      </c>
      <c r="AY334" s="114" t="s">
        <v>86</v>
      </c>
    </row>
    <row r="335" spans="2:65" s="9" customFormat="1" x14ac:dyDescent="0.2">
      <c r="B335" s="119"/>
      <c r="D335" s="101" t="s">
        <v>94</v>
      </c>
      <c r="E335" s="120" t="s">
        <v>0</v>
      </c>
      <c r="F335" s="121" t="s">
        <v>95</v>
      </c>
      <c r="H335" s="122">
        <v>1.2090000000000001</v>
      </c>
      <c r="L335" s="119"/>
      <c r="M335" s="123"/>
      <c r="T335" s="124"/>
      <c r="AT335" s="120" t="s">
        <v>94</v>
      </c>
      <c r="AU335" s="120" t="s">
        <v>45</v>
      </c>
      <c r="AV335" s="9" t="s">
        <v>90</v>
      </c>
      <c r="AW335" s="9" t="s">
        <v>18</v>
      </c>
      <c r="AX335" s="9" t="s">
        <v>7</v>
      </c>
      <c r="AY335" s="120" t="s">
        <v>86</v>
      </c>
    </row>
    <row r="336" spans="2:65" s="1" customFormat="1" ht="24.2" customHeight="1" x14ac:dyDescent="0.2">
      <c r="B336" s="88"/>
      <c r="C336" s="89" t="s">
        <v>161</v>
      </c>
      <c r="D336" s="89" t="s">
        <v>88</v>
      </c>
      <c r="E336" s="90" t="s">
        <v>404</v>
      </c>
      <c r="F336" s="91" t="s">
        <v>405</v>
      </c>
      <c r="G336" s="92" t="s">
        <v>48</v>
      </c>
      <c r="H336" s="93">
        <v>1.2090000000000001</v>
      </c>
      <c r="I336" s="150"/>
      <c r="J336" s="94">
        <f>ROUND(H336*I336,2)</f>
        <v>0</v>
      </c>
      <c r="K336" s="91" t="s">
        <v>89</v>
      </c>
      <c r="L336" s="22"/>
      <c r="M336" s="95" t="s">
        <v>0</v>
      </c>
      <c r="N336" s="96" t="s">
        <v>26</v>
      </c>
      <c r="P336" s="97">
        <f>O336*H336</f>
        <v>0</v>
      </c>
      <c r="Q336" s="97">
        <v>0</v>
      </c>
      <c r="R336" s="97">
        <f>Q336*H336</f>
        <v>0</v>
      </c>
      <c r="S336" s="97">
        <v>0</v>
      </c>
      <c r="T336" s="98">
        <f>S336*H336</f>
        <v>0</v>
      </c>
      <c r="AR336" s="99" t="s">
        <v>90</v>
      </c>
      <c r="AT336" s="99" t="s">
        <v>88</v>
      </c>
      <c r="AU336" s="99" t="s">
        <v>45</v>
      </c>
      <c r="AY336" s="11" t="s">
        <v>86</v>
      </c>
      <c r="BE336" s="100">
        <f>IF(N336="základní",J336,0)</f>
        <v>0</v>
      </c>
      <c r="BF336" s="100">
        <f>IF(N336="snížená",J336,0)</f>
        <v>0</v>
      </c>
      <c r="BG336" s="100">
        <f>IF(N336="zákl. přenesená",J336,0)</f>
        <v>0</v>
      </c>
      <c r="BH336" s="100">
        <f>IF(N336="sníž. přenesená",J336,0)</f>
        <v>0</v>
      </c>
      <c r="BI336" s="100">
        <f>IF(N336="nulová",J336,0)</f>
        <v>0</v>
      </c>
      <c r="BJ336" s="11" t="s">
        <v>7</v>
      </c>
      <c r="BK336" s="100">
        <f>ROUND(I336*H336,2)</f>
        <v>0</v>
      </c>
      <c r="BL336" s="11" t="s">
        <v>90</v>
      </c>
      <c r="BM336" s="99" t="s">
        <v>406</v>
      </c>
    </row>
    <row r="337" spans="2:65" s="1" customFormat="1" ht="19.5" x14ac:dyDescent="0.2">
      <c r="B337" s="22"/>
      <c r="D337" s="101" t="s">
        <v>91</v>
      </c>
      <c r="F337" s="102" t="s">
        <v>407</v>
      </c>
      <c r="L337" s="22"/>
      <c r="M337" s="104"/>
      <c r="T337" s="34"/>
      <c r="AT337" s="11" t="s">
        <v>91</v>
      </c>
      <c r="AU337" s="11" t="s">
        <v>45</v>
      </c>
    </row>
    <row r="338" spans="2:65" s="1" customFormat="1" x14ac:dyDescent="0.2">
      <c r="B338" s="22"/>
      <c r="D338" s="105" t="s">
        <v>92</v>
      </c>
      <c r="F338" s="106" t="s">
        <v>408</v>
      </c>
      <c r="L338" s="22"/>
      <c r="M338" s="104"/>
      <c r="T338" s="34"/>
      <c r="AT338" s="11" t="s">
        <v>92</v>
      </c>
      <c r="AU338" s="11" t="s">
        <v>45</v>
      </c>
    </row>
    <row r="339" spans="2:65" s="1" customFormat="1" ht="39" x14ac:dyDescent="0.2">
      <c r="B339" s="22"/>
      <c r="D339" s="101" t="s">
        <v>93</v>
      </c>
      <c r="F339" s="107" t="s">
        <v>402</v>
      </c>
      <c r="L339" s="22"/>
      <c r="M339" s="104"/>
      <c r="T339" s="34"/>
      <c r="AT339" s="11" t="s">
        <v>93</v>
      </c>
      <c r="AU339" s="11" t="s">
        <v>45</v>
      </c>
    </row>
    <row r="340" spans="2:65" s="8" customFormat="1" x14ac:dyDescent="0.2">
      <c r="B340" s="113"/>
      <c r="D340" s="101" t="s">
        <v>94</v>
      </c>
      <c r="E340" s="114" t="s">
        <v>0</v>
      </c>
      <c r="F340" s="115" t="s">
        <v>403</v>
      </c>
      <c r="H340" s="116">
        <v>1.2090000000000001</v>
      </c>
      <c r="L340" s="113"/>
      <c r="M340" s="117"/>
      <c r="T340" s="118"/>
      <c r="AT340" s="114" t="s">
        <v>94</v>
      </c>
      <c r="AU340" s="114" t="s">
        <v>45</v>
      </c>
      <c r="AV340" s="8" t="s">
        <v>45</v>
      </c>
      <c r="AW340" s="8" t="s">
        <v>18</v>
      </c>
      <c r="AX340" s="8" t="s">
        <v>44</v>
      </c>
      <c r="AY340" s="114" t="s">
        <v>86</v>
      </c>
    </row>
    <row r="341" spans="2:65" s="9" customFormat="1" x14ac:dyDescent="0.2">
      <c r="B341" s="119"/>
      <c r="D341" s="101" t="s">
        <v>94</v>
      </c>
      <c r="E341" s="120" t="s">
        <v>0</v>
      </c>
      <c r="F341" s="121" t="s">
        <v>95</v>
      </c>
      <c r="H341" s="122">
        <v>1.2090000000000001</v>
      </c>
      <c r="L341" s="119"/>
      <c r="M341" s="123"/>
      <c r="T341" s="124"/>
      <c r="AT341" s="120" t="s">
        <v>94</v>
      </c>
      <c r="AU341" s="120" t="s">
        <v>45</v>
      </c>
      <c r="AV341" s="9" t="s">
        <v>90</v>
      </c>
      <c r="AW341" s="9" t="s">
        <v>18</v>
      </c>
      <c r="AX341" s="9" t="s">
        <v>7</v>
      </c>
      <c r="AY341" s="120" t="s">
        <v>86</v>
      </c>
    </row>
    <row r="342" spans="2:65" s="6" customFormat="1" ht="22.9" customHeight="1" x14ac:dyDescent="0.2">
      <c r="B342" s="76"/>
      <c r="D342" s="77" t="s">
        <v>43</v>
      </c>
      <c r="E342" s="86" t="s">
        <v>100</v>
      </c>
      <c r="F342" s="86" t="s">
        <v>164</v>
      </c>
      <c r="J342" s="87">
        <f>J343+J347+J351+J354+J357+J361+J363+J365+J369+J371</f>
        <v>0</v>
      </c>
      <c r="L342" s="76"/>
      <c r="M342" s="81"/>
      <c r="P342" s="82">
        <f>SUM(P343:P372)</f>
        <v>0</v>
      </c>
      <c r="R342" s="82">
        <f>SUM(R343:R372)</f>
        <v>2.818174</v>
      </c>
      <c r="T342" s="83">
        <f>SUM(T343:T372)</f>
        <v>0</v>
      </c>
      <c r="AR342" s="77" t="s">
        <v>7</v>
      </c>
      <c r="AT342" s="84" t="s">
        <v>43</v>
      </c>
      <c r="AU342" s="84" t="s">
        <v>7</v>
      </c>
      <c r="AY342" s="77" t="s">
        <v>86</v>
      </c>
      <c r="BK342" s="85">
        <f>SUM(BK343:BK372)</f>
        <v>0</v>
      </c>
    </row>
    <row r="343" spans="2:65" s="1" customFormat="1" ht="21.75" customHeight="1" x14ac:dyDescent="0.2">
      <c r="B343" s="88"/>
      <c r="C343" s="89" t="s">
        <v>162</v>
      </c>
      <c r="D343" s="89" t="s">
        <v>88</v>
      </c>
      <c r="E343" s="90" t="s">
        <v>409</v>
      </c>
      <c r="F343" s="91" t="s">
        <v>410</v>
      </c>
      <c r="G343" s="92" t="s">
        <v>151</v>
      </c>
      <c r="H343" s="93">
        <v>1</v>
      </c>
      <c r="I343" s="150"/>
      <c r="J343" s="94">
        <f>ROUND(H343*I343,2)</f>
        <v>0</v>
      </c>
      <c r="K343" s="91" t="s">
        <v>89</v>
      </c>
      <c r="L343" s="22"/>
      <c r="M343" s="95" t="s">
        <v>0</v>
      </c>
      <c r="N343" s="96" t="s">
        <v>26</v>
      </c>
      <c r="P343" s="97">
        <f>O343*H343</f>
        <v>0</v>
      </c>
      <c r="Q343" s="97">
        <v>6.8640000000000007E-2</v>
      </c>
      <c r="R343" s="97">
        <f>Q343*H343</f>
        <v>6.8640000000000007E-2</v>
      </c>
      <c r="S343" s="97">
        <v>0</v>
      </c>
      <c r="T343" s="98">
        <f>S343*H343</f>
        <v>0</v>
      </c>
      <c r="AR343" s="99" t="s">
        <v>90</v>
      </c>
      <c r="AT343" s="99" t="s">
        <v>88</v>
      </c>
      <c r="AU343" s="99" t="s">
        <v>45</v>
      </c>
      <c r="AY343" s="11" t="s">
        <v>86</v>
      </c>
      <c r="BE343" s="100">
        <f>IF(N343="základní",J343,0)</f>
        <v>0</v>
      </c>
      <c r="BF343" s="100">
        <f>IF(N343="snížená",J343,0)</f>
        <v>0</v>
      </c>
      <c r="BG343" s="100">
        <f>IF(N343="zákl. přenesená",J343,0)</f>
        <v>0</v>
      </c>
      <c r="BH343" s="100">
        <f>IF(N343="sníž. přenesená",J343,0)</f>
        <v>0</v>
      </c>
      <c r="BI343" s="100">
        <f>IF(N343="nulová",J343,0)</f>
        <v>0</v>
      </c>
      <c r="BJ343" s="11" t="s">
        <v>7</v>
      </c>
      <c r="BK343" s="100">
        <f>ROUND(I343*H343,2)</f>
        <v>0</v>
      </c>
      <c r="BL343" s="11" t="s">
        <v>90</v>
      </c>
      <c r="BM343" s="99" t="s">
        <v>411</v>
      </c>
    </row>
    <row r="344" spans="2:65" s="1" customFormat="1" ht="29.25" x14ac:dyDescent="0.2">
      <c r="B344" s="22"/>
      <c r="D344" s="101" t="s">
        <v>91</v>
      </c>
      <c r="F344" s="102" t="s">
        <v>412</v>
      </c>
      <c r="L344" s="22"/>
      <c r="M344" s="104"/>
      <c r="T344" s="34"/>
      <c r="AT344" s="11" t="s">
        <v>91</v>
      </c>
      <c r="AU344" s="11" t="s">
        <v>45</v>
      </c>
    </row>
    <row r="345" spans="2:65" s="1" customFormat="1" x14ac:dyDescent="0.2">
      <c r="B345" s="22"/>
      <c r="D345" s="105" t="s">
        <v>92</v>
      </c>
      <c r="F345" s="106" t="s">
        <v>413</v>
      </c>
      <c r="L345" s="22"/>
      <c r="M345" s="104"/>
      <c r="T345" s="34"/>
      <c r="AT345" s="11" t="s">
        <v>92</v>
      </c>
      <c r="AU345" s="11" t="s">
        <v>45</v>
      </c>
    </row>
    <row r="346" spans="2:65" s="1" customFormat="1" ht="97.5" x14ac:dyDescent="0.2">
      <c r="B346" s="22"/>
      <c r="D346" s="101" t="s">
        <v>93</v>
      </c>
      <c r="F346" s="107" t="s">
        <v>170</v>
      </c>
      <c r="L346" s="22"/>
      <c r="M346" s="104"/>
      <c r="T346" s="34"/>
      <c r="AT346" s="11" t="s">
        <v>93</v>
      </c>
      <c r="AU346" s="11" t="s">
        <v>45</v>
      </c>
    </row>
    <row r="347" spans="2:65" s="1" customFormat="1" ht="33" customHeight="1" x14ac:dyDescent="0.2">
      <c r="B347" s="88"/>
      <c r="C347" s="89" t="s">
        <v>163</v>
      </c>
      <c r="D347" s="89" t="s">
        <v>88</v>
      </c>
      <c r="E347" s="90" t="s">
        <v>166</v>
      </c>
      <c r="F347" s="91" t="s">
        <v>167</v>
      </c>
      <c r="G347" s="92" t="s">
        <v>53</v>
      </c>
      <c r="H347" s="93">
        <v>8.5</v>
      </c>
      <c r="I347" s="150"/>
      <c r="J347" s="94">
        <f>ROUND(H347*I347,2)</f>
        <v>0</v>
      </c>
      <c r="K347" s="91" t="s">
        <v>89</v>
      </c>
      <c r="L347" s="22"/>
      <c r="M347" s="95" t="s">
        <v>0</v>
      </c>
      <c r="N347" s="96" t="s">
        <v>26</v>
      </c>
      <c r="P347" s="97">
        <f>O347*H347</f>
        <v>0</v>
      </c>
      <c r="Q347" s="97">
        <v>4.0000000000000003E-5</v>
      </c>
      <c r="R347" s="97">
        <f>Q347*H347</f>
        <v>3.4000000000000002E-4</v>
      </c>
      <c r="S347" s="97">
        <v>0</v>
      </c>
      <c r="T347" s="98">
        <f>S347*H347</f>
        <v>0</v>
      </c>
      <c r="AR347" s="99" t="s">
        <v>90</v>
      </c>
      <c r="AT347" s="99" t="s">
        <v>88</v>
      </c>
      <c r="AU347" s="99" t="s">
        <v>45</v>
      </c>
      <c r="AY347" s="11" t="s">
        <v>86</v>
      </c>
      <c r="BE347" s="100">
        <f>IF(N347="základní",J347,0)</f>
        <v>0</v>
      </c>
      <c r="BF347" s="100">
        <f>IF(N347="snížená",J347,0)</f>
        <v>0</v>
      </c>
      <c r="BG347" s="100">
        <f>IF(N347="zákl. přenesená",J347,0)</f>
        <v>0</v>
      </c>
      <c r="BH347" s="100">
        <f>IF(N347="sníž. přenesená",J347,0)</f>
        <v>0</v>
      </c>
      <c r="BI347" s="100">
        <f>IF(N347="nulová",J347,0)</f>
        <v>0</v>
      </c>
      <c r="BJ347" s="11" t="s">
        <v>7</v>
      </c>
      <c r="BK347" s="100">
        <f>ROUND(I347*H347,2)</f>
        <v>0</v>
      </c>
      <c r="BL347" s="11" t="s">
        <v>90</v>
      </c>
      <c r="BM347" s="99" t="s">
        <v>414</v>
      </c>
    </row>
    <row r="348" spans="2:65" s="1" customFormat="1" ht="19.5" x14ac:dyDescent="0.2">
      <c r="B348" s="22"/>
      <c r="D348" s="101" t="s">
        <v>91</v>
      </c>
      <c r="F348" s="102" t="s">
        <v>168</v>
      </c>
      <c r="L348" s="22"/>
      <c r="M348" s="104"/>
      <c r="T348" s="34"/>
      <c r="AT348" s="11" t="s">
        <v>91</v>
      </c>
      <c r="AU348" s="11" t="s">
        <v>45</v>
      </c>
    </row>
    <row r="349" spans="2:65" s="1" customFormat="1" x14ac:dyDescent="0.2">
      <c r="B349" s="22"/>
      <c r="D349" s="105" t="s">
        <v>92</v>
      </c>
      <c r="F349" s="106" t="s">
        <v>169</v>
      </c>
      <c r="L349" s="22"/>
      <c r="M349" s="104"/>
      <c r="T349" s="34"/>
      <c r="AT349" s="11" t="s">
        <v>92</v>
      </c>
      <c r="AU349" s="11" t="s">
        <v>45</v>
      </c>
    </row>
    <row r="350" spans="2:65" s="1" customFormat="1" ht="97.5" x14ac:dyDescent="0.2">
      <c r="B350" s="22"/>
      <c r="D350" s="101" t="s">
        <v>93</v>
      </c>
      <c r="F350" s="107" t="s">
        <v>170</v>
      </c>
      <c r="L350" s="22"/>
      <c r="M350" s="104"/>
      <c r="T350" s="34"/>
      <c r="AT350" s="11" t="s">
        <v>93</v>
      </c>
      <c r="AU350" s="11" t="s">
        <v>45</v>
      </c>
    </row>
    <row r="351" spans="2:65" s="1" customFormat="1" ht="24.2" customHeight="1" x14ac:dyDescent="0.2">
      <c r="B351" s="88"/>
      <c r="C351" s="125" t="s">
        <v>165</v>
      </c>
      <c r="D351" s="125" t="s">
        <v>136</v>
      </c>
      <c r="E351" s="126" t="s">
        <v>172</v>
      </c>
      <c r="F351" s="127" t="s">
        <v>173</v>
      </c>
      <c r="G351" s="128" t="s">
        <v>53</v>
      </c>
      <c r="H351" s="129">
        <v>8.6280000000000001</v>
      </c>
      <c r="I351" s="151"/>
      <c r="J351" s="94">
        <f>ROUND(H351*I351,2)</f>
        <v>0</v>
      </c>
      <c r="K351" s="127" t="s">
        <v>89</v>
      </c>
      <c r="L351" s="130"/>
      <c r="M351" s="131" t="s">
        <v>0</v>
      </c>
      <c r="N351" s="132" t="s">
        <v>26</v>
      </c>
      <c r="P351" s="97">
        <f>O351*H351</f>
        <v>0</v>
      </c>
      <c r="Q351" s="97">
        <v>4.2999999999999997E-2</v>
      </c>
      <c r="R351" s="97">
        <f>Q351*H351</f>
        <v>0.371004</v>
      </c>
      <c r="S351" s="97">
        <v>0</v>
      </c>
      <c r="T351" s="98">
        <f>S351*H351</f>
        <v>0</v>
      </c>
      <c r="AR351" s="99" t="s">
        <v>100</v>
      </c>
      <c r="AT351" s="99" t="s">
        <v>136</v>
      </c>
      <c r="AU351" s="99" t="s">
        <v>45</v>
      </c>
      <c r="AY351" s="11" t="s">
        <v>86</v>
      </c>
      <c r="BE351" s="100">
        <f>IF(N351="základní",J351,0)</f>
        <v>0</v>
      </c>
      <c r="BF351" s="100">
        <f>IF(N351="snížená",J351,0)</f>
        <v>0</v>
      </c>
      <c r="BG351" s="100">
        <f>IF(N351="zákl. přenesená",J351,0)</f>
        <v>0</v>
      </c>
      <c r="BH351" s="100">
        <f>IF(N351="sníž. přenesená",J351,0)</f>
        <v>0</v>
      </c>
      <c r="BI351" s="100">
        <f>IF(N351="nulová",J351,0)</f>
        <v>0</v>
      </c>
      <c r="BJ351" s="11" t="s">
        <v>7</v>
      </c>
      <c r="BK351" s="100">
        <f>ROUND(I351*H351,2)</f>
        <v>0</v>
      </c>
      <c r="BL351" s="11" t="s">
        <v>90</v>
      </c>
      <c r="BM351" s="99" t="s">
        <v>415</v>
      </c>
    </row>
    <row r="352" spans="2:65" s="1" customFormat="1" ht="19.5" x14ac:dyDescent="0.2">
      <c r="B352" s="22"/>
      <c r="D352" s="101" t="s">
        <v>91</v>
      </c>
      <c r="F352" s="102" t="s">
        <v>173</v>
      </c>
      <c r="L352" s="22"/>
      <c r="M352" s="104"/>
      <c r="T352" s="34"/>
      <c r="AT352" s="11" t="s">
        <v>91</v>
      </c>
      <c r="AU352" s="11" t="s">
        <v>45</v>
      </c>
    </row>
    <row r="353" spans="2:65" s="8" customFormat="1" x14ac:dyDescent="0.2">
      <c r="B353" s="113"/>
      <c r="D353" s="101" t="s">
        <v>94</v>
      </c>
      <c r="F353" s="115" t="s">
        <v>416</v>
      </c>
      <c r="H353" s="116">
        <v>8.6280000000000001</v>
      </c>
      <c r="L353" s="113"/>
      <c r="M353" s="117"/>
      <c r="T353" s="118"/>
      <c r="AT353" s="114" t="s">
        <v>94</v>
      </c>
      <c r="AU353" s="114" t="s">
        <v>45</v>
      </c>
      <c r="AV353" s="8" t="s">
        <v>45</v>
      </c>
      <c r="AW353" s="8" t="s">
        <v>1</v>
      </c>
      <c r="AX353" s="8" t="s">
        <v>7</v>
      </c>
      <c r="AY353" s="114" t="s">
        <v>86</v>
      </c>
    </row>
    <row r="354" spans="2:65" s="1" customFormat="1" ht="24.2" customHeight="1" x14ac:dyDescent="0.2">
      <c r="B354" s="88"/>
      <c r="C354" s="125" t="s">
        <v>171</v>
      </c>
      <c r="D354" s="125" t="s">
        <v>136</v>
      </c>
      <c r="E354" s="126" t="s">
        <v>417</v>
      </c>
      <c r="F354" s="127" t="s">
        <v>418</v>
      </c>
      <c r="G354" s="128" t="s">
        <v>151</v>
      </c>
      <c r="H354" s="129">
        <v>2</v>
      </c>
      <c r="I354" s="151"/>
      <c r="J354" s="94">
        <f>ROUND(H354*I354,2)</f>
        <v>0</v>
      </c>
      <c r="K354" s="127" t="s">
        <v>0</v>
      </c>
      <c r="L354" s="130"/>
      <c r="M354" s="131" t="s">
        <v>0</v>
      </c>
      <c r="N354" s="132" t="s">
        <v>26</v>
      </c>
      <c r="P354" s="97">
        <f>O354*H354</f>
        <v>0</v>
      </c>
      <c r="Q354" s="97">
        <v>4.0000000000000002E-4</v>
      </c>
      <c r="R354" s="97">
        <f>Q354*H354</f>
        <v>8.0000000000000004E-4</v>
      </c>
      <c r="S354" s="97">
        <v>0</v>
      </c>
      <c r="T354" s="98">
        <f>S354*H354</f>
        <v>0</v>
      </c>
      <c r="AR354" s="99" t="s">
        <v>100</v>
      </c>
      <c r="AT354" s="99" t="s">
        <v>136</v>
      </c>
      <c r="AU354" s="99" t="s">
        <v>45</v>
      </c>
      <c r="AY354" s="11" t="s">
        <v>86</v>
      </c>
      <c r="BE354" s="100">
        <f>IF(N354="základní",J354,0)</f>
        <v>0</v>
      </c>
      <c r="BF354" s="100">
        <f>IF(N354="snížená",J354,0)</f>
        <v>0</v>
      </c>
      <c r="BG354" s="100">
        <f>IF(N354="zákl. přenesená",J354,0)</f>
        <v>0</v>
      </c>
      <c r="BH354" s="100">
        <f>IF(N354="sníž. přenesená",J354,0)</f>
        <v>0</v>
      </c>
      <c r="BI354" s="100">
        <f>IF(N354="nulová",J354,0)</f>
        <v>0</v>
      </c>
      <c r="BJ354" s="11" t="s">
        <v>7</v>
      </c>
      <c r="BK354" s="100">
        <f>ROUND(I354*H354,2)</f>
        <v>0</v>
      </c>
      <c r="BL354" s="11" t="s">
        <v>90</v>
      </c>
      <c r="BM354" s="99" t="s">
        <v>419</v>
      </c>
    </row>
    <row r="355" spans="2:65" s="1" customFormat="1" x14ac:dyDescent="0.2">
      <c r="B355" s="22"/>
      <c r="D355" s="101" t="s">
        <v>91</v>
      </c>
      <c r="F355" s="102" t="s">
        <v>418</v>
      </c>
      <c r="L355" s="22"/>
      <c r="M355" s="104"/>
      <c r="T355" s="34"/>
      <c r="AT355" s="11" t="s">
        <v>91</v>
      </c>
      <c r="AU355" s="11" t="s">
        <v>45</v>
      </c>
    </row>
    <row r="356" spans="2:65" s="8" customFormat="1" ht="22.5" x14ac:dyDescent="0.2">
      <c r="B356" s="113"/>
      <c r="D356" s="101" t="s">
        <v>94</v>
      </c>
      <c r="F356" s="115" t="s">
        <v>183</v>
      </c>
      <c r="H356" s="116">
        <v>2</v>
      </c>
      <c r="L356" s="113"/>
      <c r="M356" s="117"/>
      <c r="T356" s="118"/>
      <c r="AT356" s="114" t="s">
        <v>94</v>
      </c>
      <c r="AU356" s="114" t="s">
        <v>45</v>
      </c>
      <c r="AV356" s="8" t="s">
        <v>45</v>
      </c>
      <c r="AW356" s="8" t="s">
        <v>1</v>
      </c>
      <c r="AX356" s="8" t="s">
        <v>7</v>
      </c>
      <c r="AY356" s="114" t="s">
        <v>86</v>
      </c>
    </row>
    <row r="357" spans="2:65" s="1" customFormat="1" ht="24.2" customHeight="1" x14ac:dyDescent="0.2">
      <c r="B357" s="88"/>
      <c r="C357" s="89" t="s">
        <v>174</v>
      </c>
      <c r="D357" s="89" t="s">
        <v>88</v>
      </c>
      <c r="E357" s="90" t="s">
        <v>176</v>
      </c>
      <c r="F357" s="91" t="s">
        <v>177</v>
      </c>
      <c r="G357" s="92" t="s">
        <v>151</v>
      </c>
      <c r="H357" s="93">
        <v>2</v>
      </c>
      <c r="I357" s="150"/>
      <c r="J357" s="94">
        <f>ROUND(H357*I357,2)</f>
        <v>0</v>
      </c>
      <c r="K357" s="91" t="s">
        <v>89</v>
      </c>
      <c r="L357" s="22"/>
      <c r="M357" s="95" t="s">
        <v>0</v>
      </c>
      <c r="N357" s="96" t="s">
        <v>26</v>
      </c>
      <c r="P357" s="97">
        <f>O357*H357</f>
        <v>0</v>
      </c>
      <c r="Q357" s="97">
        <v>6.9999999999999994E-5</v>
      </c>
      <c r="R357" s="97">
        <f>Q357*H357</f>
        <v>1.3999999999999999E-4</v>
      </c>
      <c r="S357" s="97">
        <v>0</v>
      </c>
      <c r="T357" s="98">
        <f>S357*H357</f>
        <v>0</v>
      </c>
      <c r="AR357" s="99" t="s">
        <v>90</v>
      </c>
      <c r="AT357" s="99" t="s">
        <v>88</v>
      </c>
      <c r="AU357" s="99" t="s">
        <v>45</v>
      </c>
      <c r="AY357" s="11" t="s">
        <v>86</v>
      </c>
      <c r="BE357" s="100">
        <f>IF(N357="základní",J357,0)</f>
        <v>0</v>
      </c>
      <c r="BF357" s="100">
        <f>IF(N357="snížená",J357,0)</f>
        <v>0</v>
      </c>
      <c r="BG357" s="100">
        <f>IF(N357="zákl. přenesená",J357,0)</f>
        <v>0</v>
      </c>
      <c r="BH357" s="100">
        <f>IF(N357="sníž. přenesená",J357,0)</f>
        <v>0</v>
      </c>
      <c r="BI357" s="100">
        <f>IF(N357="nulová",J357,0)</f>
        <v>0</v>
      </c>
      <c r="BJ357" s="11" t="s">
        <v>7</v>
      </c>
      <c r="BK357" s="100">
        <f>ROUND(I357*H357,2)</f>
        <v>0</v>
      </c>
      <c r="BL357" s="11" t="s">
        <v>90</v>
      </c>
      <c r="BM357" s="99" t="s">
        <v>420</v>
      </c>
    </row>
    <row r="358" spans="2:65" s="1" customFormat="1" ht="19.5" x14ac:dyDescent="0.2">
      <c r="B358" s="22"/>
      <c r="D358" s="101" t="s">
        <v>91</v>
      </c>
      <c r="F358" s="102" t="s">
        <v>178</v>
      </c>
      <c r="L358" s="22"/>
      <c r="M358" s="104"/>
      <c r="T358" s="34"/>
      <c r="AT358" s="11" t="s">
        <v>91</v>
      </c>
      <c r="AU358" s="11" t="s">
        <v>45</v>
      </c>
    </row>
    <row r="359" spans="2:65" s="1" customFormat="1" x14ac:dyDescent="0.2">
      <c r="B359" s="22"/>
      <c r="D359" s="105" t="s">
        <v>92</v>
      </c>
      <c r="F359" s="106" t="s">
        <v>179</v>
      </c>
      <c r="L359" s="22"/>
      <c r="M359" s="104"/>
      <c r="T359" s="34"/>
      <c r="AT359" s="11" t="s">
        <v>92</v>
      </c>
      <c r="AU359" s="11" t="s">
        <v>45</v>
      </c>
    </row>
    <row r="360" spans="2:65" s="1" customFormat="1" ht="58.5" x14ac:dyDescent="0.2">
      <c r="B360" s="22"/>
      <c r="D360" s="101" t="s">
        <v>93</v>
      </c>
      <c r="F360" s="107" t="s">
        <v>180</v>
      </c>
      <c r="L360" s="22"/>
      <c r="M360" s="104"/>
      <c r="T360" s="34"/>
      <c r="AT360" s="11" t="s">
        <v>93</v>
      </c>
      <c r="AU360" s="11" t="s">
        <v>45</v>
      </c>
    </row>
    <row r="361" spans="2:65" s="1" customFormat="1" ht="24.2" customHeight="1" x14ac:dyDescent="0.2">
      <c r="B361" s="88"/>
      <c r="C361" s="125" t="s">
        <v>175</v>
      </c>
      <c r="D361" s="125" t="s">
        <v>136</v>
      </c>
      <c r="E361" s="126" t="s">
        <v>421</v>
      </c>
      <c r="F361" s="127" t="s">
        <v>422</v>
      </c>
      <c r="G361" s="128" t="s">
        <v>151</v>
      </c>
      <c r="H361" s="129">
        <v>1</v>
      </c>
      <c r="I361" s="151"/>
      <c r="J361" s="94">
        <f>ROUND(H361*I361,2)</f>
        <v>0</v>
      </c>
      <c r="K361" s="127" t="s">
        <v>89</v>
      </c>
      <c r="L361" s="130"/>
      <c r="M361" s="131" t="s">
        <v>0</v>
      </c>
      <c r="N361" s="132" t="s">
        <v>26</v>
      </c>
      <c r="P361" s="97">
        <f>O361*H361</f>
        <v>0</v>
      </c>
      <c r="Q361" s="97">
        <v>2.1999999999999999E-2</v>
      </c>
      <c r="R361" s="97">
        <f>Q361*H361</f>
        <v>2.1999999999999999E-2</v>
      </c>
      <c r="S361" s="97">
        <v>0</v>
      </c>
      <c r="T361" s="98">
        <f>S361*H361</f>
        <v>0</v>
      </c>
      <c r="AR361" s="99" t="s">
        <v>100</v>
      </c>
      <c r="AT361" s="99" t="s">
        <v>136</v>
      </c>
      <c r="AU361" s="99" t="s">
        <v>45</v>
      </c>
      <c r="AY361" s="11" t="s">
        <v>86</v>
      </c>
      <c r="BE361" s="100">
        <f>IF(N361="základní",J361,0)</f>
        <v>0</v>
      </c>
      <c r="BF361" s="100">
        <f>IF(N361="snížená",J361,0)</f>
        <v>0</v>
      </c>
      <c r="BG361" s="100">
        <f>IF(N361="zákl. přenesená",J361,0)</f>
        <v>0</v>
      </c>
      <c r="BH361" s="100">
        <f>IF(N361="sníž. přenesená",J361,0)</f>
        <v>0</v>
      </c>
      <c r="BI361" s="100">
        <f>IF(N361="nulová",J361,0)</f>
        <v>0</v>
      </c>
      <c r="BJ361" s="11" t="s">
        <v>7</v>
      </c>
      <c r="BK361" s="100">
        <f>ROUND(I361*H361,2)</f>
        <v>0</v>
      </c>
      <c r="BL361" s="11" t="s">
        <v>90</v>
      </c>
      <c r="BM361" s="99" t="s">
        <v>423</v>
      </c>
    </row>
    <row r="362" spans="2:65" s="1" customFormat="1" ht="19.5" x14ac:dyDescent="0.2">
      <c r="B362" s="22"/>
      <c r="D362" s="101" t="s">
        <v>91</v>
      </c>
      <c r="F362" s="102" t="s">
        <v>422</v>
      </c>
      <c r="L362" s="22"/>
      <c r="M362" s="104"/>
      <c r="T362" s="34"/>
      <c r="AT362" s="11" t="s">
        <v>91</v>
      </c>
      <c r="AU362" s="11" t="s">
        <v>45</v>
      </c>
    </row>
    <row r="363" spans="2:65" s="1" customFormat="1" ht="16.5" customHeight="1" x14ac:dyDescent="0.2">
      <c r="B363" s="88"/>
      <c r="C363" s="125" t="s">
        <v>181</v>
      </c>
      <c r="D363" s="125" t="s">
        <v>136</v>
      </c>
      <c r="E363" s="126" t="s">
        <v>424</v>
      </c>
      <c r="F363" s="127" t="s">
        <v>425</v>
      </c>
      <c r="G363" s="128" t="s">
        <v>151</v>
      </c>
      <c r="H363" s="129">
        <v>1</v>
      </c>
      <c r="I363" s="151"/>
      <c r="J363" s="94">
        <f>ROUND(H363*I363,2)</f>
        <v>0</v>
      </c>
      <c r="K363" s="127" t="s">
        <v>0</v>
      </c>
      <c r="L363" s="130"/>
      <c r="M363" s="131" t="s">
        <v>0</v>
      </c>
      <c r="N363" s="132" t="s">
        <v>26</v>
      </c>
      <c r="P363" s="97">
        <f>O363*H363</f>
        <v>0</v>
      </c>
      <c r="Q363" s="97">
        <v>5.0000000000000001E-3</v>
      </c>
      <c r="R363" s="97">
        <f>Q363*H363</f>
        <v>5.0000000000000001E-3</v>
      </c>
      <c r="S363" s="97">
        <v>0</v>
      </c>
      <c r="T363" s="98">
        <f>S363*H363</f>
        <v>0</v>
      </c>
      <c r="AR363" s="99" t="s">
        <v>100</v>
      </c>
      <c r="AT363" s="99" t="s">
        <v>136</v>
      </c>
      <c r="AU363" s="99" t="s">
        <v>45</v>
      </c>
      <c r="AY363" s="11" t="s">
        <v>86</v>
      </c>
      <c r="BE363" s="100">
        <f>IF(N363="základní",J363,0)</f>
        <v>0</v>
      </c>
      <c r="BF363" s="100">
        <f>IF(N363="snížená",J363,0)</f>
        <v>0</v>
      </c>
      <c r="BG363" s="100">
        <f>IF(N363="zákl. přenesená",J363,0)</f>
        <v>0</v>
      </c>
      <c r="BH363" s="100">
        <f>IF(N363="sníž. přenesená",J363,0)</f>
        <v>0</v>
      </c>
      <c r="BI363" s="100">
        <f>IF(N363="nulová",J363,0)</f>
        <v>0</v>
      </c>
      <c r="BJ363" s="11" t="s">
        <v>7</v>
      </c>
      <c r="BK363" s="100">
        <f>ROUND(I363*H363,2)</f>
        <v>0</v>
      </c>
      <c r="BL363" s="11" t="s">
        <v>90</v>
      </c>
      <c r="BM363" s="99" t="s">
        <v>426</v>
      </c>
    </row>
    <row r="364" spans="2:65" s="1" customFormat="1" x14ac:dyDescent="0.2">
      <c r="B364" s="22"/>
      <c r="D364" s="101" t="s">
        <v>91</v>
      </c>
      <c r="F364" s="102" t="s">
        <v>427</v>
      </c>
      <c r="L364" s="22"/>
      <c r="M364" s="104"/>
      <c r="T364" s="34"/>
      <c r="AT364" s="11" t="s">
        <v>91</v>
      </c>
      <c r="AU364" s="11" t="s">
        <v>45</v>
      </c>
    </row>
    <row r="365" spans="2:65" s="1" customFormat="1" ht="24.2" customHeight="1" x14ac:dyDescent="0.2">
      <c r="B365" s="88"/>
      <c r="C365" s="89" t="s">
        <v>182</v>
      </c>
      <c r="D365" s="89" t="s">
        <v>88</v>
      </c>
      <c r="E365" s="90" t="s">
        <v>428</v>
      </c>
      <c r="F365" s="91" t="s">
        <v>429</v>
      </c>
      <c r="G365" s="92" t="s">
        <v>185</v>
      </c>
      <c r="H365" s="93">
        <v>1</v>
      </c>
      <c r="I365" s="150"/>
      <c r="J365" s="94">
        <f>ROUND(H365*I365,2)</f>
        <v>0</v>
      </c>
      <c r="K365" s="91" t="s">
        <v>89</v>
      </c>
      <c r="L365" s="22"/>
      <c r="M365" s="95" t="s">
        <v>0</v>
      </c>
      <c r="N365" s="96" t="s">
        <v>26</v>
      </c>
      <c r="P365" s="97">
        <f>O365*H365</f>
        <v>0</v>
      </c>
      <c r="Q365" s="97">
        <v>2.5000000000000001E-4</v>
      </c>
      <c r="R365" s="97">
        <f>Q365*H365</f>
        <v>2.5000000000000001E-4</v>
      </c>
      <c r="S365" s="97">
        <v>0</v>
      </c>
      <c r="T365" s="98">
        <f>S365*H365</f>
        <v>0</v>
      </c>
      <c r="AR365" s="99" t="s">
        <v>90</v>
      </c>
      <c r="AT365" s="99" t="s">
        <v>88</v>
      </c>
      <c r="AU365" s="99" t="s">
        <v>45</v>
      </c>
      <c r="AY365" s="11" t="s">
        <v>86</v>
      </c>
      <c r="BE365" s="100">
        <f>IF(N365="základní",J365,0)</f>
        <v>0</v>
      </c>
      <c r="BF365" s="100">
        <f>IF(N365="snížená",J365,0)</f>
        <v>0</v>
      </c>
      <c r="BG365" s="100">
        <f>IF(N365="zákl. přenesená",J365,0)</f>
        <v>0</v>
      </c>
      <c r="BH365" s="100">
        <f>IF(N365="sníž. přenesená",J365,0)</f>
        <v>0</v>
      </c>
      <c r="BI365" s="100">
        <f>IF(N365="nulová",J365,0)</f>
        <v>0</v>
      </c>
      <c r="BJ365" s="11" t="s">
        <v>7</v>
      </c>
      <c r="BK365" s="100">
        <f>ROUND(I365*H365,2)</f>
        <v>0</v>
      </c>
      <c r="BL365" s="11" t="s">
        <v>90</v>
      </c>
      <c r="BM365" s="99" t="s">
        <v>430</v>
      </c>
    </row>
    <row r="366" spans="2:65" s="1" customFormat="1" x14ac:dyDescent="0.2">
      <c r="B366" s="22"/>
      <c r="D366" s="101" t="s">
        <v>91</v>
      </c>
      <c r="F366" s="102" t="s">
        <v>431</v>
      </c>
      <c r="L366" s="22"/>
      <c r="M366" s="104"/>
      <c r="T366" s="34"/>
      <c r="AT366" s="11" t="s">
        <v>91</v>
      </c>
      <c r="AU366" s="11" t="s">
        <v>45</v>
      </c>
    </row>
    <row r="367" spans="2:65" s="1" customFormat="1" x14ac:dyDescent="0.2">
      <c r="B367" s="22"/>
      <c r="D367" s="105" t="s">
        <v>92</v>
      </c>
      <c r="F367" s="106" t="s">
        <v>432</v>
      </c>
      <c r="L367" s="22"/>
      <c r="M367" s="104"/>
      <c r="T367" s="34"/>
      <c r="AT367" s="11" t="s">
        <v>92</v>
      </c>
      <c r="AU367" s="11" t="s">
        <v>45</v>
      </c>
    </row>
    <row r="368" spans="2:65" s="1" customFormat="1" ht="78" x14ac:dyDescent="0.2">
      <c r="B368" s="22"/>
      <c r="D368" s="101" t="s">
        <v>93</v>
      </c>
      <c r="F368" s="107" t="s">
        <v>186</v>
      </c>
      <c r="L368" s="22"/>
      <c r="M368" s="104"/>
      <c r="T368" s="34"/>
      <c r="AT368" s="11" t="s">
        <v>93</v>
      </c>
      <c r="AU368" s="11" t="s">
        <v>45</v>
      </c>
    </row>
    <row r="369" spans="2:65" s="1" customFormat="1" ht="16.5" customHeight="1" x14ac:dyDescent="0.2">
      <c r="B369" s="88"/>
      <c r="C369" s="89" t="s">
        <v>184</v>
      </c>
      <c r="D369" s="89" t="s">
        <v>88</v>
      </c>
      <c r="E369" s="90" t="s">
        <v>433</v>
      </c>
      <c r="F369" s="91" t="s">
        <v>434</v>
      </c>
      <c r="G369" s="92" t="s">
        <v>151</v>
      </c>
      <c r="H369" s="93">
        <v>1</v>
      </c>
      <c r="I369" s="150"/>
      <c r="J369" s="94">
        <f>ROUND(H369*I369,2)</f>
        <v>0</v>
      </c>
      <c r="K369" s="91" t="s">
        <v>0</v>
      </c>
      <c r="L369" s="22"/>
      <c r="M369" s="95" t="s">
        <v>0</v>
      </c>
      <c r="N369" s="96" t="s">
        <v>26</v>
      </c>
      <c r="P369" s="97">
        <f>O369*H369</f>
        <v>0</v>
      </c>
      <c r="Q369" s="97">
        <v>0</v>
      </c>
      <c r="R369" s="97">
        <f>Q369*H369</f>
        <v>0</v>
      </c>
      <c r="S369" s="97">
        <v>0</v>
      </c>
      <c r="T369" s="98">
        <f>S369*H369</f>
        <v>0</v>
      </c>
      <c r="AR369" s="99" t="s">
        <v>90</v>
      </c>
      <c r="AT369" s="99" t="s">
        <v>88</v>
      </c>
      <c r="AU369" s="99" t="s">
        <v>45</v>
      </c>
      <c r="AY369" s="11" t="s">
        <v>86</v>
      </c>
      <c r="BE369" s="100">
        <f>IF(N369="základní",J369,0)</f>
        <v>0</v>
      </c>
      <c r="BF369" s="100">
        <f>IF(N369="snížená",J369,0)</f>
        <v>0</v>
      </c>
      <c r="BG369" s="100">
        <f>IF(N369="zákl. přenesená",J369,0)</f>
        <v>0</v>
      </c>
      <c r="BH369" s="100">
        <f>IF(N369="sníž. přenesená",J369,0)</f>
        <v>0</v>
      </c>
      <c r="BI369" s="100">
        <f>IF(N369="nulová",J369,0)</f>
        <v>0</v>
      </c>
      <c r="BJ369" s="11" t="s">
        <v>7</v>
      </c>
      <c r="BK369" s="100">
        <f>ROUND(I369*H369,2)</f>
        <v>0</v>
      </c>
      <c r="BL369" s="11" t="s">
        <v>90</v>
      </c>
      <c r="BM369" s="99" t="s">
        <v>435</v>
      </c>
    </row>
    <row r="370" spans="2:65" s="1" customFormat="1" x14ac:dyDescent="0.2">
      <c r="B370" s="22"/>
      <c r="D370" s="101" t="s">
        <v>91</v>
      </c>
      <c r="F370" s="102" t="s">
        <v>434</v>
      </c>
      <c r="L370" s="22"/>
      <c r="M370" s="104"/>
      <c r="T370" s="34"/>
      <c r="AT370" s="11" t="s">
        <v>91</v>
      </c>
      <c r="AU370" s="11" t="s">
        <v>45</v>
      </c>
    </row>
    <row r="371" spans="2:65" s="1" customFormat="1" ht="16.5" customHeight="1" x14ac:dyDescent="0.2">
      <c r="B371" s="88"/>
      <c r="C371" s="89" t="s">
        <v>187</v>
      </c>
      <c r="D371" s="89" t="s">
        <v>88</v>
      </c>
      <c r="E371" s="90" t="s">
        <v>436</v>
      </c>
      <c r="F371" s="91" t="s">
        <v>437</v>
      </c>
      <c r="G371" s="92" t="s">
        <v>151</v>
      </c>
      <c r="H371" s="93">
        <v>1</v>
      </c>
      <c r="I371" s="150"/>
      <c r="J371" s="94">
        <f>ROUND(H371*I371,2)</f>
        <v>0</v>
      </c>
      <c r="K371" s="91" t="s">
        <v>0</v>
      </c>
      <c r="L371" s="22"/>
      <c r="M371" s="95" t="s">
        <v>0</v>
      </c>
      <c r="N371" s="96" t="s">
        <v>26</v>
      </c>
      <c r="P371" s="97">
        <f>O371*H371</f>
        <v>0</v>
      </c>
      <c r="Q371" s="97">
        <v>2.35</v>
      </c>
      <c r="R371" s="97">
        <f>Q371*H371</f>
        <v>2.35</v>
      </c>
      <c r="S371" s="97">
        <v>0</v>
      </c>
      <c r="T371" s="98">
        <f>S371*H371</f>
        <v>0</v>
      </c>
      <c r="AR371" s="99" t="s">
        <v>90</v>
      </c>
      <c r="AT371" s="99" t="s">
        <v>88</v>
      </c>
      <c r="AU371" s="99" t="s">
        <v>45</v>
      </c>
      <c r="AY371" s="11" t="s">
        <v>86</v>
      </c>
      <c r="BE371" s="100">
        <f>IF(N371="základní",J371,0)</f>
        <v>0</v>
      </c>
      <c r="BF371" s="100">
        <f>IF(N371="snížená",J371,0)</f>
        <v>0</v>
      </c>
      <c r="BG371" s="100">
        <f>IF(N371="zákl. přenesená",J371,0)</f>
        <v>0</v>
      </c>
      <c r="BH371" s="100">
        <f>IF(N371="sníž. přenesená",J371,0)</f>
        <v>0</v>
      </c>
      <c r="BI371" s="100">
        <f>IF(N371="nulová",J371,0)</f>
        <v>0</v>
      </c>
      <c r="BJ371" s="11" t="s">
        <v>7</v>
      </c>
      <c r="BK371" s="100">
        <f>ROUND(I371*H371,2)</f>
        <v>0</v>
      </c>
      <c r="BL371" s="11" t="s">
        <v>90</v>
      </c>
      <c r="BM371" s="99" t="s">
        <v>438</v>
      </c>
    </row>
    <row r="372" spans="2:65" s="1" customFormat="1" x14ac:dyDescent="0.2">
      <c r="B372" s="22"/>
      <c r="D372" s="101" t="s">
        <v>91</v>
      </c>
      <c r="F372" s="102" t="s">
        <v>437</v>
      </c>
      <c r="L372" s="22"/>
      <c r="M372" s="104"/>
      <c r="T372" s="34"/>
      <c r="AT372" s="11" t="s">
        <v>91</v>
      </c>
      <c r="AU372" s="11" t="s">
        <v>45</v>
      </c>
    </row>
    <row r="373" spans="2:65" s="6" customFormat="1" ht="22.9" customHeight="1" x14ac:dyDescent="0.2">
      <c r="B373" s="76"/>
      <c r="D373" s="77" t="s">
        <v>43</v>
      </c>
      <c r="E373" s="86" t="s">
        <v>190</v>
      </c>
      <c r="F373" s="86" t="s">
        <v>191</v>
      </c>
      <c r="J373" s="87">
        <f>J374</f>
        <v>0</v>
      </c>
      <c r="L373" s="76"/>
      <c r="M373" s="81"/>
      <c r="P373" s="82">
        <f>SUM(P374:P376)</f>
        <v>0</v>
      </c>
      <c r="R373" s="82">
        <f>SUM(R374:R376)</f>
        <v>0</v>
      </c>
      <c r="T373" s="83">
        <f>SUM(T374:T376)</f>
        <v>0</v>
      </c>
      <c r="AR373" s="77" t="s">
        <v>7</v>
      </c>
      <c r="AT373" s="84" t="s">
        <v>43</v>
      </c>
      <c r="AU373" s="84" t="s">
        <v>7</v>
      </c>
      <c r="AY373" s="77" t="s">
        <v>86</v>
      </c>
      <c r="BK373" s="85">
        <f>SUM(BK374:BK376)</f>
        <v>0</v>
      </c>
    </row>
    <row r="374" spans="2:65" s="1" customFormat="1" ht="24.2" customHeight="1" x14ac:dyDescent="0.2">
      <c r="B374" s="88"/>
      <c r="C374" s="89" t="s">
        <v>188</v>
      </c>
      <c r="D374" s="89" t="s">
        <v>88</v>
      </c>
      <c r="E374" s="90" t="s">
        <v>439</v>
      </c>
      <c r="F374" s="91" t="s">
        <v>440</v>
      </c>
      <c r="G374" s="92" t="s">
        <v>58</v>
      </c>
      <c r="H374" s="93">
        <v>12.951000000000001</v>
      </c>
      <c r="I374" s="150"/>
      <c r="J374" s="94">
        <f>ROUND(H374*I374,2)</f>
        <v>0</v>
      </c>
      <c r="K374" s="91" t="s">
        <v>89</v>
      </c>
      <c r="L374" s="22"/>
      <c r="M374" s="95" t="s">
        <v>0</v>
      </c>
      <c r="N374" s="96" t="s">
        <v>26</v>
      </c>
      <c r="P374" s="97">
        <f>O374*H374</f>
        <v>0</v>
      </c>
      <c r="Q374" s="97">
        <v>0</v>
      </c>
      <c r="R374" s="97">
        <f>Q374*H374</f>
        <v>0</v>
      </c>
      <c r="S374" s="97">
        <v>0</v>
      </c>
      <c r="T374" s="98">
        <f>S374*H374</f>
        <v>0</v>
      </c>
      <c r="AR374" s="99" t="s">
        <v>90</v>
      </c>
      <c r="AT374" s="99" t="s">
        <v>88</v>
      </c>
      <c r="AU374" s="99" t="s">
        <v>45</v>
      </c>
      <c r="AY374" s="11" t="s">
        <v>86</v>
      </c>
      <c r="BE374" s="100">
        <f>IF(N374="základní",J374,0)</f>
        <v>0</v>
      </c>
      <c r="BF374" s="100">
        <f>IF(N374="snížená",J374,0)</f>
        <v>0</v>
      </c>
      <c r="BG374" s="100">
        <f>IF(N374="zákl. přenesená",J374,0)</f>
        <v>0</v>
      </c>
      <c r="BH374" s="100">
        <f>IF(N374="sníž. přenesená",J374,0)</f>
        <v>0</v>
      </c>
      <c r="BI374" s="100">
        <f>IF(N374="nulová",J374,0)</f>
        <v>0</v>
      </c>
      <c r="BJ374" s="11" t="s">
        <v>7</v>
      </c>
      <c r="BK374" s="100">
        <f>ROUND(I374*H374,2)</f>
        <v>0</v>
      </c>
      <c r="BL374" s="11" t="s">
        <v>90</v>
      </c>
      <c r="BM374" s="99" t="s">
        <v>441</v>
      </c>
    </row>
    <row r="375" spans="2:65" s="1" customFormat="1" ht="29.25" x14ac:dyDescent="0.2">
      <c r="B375" s="22"/>
      <c r="D375" s="101" t="s">
        <v>91</v>
      </c>
      <c r="F375" s="102" t="s">
        <v>442</v>
      </c>
      <c r="L375" s="22"/>
      <c r="M375" s="104"/>
      <c r="T375" s="34"/>
      <c r="AT375" s="11" t="s">
        <v>91</v>
      </c>
      <c r="AU375" s="11" t="s">
        <v>45</v>
      </c>
    </row>
    <row r="376" spans="2:65" s="1" customFormat="1" x14ac:dyDescent="0.2">
      <c r="B376" s="22"/>
      <c r="D376" s="105" t="s">
        <v>92</v>
      </c>
      <c r="F376" s="106" t="s">
        <v>443</v>
      </c>
      <c r="L376" s="22"/>
      <c r="M376" s="104"/>
      <c r="T376" s="34"/>
      <c r="AT376" s="11" t="s">
        <v>92</v>
      </c>
      <c r="AU376" s="11" t="s">
        <v>45</v>
      </c>
    </row>
    <row r="377" spans="2:65" s="6" customFormat="1" ht="25.9" customHeight="1" x14ac:dyDescent="0.2">
      <c r="B377" s="76"/>
      <c r="D377" s="77" t="s">
        <v>43</v>
      </c>
      <c r="E377" s="78" t="s">
        <v>444</v>
      </c>
      <c r="F377" s="78" t="s">
        <v>445</v>
      </c>
      <c r="J377" s="80">
        <f>J378</f>
        <v>0</v>
      </c>
      <c r="L377" s="76"/>
      <c r="M377" s="81"/>
      <c r="P377" s="82">
        <f>SUM(P378:P380)</f>
        <v>0</v>
      </c>
      <c r="R377" s="82">
        <f>SUM(R378:R380)</f>
        <v>0</v>
      </c>
      <c r="T377" s="83">
        <f>SUM(T378:T380)</f>
        <v>0</v>
      </c>
      <c r="AR377" s="77" t="s">
        <v>90</v>
      </c>
      <c r="AT377" s="84" t="s">
        <v>43</v>
      </c>
      <c r="AU377" s="84" t="s">
        <v>44</v>
      </c>
      <c r="AY377" s="77" t="s">
        <v>86</v>
      </c>
      <c r="BK377" s="85">
        <f>SUM(BK378:BK380)</f>
        <v>0</v>
      </c>
    </row>
    <row r="378" spans="2:65" s="1" customFormat="1" ht="16.5" customHeight="1" x14ac:dyDescent="0.2">
      <c r="B378" s="88"/>
      <c r="C378" s="89" t="s">
        <v>189</v>
      </c>
      <c r="D378" s="89" t="s">
        <v>88</v>
      </c>
      <c r="E378" s="90" t="s">
        <v>446</v>
      </c>
      <c r="F378" s="91" t="s">
        <v>447</v>
      </c>
      <c r="G378" s="92" t="s">
        <v>217</v>
      </c>
      <c r="H378" s="93">
        <v>5</v>
      </c>
      <c r="I378" s="150"/>
      <c r="J378" s="94">
        <f>ROUND(H378*I378,2)</f>
        <v>0</v>
      </c>
      <c r="K378" s="91" t="s">
        <v>89</v>
      </c>
      <c r="L378" s="22"/>
      <c r="M378" s="95" t="s">
        <v>0</v>
      </c>
      <c r="N378" s="96" t="s">
        <v>26</v>
      </c>
      <c r="P378" s="97">
        <f>O378*H378</f>
        <v>0</v>
      </c>
      <c r="Q378" s="97">
        <v>0</v>
      </c>
      <c r="R378" s="97">
        <f>Q378*H378</f>
        <v>0</v>
      </c>
      <c r="S378" s="97">
        <v>0</v>
      </c>
      <c r="T378" s="98">
        <f>S378*H378</f>
        <v>0</v>
      </c>
      <c r="AR378" s="99" t="s">
        <v>448</v>
      </c>
      <c r="AT378" s="99" t="s">
        <v>88</v>
      </c>
      <c r="AU378" s="99" t="s">
        <v>7</v>
      </c>
      <c r="AY378" s="11" t="s">
        <v>86</v>
      </c>
      <c r="BE378" s="100">
        <f>IF(N378="základní",J378,0)</f>
        <v>0</v>
      </c>
      <c r="BF378" s="100">
        <f>IF(N378="snížená",J378,0)</f>
        <v>0</v>
      </c>
      <c r="BG378" s="100">
        <f>IF(N378="zákl. přenesená",J378,0)</f>
        <v>0</v>
      </c>
      <c r="BH378" s="100">
        <f>IF(N378="sníž. přenesená",J378,0)</f>
        <v>0</v>
      </c>
      <c r="BI378" s="100">
        <f>IF(N378="nulová",J378,0)</f>
        <v>0</v>
      </c>
      <c r="BJ378" s="11" t="s">
        <v>7</v>
      </c>
      <c r="BK378" s="100">
        <f>ROUND(I378*H378,2)</f>
        <v>0</v>
      </c>
      <c r="BL378" s="11" t="s">
        <v>448</v>
      </c>
      <c r="BM378" s="99" t="s">
        <v>449</v>
      </c>
    </row>
    <row r="379" spans="2:65" s="1" customFormat="1" ht="19.5" x14ac:dyDescent="0.2">
      <c r="B379" s="22"/>
      <c r="D379" s="101" t="s">
        <v>91</v>
      </c>
      <c r="F379" s="102" t="s">
        <v>450</v>
      </c>
      <c r="I379" s="103"/>
      <c r="L379" s="22"/>
      <c r="M379" s="104"/>
      <c r="T379" s="34"/>
      <c r="AT379" s="11" t="s">
        <v>91</v>
      </c>
      <c r="AU379" s="11" t="s">
        <v>7</v>
      </c>
    </row>
    <row r="380" spans="2:65" s="1" customFormat="1" x14ac:dyDescent="0.2">
      <c r="B380" s="22"/>
      <c r="D380" s="105" t="s">
        <v>92</v>
      </c>
      <c r="F380" s="106" t="s">
        <v>451</v>
      </c>
      <c r="I380" s="103"/>
      <c r="L380" s="22"/>
      <c r="M380" s="133"/>
      <c r="N380" s="134"/>
      <c r="O380" s="134"/>
      <c r="P380" s="134"/>
      <c r="Q380" s="134"/>
      <c r="R380" s="134"/>
      <c r="S380" s="134"/>
      <c r="T380" s="135"/>
      <c r="AT380" s="11" t="s">
        <v>92</v>
      </c>
      <c r="AU380" s="11" t="s">
        <v>7</v>
      </c>
    </row>
    <row r="381" spans="2:65" s="1" customFormat="1" ht="6.95" customHeight="1" x14ac:dyDescent="0.2">
      <c r="B381" s="28"/>
      <c r="C381" s="29"/>
      <c r="D381" s="29"/>
      <c r="E381" s="29"/>
      <c r="F381" s="29"/>
      <c r="G381" s="29"/>
      <c r="H381" s="29"/>
      <c r="I381" s="29"/>
      <c r="J381" s="29"/>
      <c r="K381" s="29"/>
      <c r="L381" s="22"/>
    </row>
  </sheetData>
  <autoFilter ref="C123:K380" xr:uid="{00000000-0009-0000-0000-000002000000}"/>
  <mergeCells count="9">
    <mergeCell ref="E87:H87"/>
    <mergeCell ref="E114:H114"/>
    <mergeCell ref="E116:H116"/>
    <mergeCell ref="L2:V2"/>
    <mergeCell ref="E7:H7"/>
    <mergeCell ref="E9:H9"/>
    <mergeCell ref="E18:H18"/>
    <mergeCell ref="E27:H27"/>
    <mergeCell ref="E85:H85"/>
  </mergeCells>
  <hyperlinks>
    <hyperlink ref="F129" r:id="rId1" xr:uid="{00000000-0004-0000-0200-000000000000}"/>
    <hyperlink ref="F135" r:id="rId2" xr:uid="{00000000-0004-0000-0200-000001000000}"/>
    <hyperlink ref="F141" r:id="rId3" xr:uid="{00000000-0004-0000-0200-000002000000}"/>
    <hyperlink ref="F145" r:id="rId4" xr:uid="{00000000-0004-0000-0200-000003000000}"/>
    <hyperlink ref="F158" r:id="rId5" xr:uid="{00000000-0004-0000-0200-000004000000}"/>
    <hyperlink ref="F163" r:id="rId6" xr:uid="{00000000-0004-0000-0200-000005000000}"/>
    <hyperlink ref="F168" r:id="rId7" xr:uid="{00000000-0004-0000-0200-000006000000}"/>
    <hyperlink ref="F173" r:id="rId8" xr:uid="{00000000-0004-0000-0200-000007000000}"/>
    <hyperlink ref="F180" r:id="rId9" xr:uid="{00000000-0004-0000-0200-000008000000}"/>
    <hyperlink ref="F185" r:id="rId10" xr:uid="{00000000-0004-0000-0200-000009000000}"/>
    <hyperlink ref="F192" r:id="rId11" xr:uid="{00000000-0004-0000-0200-00000A000000}"/>
    <hyperlink ref="F197" r:id="rId12" xr:uid="{00000000-0004-0000-0200-00000B000000}"/>
    <hyperlink ref="F204" r:id="rId13" xr:uid="{00000000-0004-0000-0200-00000C000000}"/>
    <hyperlink ref="F211" r:id="rId14" xr:uid="{00000000-0004-0000-0200-00000D000000}"/>
    <hyperlink ref="F218" r:id="rId15" xr:uid="{00000000-0004-0000-0200-00000E000000}"/>
    <hyperlink ref="F225" r:id="rId16" xr:uid="{00000000-0004-0000-0200-00000F000000}"/>
    <hyperlink ref="F231" r:id="rId17" xr:uid="{00000000-0004-0000-0200-000010000000}"/>
    <hyperlink ref="F237" r:id="rId18" xr:uid="{00000000-0004-0000-0200-000011000000}"/>
    <hyperlink ref="F243" r:id="rId19" xr:uid="{00000000-0004-0000-0200-000012000000}"/>
    <hyperlink ref="F250" r:id="rId20" xr:uid="{00000000-0004-0000-0200-000013000000}"/>
    <hyperlink ref="F258" r:id="rId21" xr:uid="{00000000-0004-0000-0200-000014000000}"/>
    <hyperlink ref="F265" r:id="rId22" xr:uid="{00000000-0004-0000-0200-000015000000}"/>
    <hyperlink ref="F271" r:id="rId23" xr:uid="{00000000-0004-0000-0200-000016000000}"/>
    <hyperlink ref="F277" r:id="rId24" xr:uid="{00000000-0004-0000-0200-000017000000}"/>
    <hyperlink ref="F283" r:id="rId25" xr:uid="{00000000-0004-0000-0200-000018000000}"/>
    <hyperlink ref="F289" r:id="rId26" xr:uid="{00000000-0004-0000-0200-000019000000}"/>
    <hyperlink ref="F295" r:id="rId27" xr:uid="{00000000-0004-0000-0200-00001A000000}"/>
    <hyperlink ref="F299" r:id="rId28" xr:uid="{00000000-0004-0000-0200-00001B000000}"/>
    <hyperlink ref="F306" r:id="rId29" xr:uid="{00000000-0004-0000-0200-00001C000000}"/>
    <hyperlink ref="F315" r:id="rId30" xr:uid="{00000000-0004-0000-0200-00001D000000}"/>
    <hyperlink ref="F322" r:id="rId31" xr:uid="{00000000-0004-0000-0200-00001E000000}"/>
    <hyperlink ref="F332" r:id="rId32" xr:uid="{00000000-0004-0000-0200-00001F000000}"/>
    <hyperlink ref="F338" r:id="rId33" xr:uid="{00000000-0004-0000-0200-000020000000}"/>
    <hyperlink ref="F345" r:id="rId34" xr:uid="{00000000-0004-0000-0200-000021000000}"/>
    <hyperlink ref="F349" r:id="rId35" xr:uid="{00000000-0004-0000-0200-000022000000}"/>
    <hyperlink ref="F359" r:id="rId36" xr:uid="{00000000-0004-0000-0200-000023000000}"/>
    <hyperlink ref="F367" r:id="rId37" xr:uid="{00000000-0004-0000-0200-000024000000}"/>
    <hyperlink ref="F376" r:id="rId38" xr:uid="{00000000-0004-0000-0200-000025000000}"/>
    <hyperlink ref="F380" r:id="rId39" xr:uid="{00000000-0004-0000-0200-000026000000}"/>
  </hyperlinks>
  <pageMargins left="0.39374999999999999" right="0.39374999999999999" top="0.39374999999999999" bottom="0.39374999999999999" header="0" footer="0"/>
  <pageSetup paperSize="9" scale="77" fitToHeight="100" orientation="portrait" blackAndWhite="1" r:id="rId40"/>
  <headerFooter>
    <oddFooter>&amp;CStrana &amp;P z &amp;N</oddFooter>
  </headerFooter>
  <drawing r:id="rId4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275"/>
  <sheetViews>
    <sheetView showGridLines="0" topLeftCell="A4" workbookViewId="0">
      <selection activeCell="J44" sqref="J44"/>
    </sheetView>
  </sheetViews>
  <sheetFormatPr defaultRowHeight="11.25" x14ac:dyDescent="0.2"/>
  <cols>
    <col min="1" max="1" width="8.33203125" customWidth="1"/>
    <col min="2" max="2" width="1.6640625" customWidth="1"/>
    <col min="3" max="3" width="25" customWidth="1"/>
    <col min="4" max="4" width="75.83203125" customWidth="1"/>
    <col min="5" max="5" width="13.33203125" customWidth="1"/>
    <col min="6" max="6" width="20" customWidth="1"/>
    <col min="7" max="7" width="1.6640625" customWidth="1"/>
    <col min="8" max="8" width="8.33203125" customWidth="1"/>
  </cols>
  <sheetData>
    <row r="1" spans="2:8" ht="11.25" customHeight="1" x14ac:dyDescent="0.2"/>
    <row r="2" spans="2:8" ht="36.950000000000003" customHeight="1" x14ac:dyDescent="0.2"/>
    <row r="3" spans="2:8" ht="6.95" customHeight="1" x14ac:dyDescent="0.2">
      <c r="B3" s="12"/>
      <c r="C3" s="13"/>
      <c r="D3" s="13"/>
      <c r="E3" s="13"/>
      <c r="F3" s="13"/>
      <c r="G3" s="13"/>
      <c r="H3" s="14"/>
    </row>
    <row r="4" spans="2:8" ht="24.95" customHeight="1" x14ac:dyDescent="0.2">
      <c r="B4" s="14"/>
      <c r="C4" s="15" t="s">
        <v>452</v>
      </c>
      <c r="H4" s="14"/>
    </row>
    <row r="5" spans="2:8" ht="12" customHeight="1" x14ac:dyDescent="0.2">
      <c r="B5" s="14"/>
      <c r="C5" s="16" t="s">
        <v>6</v>
      </c>
      <c r="D5" s="160" t="s">
        <v>7</v>
      </c>
      <c r="E5" s="157"/>
      <c r="F5" s="157"/>
      <c r="H5" s="14"/>
    </row>
    <row r="6" spans="2:8" ht="36.950000000000003" customHeight="1" x14ac:dyDescent="0.2">
      <c r="B6" s="14"/>
      <c r="C6" s="18" t="s">
        <v>8</v>
      </c>
      <c r="D6" s="161" t="s">
        <v>456</v>
      </c>
      <c r="E6" s="157"/>
      <c r="F6" s="157"/>
      <c r="H6" s="14"/>
    </row>
    <row r="7" spans="2:8" ht="16.5" customHeight="1" x14ac:dyDescent="0.2">
      <c r="B7" s="14"/>
      <c r="C7" s="19" t="s">
        <v>12</v>
      </c>
      <c r="D7" s="32" t="e">
        <f>#REF!</f>
        <v>#REF!</v>
      </c>
      <c r="H7" s="14"/>
    </row>
    <row r="8" spans="2:8" s="1" customFormat="1" ht="10.9" customHeight="1" x14ac:dyDescent="0.2">
      <c r="B8" s="22"/>
      <c r="H8" s="22"/>
    </row>
    <row r="9" spans="2:8" s="5" customFormat="1" ht="29.25" customHeight="1" x14ac:dyDescent="0.2">
      <c r="B9" s="68"/>
      <c r="C9" s="69" t="s">
        <v>40</v>
      </c>
      <c r="D9" s="70" t="s">
        <v>41</v>
      </c>
      <c r="E9" s="70" t="s">
        <v>73</v>
      </c>
      <c r="F9" s="71" t="s">
        <v>453</v>
      </c>
      <c r="H9" s="68"/>
    </row>
    <row r="10" spans="2:8" s="1" customFormat="1" ht="26.45" customHeight="1" x14ac:dyDescent="0.2">
      <c r="B10" s="22"/>
      <c r="C10" s="142" t="s">
        <v>455</v>
      </c>
      <c r="D10" s="142" t="s">
        <v>46</v>
      </c>
      <c r="H10" s="22"/>
    </row>
    <row r="11" spans="2:8" s="1" customFormat="1" ht="16.899999999999999" customHeight="1" x14ac:dyDescent="0.2">
      <c r="B11" s="22"/>
      <c r="C11" s="143" t="s">
        <v>192</v>
      </c>
      <c r="D11" s="144" t="s">
        <v>193</v>
      </c>
      <c r="E11" s="145" t="s">
        <v>48</v>
      </c>
      <c r="F11" s="146">
        <v>23.9</v>
      </c>
      <c r="H11" s="22"/>
    </row>
    <row r="12" spans="2:8" s="1" customFormat="1" ht="16.899999999999999" customHeight="1" x14ac:dyDescent="0.2">
      <c r="B12" s="22"/>
      <c r="C12" s="147" t="s">
        <v>0</v>
      </c>
      <c r="D12" s="147" t="s">
        <v>235</v>
      </c>
      <c r="E12" s="11" t="s">
        <v>0</v>
      </c>
      <c r="F12" s="148">
        <v>20.28</v>
      </c>
      <c r="H12" s="22"/>
    </row>
    <row r="13" spans="2:8" s="1" customFormat="1" ht="16.899999999999999" customHeight="1" x14ac:dyDescent="0.2">
      <c r="B13" s="22"/>
      <c r="C13" s="147" t="s">
        <v>0</v>
      </c>
      <c r="D13" s="147" t="s">
        <v>237</v>
      </c>
      <c r="E13" s="11" t="s">
        <v>0</v>
      </c>
      <c r="F13" s="148">
        <v>2.028</v>
      </c>
      <c r="H13" s="22"/>
    </row>
    <row r="14" spans="2:8" s="1" customFormat="1" ht="16.899999999999999" customHeight="1" x14ac:dyDescent="0.2">
      <c r="B14" s="22"/>
      <c r="C14" s="147" t="s">
        <v>0</v>
      </c>
      <c r="D14" s="147" t="s">
        <v>238</v>
      </c>
      <c r="E14" s="11" t="s">
        <v>0</v>
      </c>
      <c r="F14" s="148">
        <v>1.17</v>
      </c>
      <c r="H14" s="22"/>
    </row>
    <row r="15" spans="2:8" s="1" customFormat="1" ht="16.899999999999999" customHeight="1" x14ac:dyDescent="0.2">
      <c r="B15" s="22"/>
      <c r="C15" s="147" t="s">
        <v>0</v>
      </c>
      <c r="D15" s="147" t="s">
        <v>239</v>
      </c>
      <c r="E15" s="11" t="s">
        <v>0</v>
      </c>
      <c r="F15" s="148">
        <v>0.42199999999999999</v>
      </c>
      <c r="H15" s="22"/>
    </row>
    <row r="16" spans="2:8" s="1" customFormat="1" ht="16.899999999999999" customHeight="1" x14ac:dyDescent="0.2">
      <c r="B16" s="22"/>
      <c r="C16" s="147" t="s">
        <v>192</v>
      </c>
      <c r="D16" s="147" t="s">
        <v>95</v>
      </c>
      <c r="E16" s="11" t="s">
        <v>0</v>
      </c>
      <c r="F16" s="148">
        <v>23.9</v>
      </c>
      <c r="H16" s="22"/>
    </row>
    <row r="17" spans="2:8" s="1" customFormat="1" ht="16.899999999999999" customHeight="1" x14ac:dyDescent="0.2">
      <c r="B17" s="22"/>
      <c r="C17" s="149" t="s">
        <v>454</v>
      </c>
      <c r="H17" s="22"/>
    </row>
    <row r="18" spans="2:8" s="1" customFormat="1" ht="16.899999999999999" customHeight="1" x14ac:dyDescent="0.2">
      <c r="B18" s="22"/>
      <c r="C18" s="147" t="s">
        <v>230</v>
      </c>
      <c r="D18" s="147" t="s">
        <v>231</v>
      </c>
      <c r="E18" s="11" t="s">
        <v>48</v>
      </c>
      <c r="F18" s="148">
        <v>11.95</v>
      </c>
      <c r="H18" s="22"/>
    </row>
    <row r="19" spans="2:8" s="1" customFormat="1" ht="16.899999999999999" customHeight="1" x14ac:dyDescent="0.2">
      <c r="B19" s="22"/>
      <c r="C19" s="147" t="s">
        <v>296</v>
      </c>
      <c r="D19" s="147" t="s">
        <v>297</v>
      </c>
      <c r="E19" s="11" t="s">
        <v>48</v>
      </c>
      <c r="F19" s="148">
        <v>29.396999999999998</v>
      </c>
      <c r="H19" s="22"/>
    </row>
    <row r="20" spans="2:8" s="1" customFormat="1" ht="16.899999999999999" customHeight="1" x14ac:dyDescent="0.2">
      <c r="B20" s="22"/>
      <c r="C20" s="147" t="s">
        <v>111</v>
      </c>
      <c r="D20" s="147" t="s">
        <v>112</v>
      </c>
      <c r="E20" s="11" t="s">
        <v>48</v>
      </c>
      <c r="F20" s="148">
        <v>24.986999999999998</v>
      </c>
      <c r="H20" s="22"/>
    </row>
    <row r="21" spans="2:8" s="1" customFormat="1" ht="16.899999999999999" customHeight="1" x14ac:dyDescent="0.2">
      <c r="B21" s="22"/>
      <c r="C21" s="147" t="s">
        <v>116</v>
      </c>
      <c r="D21" s="147" t="s">
        <v>117</v>
      </c>
      <c r="E21" s="11" t="s">
        <v>48</v>
      </c>
      <c r="F21" s="148">
        <v>4.41</v>
      </c>
      <c r="H21" s="22"/>
    </row>
    <row r="22" spans="2:8" s="1" customFormat="1" ht="16.899999999999999" customHeight="1" x14ac:dyDescent="0.2">
      <c r="B22" s="22"/>
      <c r="C22" s="143" t="s">
        <v>198</v>
      </c>
      <c r="D22" s="144" t="s">
        <v>199</v>
      </c>
      <c r="E22" s="145" t="s">
        <v>48</v>
      </c>
      <c r="F22" s="146">
        <v>7.17</v>
      </c>
      <c r="H22" s="22"/>
    </row>
    <row r="23" spans="2:8" s="1" customFormat="1" ht="16.899999999999999" customHeight="1" x14ac:dyDescent="0.2">
      <c r="B23" s="22"/>
      <c r="C23" s="147" t="s">
        <v>198</v>
      </c>
      <c r="D23" s="147" t="s">
        <v>241</v>
      </c>
      <c r="E23" s="11" t="s">
        <v>0</v>
      </c>
      <c r="F23" s="148">
        <v>7.17</v>
      </c>
      <c r="H23" s="22"/>
    </row>
    <row r="24" spans="2:8" s="1" customFormat="1" ht="16.899999999999999" customHeight="1" x14ac:dyDescent="0.2">
      <c r="B24" s="22"/>
      <c r="C24" s="149" t="s">
        <v>454</v>
      </c>
      <c r="H24" s="22"/>
    </row>
    <row r="25" spans="2:8" s="1" customFormat="1" ht="16.899999999999999" customHeight="1" x14ac:dyDescent="0.2">
      <c r="B25" s="22"/>
      <c r="C25" s="147" t="s">
        <v>230</v>
      </c>
      <c r="D25" s="147" t="s">
        <v>231</v>
      </c>
      <c r="E25" s="11" t="s">
        <v>48</v>
      </c>
      <c r="F25" s="148">
        <v>11.95</v>
      </c>
      <c r="H25" s="22"/>
    </row>
    <row r="26" spans="2:8" s="1" customFormat="1" ht="16.899999999999999" customHeight="1" x14ac:dyDescent="0.2">
      <c r="B26" s="22"/>
      <c r="C26" s="147" t="s">
        <v>243</v>
      </c>
      <c r="D26" s="147" t="s">
        <v>244</v>
      </c>
      <c r="E26" s="11" t="s">
        <v>48</v>
      </c>
      <c r="F26" s="148">
        <v>7.17</v>
      </c>
      <c r="H26" s="22"/>
    </row>
    <row r="27" spans="2:8" s="1" customFormat="1" ht="16.899999999999999" customHeight="1" x14ac:dyDescent="0.2">
      <c r="B27" s="22"/>
      <c r="C27" s="147" t="s">
        <v>314</v>
      </c>
      <c r="D27" s="147" t="s">
        <v>315</v>
      </c>
      <c r="E27" s="11" t="s">
        <v>48</v>
      </c>
      <c r="F27" s="148">
        <v>7.17</v>
      </c>
      <c r="H27" s="22"/>
    </row>
    <row r="28" spans="2:8" s="1" customFormat="1" ht="16.899999999999999" customHeight="1" x14ac:dyDescent="0.2">
      <c r="B28" s="22"/>
      <c r="C28" s="143" t="s">
        <v>195</v>
      </c>
      <c r="D28" s="144" t="s">
        <v>196</v>
      </c>
      <c r="E28" s="145" t="s">
        <v>48</v>
      </c>
      <c r="F28" s="146">
        <v>11.95</v>
      </c>
      <c r="H28" s="22"/>
    </row>
    <row r="29" spans="2:8" s="1" customFormat="1" ht="16.899999999999999" customHeight="1" x14ac:dyDescent="0.2">
      <c r="B29" s="22"/>
      <c r="C29" s="147" t="s">
        <v>195</v>
      </c>
      <c r="D29" s="147" t="s">
        <v>240</v>
      </c>
      <c r="E29" s="11" t="s">
        <v>0</v>
      </c>
      <c r="F29" s="148">
        <v>11.95</v>
      </c>
      <c r="H29" s="22"/>
    </row>
    <row r="30" spans="2:8" s="1" customFormat="1" ht="16.899999999999999" customHeight="1" x14ac:dyDescent="0.2">
      <c r="B30" s="22"/>
      <c r="C30" s="149" t="s">
        <v>454</v>
      </c>
      <c r="H30" s="22"/>
    </row>
    <row r="31" spans="2:8" s="1" customFormat="1" ht="16.899999999999999" customHeight="1" x14ac:dyDescent="0.2">
      <c r="B31" s="22"/>
      <c r="C31" s="147" t="s">
        <v>230</v>
      </c>
      <c r="D31" s="147" t="s">
        <v>231</v>
      </c>
      <c r="E31" s="11" t="s">
        <v>48</v>
      </c>
      <c r="F31" s="148">
        <v>11.95</v>
      </c>
      <c r="H31" s="22"/>
    </row>
    <row r="32" spans="2:8" s="1" customFormat="1" ht="16.899999999999999" customHeight="1" x14ac:dyDescent="0.2">
      <c r="B32" s="22"/>
      <c r="C32" s="147" t="s">
        <v>308</v>
      </c>
      <c r="D32" s="147" t="s">
        <v>309</v>
      </c>
      <c r="E32" s="11" t="s">
        <v>48</v>
      </c>
      <c r="F32" s="148">
        <v>11.95</v>
      </c>
      <c r="H32" s="22"/>
    </row>
    <row r="33" spans="2:8" s="1" customFormat="1" ht="16.899999999999999" customHeight="1" x14ac:dyDescent="0.2">
      <c r="B33" s="22"/>
      <c r="C33" s="143" t="s">
        <v>201</v>
      </c>
      <c r="D33" s="144" t="s">
        <v>202</v>
      </c>
      <c r="E33" s="145" t="s">
        <v>48</v>
      </c>
      <c r="F33" s="146">
        <v>4.78</v>
      </c>
      <c r="H33" s="22"/>
    </row>
    <row r="34" spans="2:8" s="1" customFormat="1" ht="16.899999999999999" customHeight="1" x14ac:dyDescent="0.2">
      <c r="B34" s="22"/>
      <c r="C34" s="147" t="s">
        <v>201</v>
      </c>
      <c r="D34" s="147" t="s">
        <v>242</v>
      </c>
      <c r="E34" s="11" t="s">
        <v>0</v>
      </c>
      <c r="F34" s="148">
        <v>4.78</v>
      </c>
      <c r="H34" s="22"/>
    </row>
    <row r="35" spans="2:8" s="1" customFormat="1" ht="16.899999999999999" customHeight="1" x14ac:dyDescent="0.2">
      <c r="B35" s="22"/>
      <c r="C35" s="149" t="s">
        <v>454</v>
      </c>
      <c r="H35" s="22"/>
    </row>
    <row r="36" spans="2:8" s="1" customFormat="1" ht="16.899999999999999" customHeight="1" x14ac:dyDescent="0.2">
      <c r="B36" s="22"/>
      <c r="C36" s="147" t="s">
        <v>230</v>
      </c>
      <c r="D36" s="147" t="s">
        <v>231</v>
      </c>
      <c r="E36" s="11" t="s">
        <v>48</v>
      </c>
      <c r="F36" s="148">
        <v>11.95</v>
      </c>
      <c r="H36" s="22"/>
    </row>
    <row r="37" spans="2:8" s="1" customFormat="1" ht="16.899999999999999" customHeight="1" x14ac:dyDescent="0.2">
      <c r="B37" s="22"/>
      <c r="C37" s="147" t="s">
        <v>248</v>
      </c>
      <c r="D37" s="147" t="s">
        <v>249</v>
      </c>
      <c r="E37" s="11" t="s">
        <v>48</v>
      </c>
      <c r="F37" s="148">
        <v>4.78</v>
      </c>
      <c r="H37" s="22"/>
    </row>
    <row r="38" spans="2:8" s="1" customFormat="1" ht="16.899999999999999" customHeight="1" x14ac:dyDescent="0.2">
      <c r="B38" s="22"/>
      <c r="C38" s="147" t="s">
        <v>319</v>
      </c>
      <c r="D38" s="147" t="s">
        <v>320</v>
      </c>
      <c r="E38" s="11" t="s">
        <v>48</v>
      </c>
      <c r="F38" s="148">
        <v>4.78</v>
      </c>
      <c r="H38" s="22"/>
    </row>
    <row r="39" spans="2:8" s="1" customFormat="1" ht="16.899999999999999" customHeight="1" x14ac:dyDescent="0.2">
      <c r="B39" s="22"/>
      <c r="C39" s="143" t="s">
        <v>54</v>
      </c>
      <c r="D39" s="144" t="s">
        <v>55</v>
      </c>
      <c r="E39" s="145" t="s">
        <v>48</v>
      </c>
      <c r="F39" s="146">
        <v>24.986999999999998</v>
      </c>
      <c r="H39" s="22"/>
    </row>
    <row r="40" spans="2:8" s="1" customFormat="1" ht="16.899999999999999" customHeight="1" x14ac:dyDescent="0.2">
      <c r="B40" s="22"/>
      <c r="C40" s="147" t="s">
        <v>0</v>
      </c>
      <c r="D40" s="147" t="s">
        <v>302</v>
      </c>
      <c r="E40" s="11" t="s">
        <v>0</v>
      </c>
      <c r="F40" s="148">
        <v>0</v>
      </c>
      <c r="H40" s="22"/>
    </row>
    <row r="41" spans="2:8" s="1" customFormat="1" ht="16.899999999999999" customHeight="1" x14ac:dyDescent="0.2">
      <c r="B41" s="22"/>
      <c r="C41" s="147" t="s">
        <v>0</v>
      </c>
      <c r="D41" s="147" t="s">
        <v>305</v>
      </c>
      <c r="E41" s="11" t="s">
        <v>0</v>
      </c>
      <c r="F41" s="148">
        <v>24.986999999999998</v>
      </c>
      <c r="H41" s="22"/>
    </row>
    <row r="42" spans="2:8" s="1" customFormat="1" ht="16.899999999999999" customHeight="1" x14ac:dyDescent="0.2">
      <c r="B42" s="22"/>
      <c r="C42" s="147" t="s">
        <v>54</v>
      </c>
      <c r="D42" s="147" t="s">
        <v>95</v>
      </c>
      <c r="E42" s="11" t="s">
        <v>0</v>
      </c>
      <c r="F42" s="148">
        <v>24.986999999999998</v>
      </c>
      <c r="H42" s="22"/>
    </row>
    <row r="43" spans="2:8" s="1" customFormat="1" ht="16.899999999999999" customHeight="1" x14ac:dyDescent="0.2">
      <c r="B43" s="22"/>
      <c r="C43" s="149" t="s">
        <v>454</v>
      </c>
      <c r="H43" s="22"/>
    </row>
    <row r="44" spans="2:8" s="1" customFormat="1" ht="16.899999999999999" customHeight="1" x14ac:dyDescent="0.2">
      <c r="B44" s="22"/>
      <c r="C44" s="147" t="s">
        <v>111</v>
      </c>
      <c r="D44" s="147" t="s">
        <v>112</v>
      </c>
      <c r="E44" s="11" t="s">
        <v>48</v>
      </c>
      <c r="F44" s="148">
        <v>24.986999999999998</v>
      </c>
      <c r="H44" s="22"/>
    </row>
    <row r="45" spans="2:8" s="1" customFormat="1" ht="16.899999999999999" customHeight="1" x14ac:dyDescent="0.2">
      <c r="B45" s="22"/>
      <c r="C45" s="147" t="s">
        <v>121</v>
      </c>
      <c r="D45" s="147" t="s">
        <v>122</v>
      </c>
      <c r="E45" s="11" t="s">
        <v>48</v>
      </c>
      <c r="F45" s="148">
        <v>29.396999999999998</v>
      </c>
      <c r="H45" s="22"/>
    </row>
    <row r="46" spans="2:8" s="1" customFormat="1" ht="16.899999999999999" customHeight="1" x14ac:dyDescent="0.2">
      <c r="B46" s="22"/>
      <c r="C46" s="147" t="s">
        <v>127</v>
      </c>
      <c r="D46" s="147" t="s">
        <v>128</v>
      </c>
      <c r="E46" s="11" t="s">
        <v>58</v>
      </c>
      <c r="F46" s="148">
        <v>52.914999999999999</v>
      </c>
      <c r="H46" s="22"/>
    </row>
    <row r="47" spans="2:8" s="1" customFormat="1" ht="12" x14ac:dyDescent="0.2">
      <c r="B47" s="22"/>
      <c r="C47" s="143" t="s">
        <v>56</v>
      </c>
      <c r="D47" s="144" t="s">
        <v>57</v>
      </c>
      <c r="E47" s="145" t="s">
        <v>48</v>
      </c>
      <c r="F47" s="146">
        <v>4.41</v>
      </c>
      <c r="H47" s="22"/>
    </row>
    <row r="48" spans="2:8" s="1" customFormat="1" x14ac:dyDescent="0.2">
      <c r="B48" s="22"/>
      <c r="C48" s="147" t="s">
        <v>0</v>
      </c>
      <c r="D48" s="147" t="s">
        <v>302</v>
      </c>
      <c r="E48" s="11" t="s">
        <v>0</v>
      </c>
      <c r="F48" s="148">
        <v>0</v>
      </c>
      <c r="H48" s="22"/>
    </row>
    <row r="49" spans="1:10" s="1" customFormat="1" ht="16.899999999999999" customHeight="1" x14ac:dyDescent="0.2">
      <c r="B49" s="22"/>
      <c r="C49" s="147" t="s">
        <v>0</v>
      </c>
      <c r="D49" s="147" t="s">
        <v>307</v>
      </c>
      <c r="E49" s="11" t="s">
        <v>0</v>
      </c>
      <c r="F49" s="148">
        <v>4.41</v>
      </c>
      <c r="H49" s="22"/>
    </row>
    <row r="50" spans="1:10" s="1" customFormat="1" ht="16.899999999999999" customHeight="1" x14ac:dyDescent="0.2">
      <c r="B50" s="22"/>
      <c r="C50" s="147" t="s">
        <v>56</v>
      </c>
      <c r="D50" s="147" t="s">
        <v>95</v>
      </c>
      <c r="E50" s="11" t="s">
        <v>0</v>
      </c>
      <c r="F50" s="148">
        <v>4.41</v>
      </c>
      <c r="H50" s="22"/>
    </row>
    <row r="51" spans="1:10" s="1" customFormat="1" ht="16.899999999999999" customHeight="1" x14ac:dyDescent="0.2">
      <c r="B51" s="22"/>
      <c r="C51" s="149" t="s">
        <v>454</v>
      </c>
      <c r="H51" s="22"/>
    </row>
    <row r="52" spans="1:10" s="1" customFormat="1" ht="16.899999999999999" customHeight="1" x14ac:dyDescent="0.2">
      <c r="B52" s="22"/>
      <c r="C52" s="147" t="s">
        <v>116</v>
      </c>
      <c r="D52" s="147" t="s">
        <v>117</v>
      </c>
      <c r="E52" s="11" t="s">
        <v>48</v>
      </c>
      <c r="F52" s="148">
        <v>4.41</v>
      </c>
      <c r="H52" s="22"/>
    </row>
    <row r="53" spans="1:10" s="1" customFormat="1" x14ac:dyDescent="0.2">
      <c r="B53" s="22"/>
      <c r="C53" s="147" t="s">
        <v>121</v>
      </c>
      <c r="D53" s="147" t="s">
        <v>122</v>
      </c>
      <c r="E53" s="11" t="s">
        <v>48</v>
      </c>
      <c r="F53" s="148">
        <v>29.396999999999998</v>
      </c>
      <c r="H53" s="22"/>
    </row>
    <row r="54" spans="1:10" s="1" customFormat="1" ht="16.899999999999999" customHeight="1" x14ac:dyDescent="0.2">
      <c r="B54" s="22"/>
      <c r="C54" s="147" t="s">
        <v>127</v>
      </c>
      <c r="D54" s="147" t="s">
        <v>128</v>
      </c>
      <c r="E54" s="11" t="s">
        <v>58</v>
      </c>
      <c r="F54" s="148">
        <v>52.914999999999999</v>
      </c>
      <c r="H54" s="22"/>
    </row>
    <row r="55" spans="1:10" s="1" customFormat="1" x14ac:dyDescent="0.2">
      <c r="B55" s="28"/>
      <c r="C55" s="29"/>
      <c r="D55" s="29"/>
      <c r="E55" s="29"/>
      <c r="F55" s="29"/>
      <c r="G55" s="29"/>
      <c r="H55" s="22"/>
    </row>
    <row r="56" spans="1:10" s="1" customFormat="1" ht="16.899999999999999" customHeight="1" x14ac:dyDescent="0.2"/>
    <row r="57" spans="1:10" s="1" customFormat="1" ht="16.899999999999999" customHeight="1" x14ac:dyDescent="0.2">
      <c r="A57"/>
      <c r="B57"/>
      <c r="C57"/>
      <c r="D57"/>
      <c r="E57"/>
      <c r="F57"/>
      <c r="G57"/>
      <c r="H57"/>
      <c r="I57"/>
      <c r="J57"/>
    </row>
    <row r="58" spans="1:10" s="1" customFormat="1" ht="16.899999999999999" customHeight="1" x14ac:dyDescent="0.2">
      <c r="A58"/>
      <c r="B58"/>
      <c r="C58"/>
      <c r="D58"/>
      <c r="E58"/>
      <c r="F58"/>
      <c r="G58"/>
      <c r="H58"/>
      <c r="I58"/>
      <c r="J58"/>
    </row>
    <row r="59" spans="1:10" s="1" customFormat="1" ht="16.899999999999999" customHeight="1" x14ac:dyDescent="0.2">
      <c r="A59"/>
      <c r="B59"/>
      <c r="C59"/>
      <c r="D59"/>
      <c r="E59"/>
      <c r="F59"/>
      <c r="G59"/>
      <c r="H59"/>
      <c r="I59"/>
      <c r="J59"/>
    </row>
    <row r="60" spans="1:10" s="1" customFormat="1" ht="16.899999999999999" customHeight="1" x14ac:dyDescent="0.2">
      <c r="A60"/>
      <c r="B60"/>
      <c r="C60"/>
      <c r="D60"/>
      <c r="E60"/>
      <c r="F60"/>
      <c r="G60"/>
      <c r="H60"/>
      <c r="I60"/>
      <c r="J60"/>
    </row>
    <row r="61" spans="1:10" s="1" customFormat="1" x14ac:dyDescent="0.2">
      <c r="A61"/>
      <c r="B61"/>
      <c r="C61"/>
      <c r="D61"/>
      <c r="E61"/>
      <c r="F61"/>
      <c r="G61"/>
      <c r="H61"/>
      <c r="I61"/>
      <c r="J61"/>
    </row>
    <row r="62" spans="1:10" s="1" customFormat="1" x14ac:dyDescent="0.2">
      <c r="A62"/>
      <c r="B62"/>
      <c r="C62"/>
      <c r="D62"/>
      <c r="E62"/>
      <c r="F62"/>
      <c r="G62"/>
      <c r="H62"/>
      <c r="I62"/>
      <c r="J62"/>
    </row>
    <row r="63" spans="1:10" s="1" customFormat="1" ht="16.899999999999999" customHeight="1" x14ac:dyDescent="0.2">
      <c r="A63"/>
      <c r="B63"/>
      <c r="C63"/>
      <c r="D63"/>
      <c r="E63"/>
      <c r="F63"/>
      <c r="G63"/>
      <c r="H63"/>
      <c r="I63"/>
      <c r="J63"/>
    </row>
    <row r="64" spans="1:10" s="1" customFormat="1" ht="16.899999999999999" customHeight="1" x14ac:dyDescent="0.2">
      <c r="A64"/>
      <c r="B64"/>
      <c r="C64"/>
      <c r="D64"/>
      <c r="E64"/>
      <c r="F64"/>
      <c r="G64"/>
      <c r="H64"/>
      <c r="I64"/>
      <c r="J64"/>
    </row>
    <row r="65" spans="1:10" s="1" customFormat="1" ht="16.899999999999999" customHeight="1" x14ac:dyDescent="0.2">
      <c r="A65"/>
      <c r="B65"/>
      <c r="C65"/>
      <c r="D65"/>
      <c r="E65"/>
      <c r="F65"/>
      <c r="G65"/>
      <c r="H65"/>
      <c r="I65"/>
      <c r="J65"/>
    </row>
    <row r="66" spans="1:10" s="1" customFormat="1" ht="16.899999999999999" customHeight="1" x14ac:dyDescent="0.2">
      <c r="A66"/>
      <c r="B66"/>
      <c r="C66"/>
      <c r="D66"/>
      <c r="E66"/>
      <c r="F66"/>
      <c r="G66"/>
      <c r="H66"/>
      <c r="I66"/>
      <c r="J66"/>
    </row>
    <row r="67" spans="1:10" s="1" customFormat="1" x14ac:dyDescent="0.2">
      <c r="A67"/>
      <c r="B67"/>
      <c r="C67"/>
      <c r="D67"/>
      <c r="E67"/>
      <c r="F67"/>
      <c r="G67"/>
      <c r="H67"/>
      <c r="I67"/>
      <c r="J67"/>
    </row>
    <row r="68" spans="1:10" s="1" customFormat="1" ht="16.899999999999999" customHeight="1" x14ac:dyDescent="0.2">
      <c r="A68"/>
      <c r="B68"/>
      <c r="C68"/>
      <c r="D68"/>
      <c r="E68"/>
      <c r="F68"/>
      <c r="G68"/>
      <c r="H68"/>
      <c r="I68"/>
      <c r="J68"/>
    </row>
    <row r="69" spans="1:10" s="1" customFormat="1" x14ac:dyDescent="0.2">
      <c r="A69"/>
      <c r="B69"/>
      <c r="C69"/>
      <c r="D69"/>
      <c r="E69"/>
      <c r="F69"/>
      <c r="G69"/>
      <c r="H69"/>
      <c r="I69"/>
      <c r="J69"/>
    </row>
    <row r="70" spans="1:10" s="1" customFormat="1" ht="16.899999999999999" customHeight="1" x14ac:dyDescent="0.2">
      <c r="A70"/>
      <c r="B70"/>
      <c r="C70"/>
      <c r="D70"/>
      <c r="E70"/>
      <c r="F70"/>
      <c r="G70"/>
      <c r="H70"/>
      <c r="I70"/>
      <c r="J70"/>
    </row>
    <row r="71" spans="1:10" s="1" customFormat="1" ht="16.899999999999999" customHeight="1" x14ac:dyDescent="0.2">
      <c r="A71"/>
      <c r="B71"/>
      <c r="C71"/>
      <c r="D71"/>
      <c r="E71"/>
      <c r="F71"/>
      <c r="G71"/>
      <c r="H71"/>
      <c r="I71"/>
      <c r="J71"/>
    </row>
    <row r="72" spans="1:10" s="1" customFormat="1" ht="16.899999999999999" customHeight="1" x14ac:dyDescent="0.2">
      <c r="A72"/>
      <c r="B72"/>
      <c r="C72"/>
      <c r="D72"/>
      <c r="E72"/>
      <c r="F72"/>
      <c r="G72"/>
      <c r="H72"/>
      <c r="I72"/>
      <c r="J72"/>
    </row>
    <row r="73" spans="1:10" s="1" customFormat="1" ht="16.899999999999999" customHeight="1" x14ac:dyDescent="0.2">
      <c r="A73"/>
      <c r="B73"/>
      <c r="C73"/>
      <c r="D73"/>
      <c r="E73"/>
      <c r="F73"/>
      <c r="G73"/>
      <c r="H73"/>
      <c r="I73"/>
      <c r="J73"/>
    </row>
    <row r="74" spans="1:10" s="1" customFormat="1" ht="16.899999999999999" customHeight="1" x14ac:dyDescent="0.2">
      <c r="A74"/>
      <c r="B74"/>
      <c r="C74"/>
      <c r="D74"/>
      <c r="E74"/>
      <c r="F74"/>
      <c r="G74"/>
      <c r="H74"/>
      <c r="I74"/>
      <c r="J74"/>
    </row>
    <row r="75" spans="1:10" s="1" customFormat="1" x14ac:dyDescent="0.2">
      <c r="A75"/>
      <c r="B75"/>
      <c r="C75"/>
      <c r="D75"/>
      <c r="E75"/>
      <c r="F75"/>
      <c r="G75"/>
      <c r="H75"/>
      <c r="I75"/>
      <c r="J75"/>
    </row>
    <row r="76" spans="1:10" s="1" customFormat="1" x14ac:dyDescent="0.2">
      <c r="A76"/>
      <c r="B76"/>
      <c r="C76"/>
      <c r="D76"/>
      <c r="E76"/>
      <c r="F76"/>
      <c r="G76"/>
      <c r="H76"/>
      <c r="I76"/>
      <c r="J76"/>
    </row>
    <row r="77" spans="1:10" s="1" customFormat="1" ht="16.899999999999999" customHeight="1" x14ac:dyDescent="0.2">
      <c r="A77"/>
      <c r="B77"/>
      <c r="C77"/>
      <c r="D77"/>
      <c r="E77"/>
      <c r="F77"/>
      <c r="G77"/>
      <c r="H77"/>
      <c r="I77"/>
      <c r="J77"/>
    </row>
    <row r="78" spans="1:10" s="1" customFormat="1" ht="16.899999999999999" customHeight="1" x14ac:dyDescent="0.2">
      <c r="A78"/>
      <c r="B78"/>
      <c r="C78"/>
      <c r="D78"/>
      <c r="E78"/>
      <c r="F78"/>
      <c r="G78"/>
      <c r="H78"/>
      <c r="I78"/>
      <c r="J78"/>
    </row>
    <row r="79" spans="1:10" s="1" customFormat="1" ht="16.899999999999999" customHeight="1" x14ac:dyDescent="0.2">
      <c r="A79"/>
      <c r="B79"/>
      <c r="C79"/>
      <c r="D79"/>
      <c r="E79"/>
      <c r="F79"/>
      <c r="G79"/>
      <c r="H79"/>
      <c r="I79"/>
      <c r="J79"/>
    </row>
    <row r="80" spans="1:10" s="1" customFormat="1" ht="16.899999999999999" customHeight="1" x14ac:dyDescent="0.2">
      <c r="A80"/>
      <c r="B80"/>
      <c r="C80"/>
      <c r="D80"/>
      <c r="E80"/>
      <c r="F80"/>
      <c r="G80"/>
      <c r="H80"/>
      <c r="I80"/>
      <c r="J80"/>
    </row>
    <row r="81" spans="1:10" s="1" customFormat="1" x14ac:dyDescent="0.2">
      <c r="A81"/>
      <c r="B81"/>
      <c r="C81"/>
      <c r="D81"/>
      <c r="E81"/>
      <c r="F81"/>
      <c r="G81"/>
      <c r="H81"/>
      <c r="I81"/>
      <c r="J81"/>
    </row>
    <row r="82" spans="1:10" s="1" customFormat="1" ht="16.899999999999999" customHeight="1" x14ac:dyDescent="0.2">
      <c r="A82"/>
      <c r="B82"/>
      <c r="C82"/>
      <c r="D82"/>
      <c r="E82"/>
      <c r="F82"/>
      <c r="G82"/>
      <c r="H82"/>
      <c r="I82"/>
      <c r="J82"/>
    </row>
    <row r="83" spans="1:10" s="1" customFormat="1" x14ac:dyDescent="0.2">
      <c r="A83"/>
      <c r="B83"/>
      <c r="C83"/>
      <c r="D83"/>
      <c r="E83"/>
      <c r="F83"/>
      <c r="G83"/>
      <c r="H83"/>
      <c r="I83"/>
      <c r="J83"/>
    </row>
    <row r="84" spans="1:10" s="1" customFormat="1" ht="16.899999999999999" customHeight="1" x14ac:dyDescent="0.2">
      <c r="A84"/>
      <c r="B84"/>
      <c r="C84"/>
      <c r="D84"/>
      <c r="E84"/>
      <c r="F84"/>
      <c r="G84"/>
      <c r="H84"/>
      <c r="I84"/>
      <c r="J84"/>
    </row>
    <row r="85" spans="1:10" s="1" customFormat="1" ht="16.899999999999999" customHeight="1" x14ac:dyDescent="0.2">
      <c r="A85"/>
      <c r="B85"/>
      <c r="C85"/>
      <c r="D85"/>
      <c r="E85"/>
      <c r="F85"/>
      <c r="G85"/>
      <c r="H85"/>
      <c r="I85"/>
      <c r="J85"/>
    </row>
    <row r="86" spans="1:10" s="1" customFormat="1" ht="16.899999999999999" customHeight="1" x14ac:dyDescent="0.2">
      <c r="A86"/>
      <c r="B86"/>
      <c r="C86"/>
      <c r="D86"/>
      <c r="E86"/>
      <c r="F86"/>
      <c r="G86"/>
      <c r="H86"/>
      <c r="I86"/>
      <c r="J86"/>
    </row>
    <row r="87" spans="1:10" s="1" customFormat="1" ht="16.899999999999999" customHeight="1" x14ac:dyDescent="0.2">
      <c r="A87"/>
      <c r="B87"/>
      <c r="C87"/>
      <c r="D87"/>
      <c r="E87"/>
      <c r="F87"/>
      <c r="G87"/>
      <c r="H87"/>
      <c r="I87"/>
      <c r="J87"/>
    </row>
    <row r="88" spans="1:10" s="1" customFormat="1" ht="16.899999999999999" customHeight="1" x14ac:dyDescent="0.2">
      <c r="A88"/>
      <c r="B88"/>
      <c r="C88"/>
      <c r="D88"/>
      <c r="E88"/>
      <c r="F88"/>
      <c r="G88"/>
      <c r="H88"/>
      <c r="I88"/>
      <c r="J88"/>
    </row>
    <row r="89" spans="1:10" s="1" customFormat="1" ht="16.899999999999999" customHeight="1" x14ac:dyDescent="0.2">
      <c r="A89"/>
      <c r="B89"/>
      <c r="C89"/>
      <c r="D89"/>
      <c r="E89"/>
      <c r="F89"/>
      <c r="G89"/>
      <c r="H89"/>
      <c r="I89"/>
      <c r="J89"/>
    </row>
    <row r="90" spans="1:10" s="1" customFormat="1" ht="16.899999999999999" customHeight="1" x14ac:dyDescent="0.2">
      <c r="A90"/>
      <c r="B90"/>
      <c r="C90"/>
      <c r="D90"/>
      <c r="E90"/>
      <c r="F90"/>
      <c r="G90"/>
      <c r="H90"/>
      <c r="I90"/>
      <c r="J90"/>
    </row>
    <row r="91" spans="1:10" s="1" customFormat="1" ht="16.899999999999999" customHeight="1" x14ac:dyDescent="0.2">
      <c r="A91"/>
      <c r="B91"/>
      <c r="C91"/>
      <c r="D91"/>
      <c r="E91"/>
      <c r="F91"/>
      <c r="G91"/>
      <c r="H91"/>
      <c r="I91"/>
      <c r="J91"/>
    </row>
    <row r="92" spans="1:10" s="1" customFormat="1" ht="16.899999999999999" customHeight="1" x14ac:dyDescent="0.2">
      <c r="A92"/>
      <c r="B92"/>
      <c r="C92"/>
      <c r="D92"/>
      <c r="E92"/>
      <c r="F92"/>
      <c r="G92"/>
      <c r="H92"/>
      <c r="I92"/>
      <c r="J92"/>
    </row>
    <row r="93" spans="1:10" s="1" customFormat="1" ht="16.899999999999999" customHeight="1" x14ac:dyDescent="0.2">
      <c r="A93"/>
      <c r="B93"/>
      <c r="C93"/>
      <c r="D93"/>
      <c r="E93"/>
      <c r="F93"/>
      <c r="G93"/>
      <c r="H93"/>
      <c r="I93"/>
      <c r="J93"/>
    </row>
    <row r="94" spans="1:10" s="1" customFormat="1" ht="16.899999999999999" customHeight="1" x14ac:dyDescent="0.2">
      <c r="A94"/>
      <c r="B94"/>
      <c r="C94"/>
      <c r="D94"/>
      <c r="E94"/>
      <c r="F94"/>
      <c r="G94"/>
      <c r="H94"/>
      <c r="I94"/>
      <c r="J94"/>
    </row>
    <row r="95" spans="1:10" s="1" customFormat="1" ht="16.899999999999999" customHeight="1" x14ac:dyDescent="0.2">
      <c r="A95"/>
      <c r="B95"/>
      <c r="C95"/>
      <c r="D95"/>
      <c r="E95"/>
      <c r="F95"/>
      <c r="G95"/>
      <c r="H95"/>
      <c r="I95"/>
      <c r="J95"/>
    </row>
    <row r="96" spans="1:10" s="1" customFormat="1" ht="16.899999999999999" customHeight="1" x14ac:dyDescent="0.2">
      <c r="A96"/>
      <c r="B96"/>
      <c r="C96"/>
      <c r="D96"/>
      <c r="E96"/>
      <c r="F96"/>
      <c r="G96"/>
      <c r="H96"/>
      <c r="I96"/>
      <c r="J96"/>
    </row>
    <row r="97" spans="1:10" s="1" customFormat="1" ht="16.899999999999999" customHeight="1" x14ac:dyDescent="0.2">
      <c r="A97"/>
      <c r="B97"/>
      <c r="C97"/>
      <c r="D97"/>
      <c r="E97"/>
      <c r="F97"/>
      <c r="G97"/>
      <c r="H97"/>
      <c r="I97"/>
      <c r="J97"/>
    </row>
    <row r="98" spans="1:10" s="1" customFormat="1" ht="16.899999999999999" customHeight="1" x14ac:dyDescent="0.2">
      <c r="A98"/>
      <c r="B98"/>
      <c r="C98"/>
      <c r="D98"/>
      <c r="E98"/>
      <c r="F98"/>
      <c r="G98"/>
      <c r="H98"/>
      <c r="I98"/>
      <c r="J98"/>
    </row>
    <row r="99" spans="1:10" s="1" customFormat="1" ht="16.899999999999999" customHeight="1" x14ac:dyDescent="0.2">
      <c r="A99"/>
      <c r="B99"/>
      <c r="C99"/>
      <c r="D99"/>
      <c r="E99"/>
      <c r="F99"/>
      <c r="G99"/>
      <c r="H99"/>
      <c r="I99"/>
      <c r="J99"/>
    </row>
    <row r="100" spans="1:10" s="1" customFormat="1" ht="16.899999999999999" customHeight="1" x14ac:dyDescent="0.2">
      <c r="A100"/>
      <c r="B100"/>
      <c r="C100"/>
      <c r="D100"/>
      <c r="E100"/>
      <c r="F100"/>
      <c r="G100"/>
      <c r="H100"/>
      <c r="I100"/>
      <c r="J100"/>
    </row>
    <row r="101" spans="1:10" s="1" customFormat="1" ht="16.899999999999999" customHeight="1" x14ac:dyDescent="0.2">
      <c r="A101"/>
      <c r="B101"/>
      <c r="C101"/>
      <c r="D101"/>
      <c r="E101"/>
      <c r="F101"/>
      <c r="G101"/>
      <c r="H101"/>
      <c r="I101"/>
      <c r="J101"/>
    </row>
    <row r="102" spans="1:10" s="1" customFormat="1" ht="16.899999999999999" customHeight="1" x14ac:dyDescent="0.2">
      <c r="A102"/>
      <c r="B102"/>
      <c r="C102"/>
      <c r="D102"/>
      <c r="E102"/>
      <c r="F102"/>
      <c r="G102"/>
      <c r="H102"/>
      <c r="I102"/>
      <c r="J102"/>
    </row>
    <row r="103" spans="1:10" s="1" customFormat="1" ht="16.899999999999999" customHeight="1" x14ac:dyDescent="0.2">
      <c r="A103"/>
      <c r="B103"/>
      <c r="C103"/>
      <c r="D103"/>
      <c r="E103"/>
      <c r="F103"/>
      <c r="G103"/>
      <c r="H103"/>
      <c r="I103"/>
      <c r="J103"/>
    </row>
    <row r="104" spans="1:10" s="1" customFormat="1" ht="16.899999999999999" customHeight="1" x14ac:dyDescent="0.2">
      <c r="A104"/>
      <c r="B104"/>
      <c r="C104"/>
      <c r="D104"/>
      <c r="E104"/>
      <c r="F104"/>
      <c r="G104"/>
      <c r="H104"/>
      <c r="I104"/>
      <c r="J104"/>
    </row>
    <row r="105" spans="1:10" s="1" customFormat="1" ht="16.899999999999999" customHeight="1" x14ac:dyDescent="0.2">
      <c r="A105"/>
      <c r="B105"/>
      <c r="C105"/>
      <c r="D105"/>
      <c r="E105"/>
      <c r="F105"/>
      <c r="G105"/>
      <c r="H105"/>
      <c r="I105"/>
      <c r="J105"/>
    </row>
    <row r="106" spans="1:10" s="1" customFormat="1" ht="16.899999999999999" customHeight="1" x14ac:dyDescent="0.2">
      <c r="A106"/>
      <c r="B106"/>
      <c r="C106"/>
      <c r="D106"/>
      <c r="E106"/>
      <c r="F106"/>
      <c r="G106"/>
      <c r="H106"/>
      <c r="I106"/>
      <c r="J106"/>
    </row>
    <row r="107" spans="1:10" s="1" customFormat="1" ht="16.899999999999999" customHeight="1" x14ac:dyDescent="0.2">
      <c r="A107"/>
      <c r="B107"/>
      <c r="C107"/>
      <c r="D107"/>
      <c r="E107"/>
      <c r="F107"/>
      <c r="G107"/>
      <c r="H107"/>
      <c r="I107"/>
      <c r="J107"/>
    </row>
    <row r="108" spans="1:10" s="1" customFormat="1" ht="16.899999999999999" customHeight="1" x14ac:dyDescent="0.2">
      <c r="A108"/>
      <c r="B108"/>
      <c r="C108"/>
      <c r="D108"/>
      <c r="E108"/>
      <c r="F108"/>
      <c r="G108"/>
      <c r="H108"/>
      <c r="I108"/>
      <c r="J108"/>
    </row>
    <row r="109" spans="1:10" s="1" customFormat="1" ht="16.899999999999999" customHeight="1" x14ac:dyDescent="0.2">
      <c r="A109"/>
      <c r="B109"/>
      <c r="C109"/>
      <c r="D109"/>
      <c r="E109"/>
      <c r="F109"/>
      <c r="G109"/>
      <c r="H109"/>
      <c r="I109"/>
      <c r="J109"/>
    </row>
    <row r="110" spans="1:10" s="1" customFormat="1" ht="16.899999999999999" customHeight="1" x14ac:dyDescent="0.2">
      <c r="A110"/>
      <c r="B110"/>
      <c r="C110"/>
      <c r="D110"/>
      <c r="E110"/>
      <c r="F110"/>
      <c r="G110"/>
      <c r="H110"/>
      <c r="I110"/>
      <c r="J110"/>
    </row>
    <row r="111" spans="1:10" s="1" customFormat="1" ht="16.899999999999999" customHeight="1" x14ac:dyDescent="0.2">
      <c r="A111"/>
      <c r="B111"/>
      <c r="C111"/>
      <c r="D111"/>
      <c r="E111"/>
      <c r="F111"/>
      <c r="G111"/>
      <c r="H111"/>
      <c r="I111"/>
      <c r="J111"/>
    </row>
    <row r="112" spans="1:10" s="1" customFormat="1" ht="16.899999999999999" customHeight="1" x14ac:dyDescent="0.2">
      <c r="A112"/>
      <c r="B112"/>
      <c r="C112"/>
      <c r="D112"/>
      <c r="E112"/>
      <c r="F112"/>
      <c r="G112"/>
      <c r="H112"/>
      <c r="I112"/>
      <c r="J112"/>
    </row>
    <row r="113" spans="1:10" s="1" customFormat="1" ht="16.899999999999999" customHeight="1" x14ac:dyDescent="0.2">
      <c r="A113"/>
      <c r="B113"/>
      <c r="C113"/>
      <c r="D113"/>
      <c r="E113"/>
      <c r="F113"/>
      <c r="G113"/>
      <c r="H113"/>
      <c r="I113"/>
      <c r="J113"/>
    </row>
    <row r="114" spans="1:10" s="1" customFormat="1" ht="16.899999999999999" customHeight="1" x14ac:dyDescent="0.2">
      <c r="A114"/>
      <c r="B114"/>
      <c r="C114"/>
      <c r="D114"/>
      <c r="E114"/>
      <c r="F114"/>
      <c r="G114"/>
      <c r="H114"/>
      <c r="I114"/>
      <c r="J114"/>
    </row>
    <row r="115" spans="1:10" s="1" customFormat="1" ht="16.899999999999999" customHeight="1" x14ac:dyDescent="0.2">
      <c r="A115"/>
      <c r="B115"/>
      <c r="C115"/>
      <c r="D115"/>
      <c r="E115"/>
      <c r="F115"/>
      <c r="G115"/>
      <c r="H115"/>
      <c r="I115"/>
      <c r="J115"/>
    </row>
    <row r="116" spans="1:10" s="1" customFormat="1" ht="16.899999999999999" customHeight="1" x14ac:dyDescent="0.2">
      <c r="A116"/>
      <c r="B116"/>
      <c r="C116"/>
      <c r="D116"/>
      <c r="E116"/>
      <c r="F116"/>
      <c r="G116"/>
      <c r="H116"/>
      <c r="I116"/>
      <c r="J116"/>
    </row>
    <row r="117" spans="1:10" s="1" customFormat="1" ht="16.899999999999999" customHeight="1" x14ac:dyDescent="0.2">
      <c r="A117"/>
      <c r="B117"/>
      <c r="C117"/>
      <c r="D117"/>
      <c r="E117"/>
      <c r="F117"/>
      <c r="G117"/>
      <c r="H117"/>
      <c r="I117"/>
      <c r="J117"/>
    </row>
    <row r="118" spans="1:10" s="1" customFormat="1" ht="16.899999999999999" customHeight="1" x14ac:dyDescent="0.2">
      <c r="A118"/>
      <c r="B118"/>
      <c r="C118"/>
      <c r="D118"/>
      <c r="E118"/>
      <c r="F118"/>
      <c r="G118"/>
      <c r="H118"/>
      <c r="I118"/>
      <c r="J118"/>
    </row>
    <row r="119" spans="1:10" s="1" customFormat="1" ht="16.899999999999999" customHeight="1" x14ac:dyDescent="0.2">
      <c r="A119"/>
      <c r="B119"/>
      <c r="C119"/>
      <c r="D119"/>
      <c r="E119"/>
      <c r="F119"/>
      <c r="G119"/>
      <c r="H119"/>
      <c r="I119"/>
      <c r="J119"/>
    </row>
    <row r="120" spans="1:10" s="1" customFormat="1" ht="16.899999999999999" customHeight="1" x14ac:dyDescent="0.2">
      <c r="A120"/>
      <c r="B120"/>
      <c r="C120"/>
      <c r="D120"/>
      <c r="E120"/>
      <c r="F120"/>
      <c r="G120"/>
      <c r="H120"/>
      <c r="I120"/>
      <c r="J120"/>
    </row>
    <row r="121" spans="1:10" s="1" customFormat="1" ht="16.899999999999999" customHeight="1" x14ac:dyDescent="0.2">
      <c r="A121"/>
      <c r="B121"/>
      <c r="C121"/>
      <c r="D121"/>
      <c r="E121"/>
      <c r="F121"/>
      <c r="G121"/>
      <c r="H121"/>
      <c r="I121"/>
      <c r="J121"/>
    </row>
    <row r="122" spans="1:10" s="1" customFormat="1" ht="16.899999999999999" customHeight="1" x14ac:dyDescent="0.2">
      <c r="A122"/>
      <c r="B122"/>
      <c r="C122"/>
      <c r="D122"/>
      <c r="E122"/>
      <c r="F122"/>
      <c r="G122"/>
      <c r="H122"/>
      <c r="I122"/>
      <c r="J122"/>
    </row>
    <row r="123" spans="1:10" s="1" customFormat="1" ht="16.899999999999999" customHeight="1" x14ac:dyDescent="0.2">
      <c r="A123"/>
      <c r="B123"/>
      <c r="C123"/>
      <c r="D123"/>
      <c r="E123"/>
      <c r="F123"/>
      <c r="G123"/>
      <c r="H123"/>
      <c r="I123"/>
      <c r="J123"/>
    </row>
    <row r="124" spans="1:10" s="1" customFormat="1" ht="16.899999999999999" customHeight="1" x14ac:dyDescent="0.2">
      <c r="A124"/>
      <c r="B124"/>
      <c r="C124"/>
      <c r="D124"/>
      <c r="E124"/>
      <c r="F124"/>
      <c r="G124"/>
      <c r="H124"/>
      <c r="I124"/>
      <c r="J124"/>
    </row>
    <row r="125" spans="1:10" s="1" customFormat="1" ht="16.899999999999999" customHeight="1" x14ac:dyDescent="0.2">
      <c r="A125"/>
      <c r="B125"/>
      <c r="C125"/>
      <c r="D125"/>
      <c r="E125"/>
      <c r="F125"/>
      <c r="G125"/>
      <c r="H125"/>
      <c r="I125"/>
      <c r="J125"/>
    </row>
    <row r="126" spans="1:10" s="1" customFormat="1" ht="16.899999999999999" customHeight="1" x14ac:dyDescent="0.2">
      <c r="A126"/>
      <c r="B126"/>
      <c r="C126"/>
      <c r="D126"/>
      <c r="E126"/>
      <c r="F126"/>
      <c r="G126"/>
      <c r="H126"/>
      <c r="I126"/>
      <c r="J126"/>
    </row>
    <row r="127" spans="1:10" s="1" customFormat="1" ht="16.899999999999999" customHeight="1" x14ac:dyDescent="0.2">
      <c r="A127"/>
      <c r="B127"/>
      <c r="C127"/>
      <c r="D127"/>
      <c r="E127"/>
      <c r="F127"/>
      <c r="G127"/>
      <c r="H127"/>
      <c r="I127"/>
      <c r="J127"/>
    </row>
    <row r="128" spans="1:10" s="1" customFormat="1" ht="16.899999999999999" customHeight="1" x14ac:dyDescent="0.2">
      <c r="A128"/>
      <c r="B128"/>
      <c r="C128"/>
      <c r="D128"/>
      <c r="E128"/>
      <c r="F128"/>
      <c r="G128"/>
      <c r="H128"/>
      <c r="I128"/>
      <c r="J128"/>
    </row>
    <row r="129" spans="1:10" s="1" customFormat="1" ht="16.899999999999999" customHeight="1" x14ac:dyDescent="0.2">
      <c r="A129"/>
      <c r="B129"/>
      <c r="C129"/>
      <c r="D129"/>
      <c r="E129"/>
      <c r="F129"/>
      <c r="G129"/>
      <c r="H129"/>
      <c r="I129"/>
      <c r="J129"/>
    </row>
    <row r="130" spans="1:10" s="1" customFormat="1" ht="16.899999999999999" customHeight="1" x14ac:dyDescent="0.2">
      <c r="A130"/>
      <c r="B130"/>
      <c r="C130"/>
      <c r="D130"/>
      <c r="E130"/>
      <c r="F130"/>
      <c r="G130"/>
      <c r="H130"/>
      <c r="I130"/>
      <c r="J130"/>
    </row>
    <row r="131" spans="1:10" s="1" customFormat="1" ht="16.899999999999999" customHeight="1" x14ac:dyDescent="0.2">
      <c r="A131"/>
      <c r="B131"/>
      <c r="C131"/>
      <c r="D131"/>
      <c r="E131"/>
      <c r="F131"/>
      <c r="G131"/>
      <c r="H131"/>
      <c r="I131"/>
      <c r="J131"/>
    </row>
    <row r="132" spans="1:10" s="1" customFormat="1" ht="16.899999999999999" customHeight="1" x14ac:dyDescent="0.2">
      <c r="A132"/>
      <c r="B132"/>
      <c r="C132"/>
      <c r="D132"/>
      <c r="E132"/>
      <c r="F132"/>
      <c r="G132"/>
      <c r="H132"/>
      <c r="I132"/>
      <c r="J132"/>
    </row>
    <row r="133" spans="1:10" s="1" customFormat="1" ht="16.899999999999999" customHeight="1" x14ac:dyDescent="0.2">
      <c r="A133"/>
      <c r="B133"/>
      <c r="C133"/>
      <c r="D133"/>
      <c r="E133"/>
      <c r="F133"/>
      <c r="G133"/>
      <c r="H133"/>
      <c r="I133"/>
      <c r="J133"/>
    </row>
    <row r="134" spans="1:10" s="1" customFormat="1" ht="16.899999999999999" customHeight="1" x14ac:dyDescent="0.2">
      <c r="A134"/>
      <c r="B134"/>
      <c r="C134"/>
      <c r="D134"/>
      <c r="E134"/>
      <c r="F134"/>
      <c r="G134"/>
      <c r="H134"/>
      <c r="I134"/>
      <c r="J134"/>
    </row>
    <row r="135" spans="1:10" s="1" customFormat="1" ht="16.899999999999999" customHeight="1" x14ac:dyDescent="0.2">
      <c r="A135"/>
      <c r="B135"/>
      <c r="C135"/>
      <c r="D135"/>
      <c r="E135"/>
      <c r="F135"/>
      <c r="G135"/>
      <c r="H135"/>
      <c r="I135"/>
      <c r="J135"/>
    </row>
    <row r="136" spans="1:10" s="1" customFormat="1" x14ac:dyDescent="0.2">
      <c r="A136"/>
      <c r="B136"/>
      <c r="C136"/>
      <c r="D136"/>
      <c r="E136"/>
      <c r="F136"/>
      <c r="G136"/>
      <c r="H136"/>
      <c r="I136"/>
      <c r="J136"/>
    </row>
    <row r="137" spans="1:10" s="1" customFormat="1" ht="16.899999999999999" customHeight="1" x14ac:dyDescent="0.2">
      <c r="A137"/>
      <c r="B137"/>
      <c r="C137"/>
      <c r="D137"/>
      <c r="E137"/>
      <c r="F137"/>
      <c r="G137"/>
      <c r="H137"/>
      <c r="I137"/>
      <c r="J137"/>
    </row>
    <row r="138" spans="1:10" s="1" customFormat="1" ht="16.899999999999999" customHeight="1" x14ac:dyDescent="0.2">
      <c r="A138"/>
      <c r="B138"/>
      <c r="C138"/>
      <c r="D138"/>
      <c r="E138"/>
      <c r="F138"/>
      <c r="G138"/>
      <c r="H138"/>
      <c r="I138"/>
      <c r="J138"/>
    </row>
    <row r="139" spans="1:10" s="1" customFormat="1" ht="16.899999999999999" customHeight="1" x14ac:dyDescent="0.2">
      <c r="A139"/>
      <c r="B139"/>
      <c r="C139"/>
      <c r="D139"/>
      <c r="E139"/>
      <c r="F139"/>
      <c r="G139"/>
      <c r="H139"/>
      <c r="I139"/>
      <c r="J139"/>
    </row>
    <row r="140" spans="1:10" s="1" customFormat="1" x14ac:dyDescent="0.2">
      <c r="A140"/>
      <c r="B140"/>
      <c r="C140"/>
      <c r="D140"/>
      <c r="E140"/>
      <c r="F140"/>
      <c r="G140"/>
      <c r="H140"/>
      <c r="I140"/>
      <c r="J140"/>
    </row>
    <row r="141" spans="1:10" s="1" customFormat="1" ht="16.899999999999999" customHeight="1" x14ac:dyDescent="0.2">
      <c r="A141"/>
      <c r="B141"/>
      <c r="C141"/>
      <c r="D141"/>
      <c r="E141"/>
      <c r="F141"/>
      <c r="G141"/>
      <c r="H141"/>
      <c r="I141"/>
      <c r="J141"/>
    </row>
    <row r="142" spans="1:10" s="1" customFormat="1" ht="16.899999999999999" customHeight="1" x14ac:dyDescent="0.2">
      <c r="A142"/>
      <c r="B142"/>
      <c r="C142"/>
      <c r="D142"/>
      <c r="E142"/>
      <c r="F142"/>
      <c r="G142"/>
      <c r="H142"/>
      <c r="I142"/>
      <c r="J142"/>
    </row>
    <row r="143" spans="1:10" s="1" customFormat="1" ht="16.899999999999999" customHeight="1" x14ac:dyDescent="0.2">
      <c r="A143"/>
      <c r="B143"/>
      <c r="C143"/>
      <c r="D143"/>
      <c r="E143"/>
      <c r="F143"/>
      <c r="G143"/>
      <c r="H143"/>
      <c r="I143"/>
      <c r="J143"/>
    </row>
    <row r="144" spans="1:10" s="1" customFormat="1" ht="16.899999999999999" customHeight="1" x14ac:dyDescent="0.2">
      <c r="A144"/>
      <c r="B144"/>
      <c r="C144"/>
      <c r="D144"/>
      <c r="E144"/>
      <c r="F144"/>
      <c r="G144"/>
      <c r="H144"/>
      <c r="I144"/>
      <c r="J144"/>
    </row>
    <row r="145" spans="1:10" s="1" customFormat="1" ht="16.899999999999999" customHeight="1" x14ac:dyDescent="0.2">
      <c r="A145"/>
      <c r="B145"/>
      <c r="C145"/>
      <c r="D145"/>
      <c r="E145"/>
      <c r="F145"/>
      <c r="G145"/>
      <c r="H145"/>
      <c r="I145"/>
      <c r="J145"/>
    </row>
    <row r="146" spans="1:10" s="1" customFormat="1" ht="16.899999999999999" customHeight="1" x14ac:dyDescent="0.2">
      <c r="A146"/>
      <c r="B146"/>
      <c r="C146"/>
      <c r="D146"/>
      <c r="E146"/>
      <c r="F146"/>
      <c r="G146"/>
      <c r="H146"/>
      <c r="I146"/>
      <c r="J146"/>
    </row>
    <row r="147" spans="1:10" s="1" customFormat="1" ht="16.899999999999999" customHeight="1" x14ac:dyDescent="0.2">
      <c r="A147"/>
      <c r="B147"/>
      <c r="C147"/>
      <c r="D147"/>
      <c r="E147"/>
      <c r="F147"/>
      <c r="G147"/>
      <c r="H147"/>
      <c r="I147"/>
      <c r="J147"/>
    </row>
    <row r="148" spans="1:10" s="1" customFormat="1" ht="16.899999999999999" customHeight="1" x14ac:dyDescent="0.2">
      <c r="A148"/>
      <c r="B148"/>
      <c r="C148"/>
      <c r="D148"/>
      <c r="E148"/>
      <c r="F148"/>
      <c r="G148"/>
      <c r="H148"/>
      <c r="I148"/>
      <c r="J148"/>
    </row>
    <row r="149" spans="1:10" s="1" customFormat="1" ht="16.899999999999999" customHeight="1" x14ac:dyDescent="0.2">
      <c r="A149"/>
      <c r="B149"/>
      <c r="C149"/>
      <c r="D149"/>
      <c r="E149"/>
      <c r="F149"/>
      <c r="G149"/>
      <c r="H149"/>
      <c r="I149"/>
      <c r="J149"/>
    </row>
    <row r="150" spans="1:10" s="1" customFormat="1" ht="16.899999999999999" customHeight="1" x14ac:dyDescent="0.2">
      <c r="A150"/>
      <c r="B150"/>
      <c r="C150"/>
      <c r="D150"/>
      <c r="E150"/>
      <c r="F150"/>
      <c r="G150"/>
      <c r="H150"/>
      <c r="I150"/>
      <c r="J150"/>
    </row>
    <row r="151" spans="1:10" s="1" customFormat="1" ht="16.899999999999999" customHeight="1" x14ac:dyDescent="0.2">
      <c r="A151"/>
      <c r="B151"/>
      <c r="C151"/>
      <c r="D151"/>
      <c r="E151"/>
      <c r="F151"/>
      <c r="G151"/>
      <c r="H151"/>
      <c r="I151"/>
      <c r="J151"/>
    </row>
    <row r="152" spans="1:10" s="1" customFormat="1" ht="16.899999999999999" customHeight="1" x14ac:dyDescent="0.2">
      <c r="A152"/>
      <c r="B152"/>
      <c r="C152"/>
      <c r="D152"/>
      <c r="E152"/>
      <c r="F152"/>
      <c r="G152"/>
      <c r="H152"/>
      <c r="I152"/>
      <c r="J152"/>
    </row>
    <row r="153" spans="1:10" s="1" customFormat="1" ht="16.899999999999999" customHeight="1" x14ac:dyDescent="0.2">
      <c r="A153"/>
      <c r="B153"/>
      <c r="C153"/>
      <c r="D153"/>
      <c r="E153"/>
      <c r="F153"/>
      <c r="G153"/>
      <c r="H153"/>
      <c r="I153"/>
      <c r="J153"/>
    </row>
    <row r="154" spans="1:10" s="1" customFormat="1" ht="16.899999999999999" customHeight="1" x14ac:dyDescent="0.2">
      <c r="A154"/>
      <c r="B154"/>
      <c r="C154"/>
      <c r="D154"/>
      <c r="E154"/>
      <c r="F154"/>
      <c r="G154"/>
      <c r="H154"/>
      <c r="I154"/>
      <c r="J154"/>
    </row>
    <row r="155" spans="1:10" s="1" customFormat="1" ht="16.899999999999999" customHeight="1" x14ac:dyDescent="0.2">
      <c r="A155"/>
      <c r="B155"/>
      <c r="C155"/>
      <c r="D155"/>
      <c r="E155"/>
      <c r="F155"/>
      <c r="G155"/>
      <c r="H155"/>
      <c r="I155"/>
      <c r="J155"/>
    </row>
    <row r="156" spans="1:10" s="1" customFormat="1" ht="16.899999999999999" customHeight="1" x14ac:dyDescent="0.2">
      <c r="A156"/>
      <c r="B156"/>
      <c r="C156"/>
      <c r="D156"/>
      <c r="E156"/>
      <c r="F156"/>
      <c r="G156"/>
      <c r="H156"/>
      <c r="I156"/>
      <c r="J156"/>
    </row>
    <row r="157" spans="1:10" s="1" customFormat="1" ht="16.899999999999999" customHeight="1" x14ac:dyDescent="0.2">
      <c r="A157"/>
      <c r="B157"/>
      <c r="C157"/>
      <c r="D157"/>
      <c r="E157"/>
      <c r="F157"/>
      <c r="G157"/>
      <c r="H157"/>
      <c r="I157"/>
      <c r="J157"/>
    </row>
    <row r="158" spans="1:10" s="1" customFormat="1" ht="16.899999999999999" customHeight="1" x14ac:dyDescent="0.2">
      <c r="A158"/>
      <c r="B158"/>
      <c r="C158"/>
      <c r="D158"/>
      <c r="E158"/>
      <c r="F158"/>
      <c r="G158"/>
      <c r="H158"/>
      <c r="I158"/>
      <c r="J158"/>
    </row>
    <row r="159" spans="1:10" s="1" customFormat="1" ht="16.899999999999999" customHeight="1" x14ac:dyDescent="0.2">
      <c r="A159"/>
      <c r="B159"/>
      <c r="C159"/>
      <c r="D159"/>
      <c r="E159"/>
      <c r="F159"/>
      <c r="G159"/>
      <c r="H159"/>
      <c r="I159"/>
      <c r="J159"/>
    </row>
    <row r="160" spans="1:10" s="1" customFormat="1" ht="16.899999999999999" customHeight="1" x14ac:dyDescent="0.2">
      <c r="A160"/>
      <c r="B160"/>
      <c r="C160"/>
      <c r="D160"/>
      <c r="E160"/>
      <c r="F160"/>
      <c r="G160"/>
      <c r="H160"/>
      <c r="I160"/>
      <c r="J160"/>
    </row>
    <row r="161" spans="1:10" s="1" customFormat="1" ht="16.899999999999999" customHeight="1" x14ac:dyDescent="0.2">
      <c r="A161"/>
      <c r="B161"/>
      <c r="C161"/>
      <c r="D161"/>
      <c r="E161"/>
      <c r="F161"/>
      <c r="G161"/>
      <c r="H161"/>
      <c r="I161"/>
      <c r="J161"/>
    </row>
    <row r="162" spans="1:10" s="1" customFormat="1" ht="16.899999999999999" customHeight="1" x14ac:dyDescent="0.2">
      <c r="A162"/>
      <c r="B162"/>
      <c r="C162"/>
      <c r="D162"/>
      <c r="E162"/>
      <c r="F162"/>
      <c r="G162"/>
      <c r="H162"/>
      <c r="I162"/>
      <c r="J162"/>
    </row>
    <row r="163" spans="1:10" s="1" customFormat="1" ht="16.899999999999999" customHeight="1" x14ac:dyDescent="0.2">
      <c r="A163"/>
      <c r="B163"/>
      <c r="C163"/>
      <c r="D163"/>
      <c r="E163"/>
      <c r="F163"/>
      <c r="G163"/>
      <c r="H163"/>
      <c r="I163"/>
      <c r="J163"/>
    </row>
    <row r="164" spans="1:10" s="1" customFormat="1" x14ac:dyDescent="0.2">
      <c r="A164"/>
      <c r="B164"/>
      <c r="C164"/>
      <c r="D164"/>
      <c r="E164"/>
      <c r="F164"/>
      <c r="G164"/>
      <c r="H164"/>
      <c r="I164"/>
      <c r="J164"/>
    </row>
    <row r="165" spans="1:10" s="1" customFormat="1" x14ac:dyDescent="0.2">
      <c r="A165"/>
      <c r="B165"/>
      <c r="C165"/>
      <c r="D165"/>
      <c r="E165"/>
      <c r="F165"/>
      <c r="G165"/>
      <c r="H165"/>
      <c r="I165"/>
      <c r="J165"/>
    </row>
    <row r="166" spans="1:10" s="1" customFormat="1" ht="16.899999999999999" customHeight="1" x14ac:dyDescent="0.2">
      <c r="A166"/>
      <c r="B166"/>
      <c r="C166"/>
      <c r="D166"/>
      <c r="E166"/>
      <c r="F166"/>
      <c r="G166"/>
      <c r="H166"/>
      <c r="I166"/>
      <c r="J166"/>
    </row>
    <row r="167" spans="1:10" s="1" customFormat="1" ht="16.899999999999999" customHeight="1" x14ac:dyDescent="0.2">
      <c r="A167"/>
      <c r="B167"/>
      <c r="C167"/>
      <c r="D167"/>
      <c r="E167"/>
      <c r="F167"/>
      <c r="G167"/>
      <c r="H167"/>
      <c r="I167"/>
      <c r="J167"/>
    </row>
    <row r="168" spans="1:10" s="1" customFormat="1" ht="16.899999999999999" customHeight="1" x14ac:dyDescent="0.2">
      <c r="A168"/>
      <c r="B168"/>
      <c r="C168"/>
      <c r="D168"/>
      <c r="E168"/>
      <c r="F168"/>
      <c r="G168"/>
      <c r="H168"/>
      <c r="I168"/>
      <c r="J168"/>
    </row>
    <row r="169" spans="1:10" s="1" customFormat="1" ht="16.899999999999999" customHeight="1" x14ac:dyDescent="0.2">
      <c r="A169"/>
      <c r="B169"/>
      <c r="C169"/>
      <c r="D169"/>
      <c r="E169"/>
      <c r="F169"/>
      <c r="G169"/>
      <c r="H169"/>
      <c r="I169"/>
      <c r="J169"/>
    </row>
    <row r="170" spans="1:10" s="1" customFormat="1" ht="16.899999999999999" customHeight="1" x14ac:dyDescent="0.2">
      <c r="A170"/>
      <c r="B170"/>
      <c r="C170"/>
      <c r="D170"/>
      <c r="E170"/>
      <c r="F170"/>
      <c r="G170"/>
      <c r="H170"/>
      <c r="I170"/>
      <c r="J170"/>
    </row>
    <row r="171" spans="1:10" s="1" customFormat="1" x14ac:dyDescent="0.2">
      <c r="A171"/>
      <c r="B171"/>
      <c r="C171"/>
      <c r="D171"/>
      <c r="E171"/>
      <c r="F171"/>
      <c r="G171"/>
      <c r="H171"/>
      <c r="I171"/>
      <c r="J171"/>
    </row>
    <row r="172" spans="1:10" s="1" customFormat="1" ht="16.899999999999999" customHeight="1" x14ac:dyDescent="0.2">
      <c r="A172"/>
      <c r="B172"/>
      <c r="C172"/>
      <c r="D172"/>
      <c r="E172"/>
      <c r="F172"/>
      <c r="G172"/>
      <c r="H172"/>
      <c r="I172"/>
      <c r="J172"/>
    </row>
    <row r="173" spans="1:10" s="1" customFormat="1" x14ac:dyDescent="0.2">
      <c r="A173"/>
      <c r="B173"/>
      <c r="C173"/>
      <c r="D173"/>
      <c r="E173"/>
      <c r="F173"/>
      <c r="G173"/>
      <c r="H173"/>
      <c r="I173"/>
      <c r="J173"/>
    </row>
    <row r="174" spans="1:10" s="1" customFormat="1" ht="16.899999999999999" customHeight="1" x14ac:dyDescent="0.2">
      <c r="A174"/>
      <c r="B174"/>
      <c r="C174"/>
      <c r="D174"/>
      <c r="E174"/>
      <c r="F174"/>
      <c r="G174"/>
      <c r="H174"/>
      <c r="I174"/>
      <c r="J174"/>
    </row>
    <row r="175" spans="1:10" s="1" customFormat="1" ht="16.899999999999999" customHeight="1" x14ac:dyDescent="0.2">
      <c r="A175"/>
      <c r="B175"/>
      <c r="C175"/>
      <c r="D175"/>
      <c r="E175"/>
      <c r="F175"/>
      <c r="G175"/>
      <c r="H175"/>
      <c r="I175"/>
      <c r="J175"/>
    </row>
    <row r="176" spans="1:10" s="1" customFormat="1" ht="16.899999999999999" customHeight="1" x14ac:dyDescent="0.2">
      <c r="A176"/>
      <c r="B176"/>
      <c r="C176"/>
      <c r="D176"/>
      <c r="E176"/>
      <c r="F176"/>
      <c r="G176"/>
      <c r="H176"/>
      <c r="I176"/>
      <c r="J176"/>
    </row>
    <row r="177" spans="1:10" s="1" customFormat="1" ht="16.899999999999999" customHeight="1" x14ac:dyDescent="0.2">
      <c r="A177"/>
      <c r="B177"/>
      <c r="C177"/>
      <c r="D177"/>
      <c r="E177"/>
      <c r="F177"/>
      <c r="G177"/>
      <c r="H177"/>
      <c r="I177"/>
      <c r="J177"/>
    </row>
    <row r="178" spans="1:10" s="1" customFormat="1" x14ac:dyDescent="0.2">
      <c r="A178"/>
      <c r="B178"/>
      <c r="C178"/>
      <c r="D178"/>
      <c r="E178"/>
      <c r="F178"/>
      <c r="G178"/>
      <c r="H178"/>
      <c r="I178"/>
      <c r="J178"/>
    </row>
    <row r="179" spans="1:10" s="1" customFormat="1" ht="16.899999999999999" customHeight="1" x14ac:dyDescent="0.2">
      <c r="A179"/>
      <c r="B179"/>
      <c r="C179"/>
      <c r="D179"/>
      <c r="E179"/>
      <c r="F179"/>
      <c r="G179"/>
      <c r="H179"/>
      <c r="I179"/>
      <c r="J179"/>
    </row>
    <row r="180" spans="1:10" s="1" customFormat="1" x14ac:dyDescent="0.2">
      <c r="A180"/>
      <c r="B180"/>
      <c r="C180"/>
      <c r="D180"/>
      <c r="E180"/>
      <c r="F180"/>
      <c r="G180"/>
      <c r="H180"/>
      <c r="I180"/>
      <c r="J180"/>
    </row>
    <row r="181" spans="1:10" s="1" customFormat="1" ht="16.899999999999999" customHeight="1" x14ac:dyDescent="0.2">
      <c r="A181"/>
      <c r="B181"/>
      <c r="C181"/>
      <c r="D181"/>
      <c r="E181"/>
      <c r="F181"/>
      <c r="G181"/>
      <c r="H181"/>
      <c r="I181"/>
      <c r="J181"/>
    </row>
    <row r="182" spans="1:10" s="1" customFormat="1" ht="16.899999999999999" customHeight="1" x14ac:dyDescent="0.2">
      <c r="A182"/>
      <c r="B182"/>
      <c r="C182"/>
      <c r="D182"/>
      <c r="E182"/>
      <c r="F182"/>
      <c r="G182"/>
      <c r="H182"/>
      <c r="I182"/>
      <c r="J182"/>
    </row>
    <row r="183" spans="1:10" s="1" customFormat="1" ht="16.899999999999999" customHeight="1" x14ac:dyDescent="0.2">
      <c r="A183"/>
      <c r="B183"/>
      <c r="C183"/>
      <c r="D183"/>
      <c r="E183"/>
      <c r="F183"/>
      <c r="G183"/>
      <c r="H183"/>
      <c r="I183"/>
      <c r="J183"/>
    </row>
    <row r="184" spans="1:10" s="1" customFormat="1" x14ac:dyDescent="0.2">
      <c r="A184"/>
      <c r="B184"/>
      <c r="C184"/>
      <c r="D184"/>
      <c r="E184"/>
      <c r="F184"/>
      <c r="G184"/>
      <c r="H184"/>
      <c r="I184"/>
      <c r="J184"/>
    </row>
    <row r="185" spans="1:10" s="1" customFormat="1" x14ac:dyDescent="0.2">
      <c r="A185"/>
      <c r="B185"/>
      <c r="C185"/>
      <c r="D185"/>
      <c r="E185"/>
      <c r="F185"/>
      <c r="G185"/>
      <c r="H185"/>
      <c r="I185"/>
      <c r="J185"/>
    </row>
    <row r="186" spans="1:10" s="1" customFormat="1" ht="16.899999999999999" customHeight="1" x14ac:dyDescent="0.2">
      <c r="A186"/>
      <c r="B186"/>
      <c r="C186"/>
      <c r="D186"/>
      <c r="E186"/>
      <c r="F186"/>
      <c r="G186"/>
      <c r="H186"/>
      <c r="I186"/>
      <c r="J186"/>
    </row>
    <row r="187" spans="1:10" s="1" customFormat="1" ht="16.899999999999999" customHeight="1" x14ac:dyDescent="0.2">
      <c r="A187"/>
      <c r="B187"/>
      <c r="C187"/>
      <c r="D187"/>
      <c r="E187"/>
      <c r="F187"/>
      <c r="G187"/>
      <c r="H187"/>
      <c r="I187"/>
      <c r="J187"/>
    </row>
    <row r="188" spans="1:10" s="1" customFormat="1" ht="16.899999999999999" customHeight="1" x14ac:dyDescent="0.2">
      <c r="A188"/>
      <c r="B188"/>
      <c r="C188"/>
      <c r="D188"/>
      <c r="E188"/>
      <c r="F188"/>
      <c r="G188"/>
      <c r="H188"/>
      <c r="I188"/>
      <c r="J188"/>
    </row>
    <row r="189" spans="1:10" s="1" customFormat="1" ht="16.899999999999999" customHeight="1" x14ac:dyDescent="0.2">
      <c r="A189"/>
      <c r="B189"/>
      <c r="C189"/>
      <c r="D189"/>
      <c r="E189"/>
      <c r="F189"/>
      <c r="G189"/>
      <c r="H189"/>
      <c r="I189"/>
      <c r="J189"/>
    </row>
    <row r="190" spans="1:10" s="1" customFormat="1" ht="16.899999999999999" customHeight="1" x14ac:dyDescent="0.2">
      <c r="A190"/>
      <c r="B190"/>
      <c r="C190"/>
      <c r="D190"/>
      <c r="E190"/>
      <c r="F190"/>
      <c r="G190"/>
      <c r="H190"/>
      <c r="I190"/>
      <c r="J190"/>
    </row>
    <row r="191" spans="1:10" s="1" customFormat="1" ht="16.899999999999999" customHeight="1" x14ac:dyDescent="0.2">
      <c r="A191"/>
      <c r="B191"/>
      <c r="C191"/>
      <c r="D191"/>
      <c r="E191"/>
      <c r="F191"/>
      <c r="G191"/>
      <c r="H191"/>
      <c r="I191"/>
      <c r="J191"/>
    </row>
    <row r="192" spans="1:10" s="1" customFormat="1" ht="16.899999999999999" customHeight="1" x14ac:dyDescent="0.2">
      <c r="A192"/>
      <c r="B192"/>
      <c r="C192"/>
      <c r="D192"/>
      <c r="E192"/>
      <c r="F192"/>
      <c r="G192"/>
      <c r="H192"/>
      <c r="I192"/>
      <c r="J192"/>
    </row>
    <row r="193" spans="1:10" s="1" customFormat="1" x14ac:dyDescent="0.2">
      <c r="A193"/>
      <c r="B193"/>
      <c r="C193"/>
      <c r="D193"/>
      <c r="E193"/>
      <c r="F193"/>
      <c r="G193"/>
      <c r="H193"/>
      <c r="I193"/>
      <c r="J193"/>
    </row>
    <row r="194" spans="1:10" s="1" customFormat="1" ht="16.899999999999999" customHeight="1" x14ac:dyDescent="0.2">
      <c r="A194"/>
      <c r="B194"/>
      <c r="C194"/>
      <c r="D194"/>
      <c r="E194"/>
      <c r="F194"/>
      <c r="G194"/>
      <c r="H194"/>
      <c r="I194"/>
      <c r="J194"/>
    </row>
    <row r="195" spans="1:10" s="1" customFormat="1" ht="16.899999999999999" customHeight="1" x14ac:dyDescent="0.2">
      <c r="A195"/>
      <c r="B195"/>
      <c r="C195"/>
      <c r="D195"/>
      <c r="E195"/>
      <c r="F195"/>
      <c r="G195"/>
      <c r="H195"/>
      <c r="I195"/>
      <c r="J195"/>
    </row>
    <row r="196" spans="1:10" s="1" customFormat="1" ht="16.899999999999999" customHeight="1" x14ac:dyDescent="0.2">
      <c r="A196"/>
      <c r="B196"/>
      <c r="C196"/>
      <c r="D196"/>
      <c r="E196"/>
      <c r="F196"/>
      <c r="G196"/>
      <c r="H196"/>
      <c r="I196"/>
      <c r="J196"/>
    </row>
    <row r="197" spans="1:10" s="1" customFormat="1" ht="16.899999999999999" customHeight="1" x14ac:dyDescent="0.2">
      <c r="A197"/>
      <c r="B197"/>
      <c r="C197"/>
      <c r="D197"/>
      <c r="E197"/>
      <c r="F197"/>
      <c r="G197"/>
      <c r="H197"/>
      <c r="I197"/>
      <c r="J197"/>
    </row>
    <row r="198" spans="1:10" s="1" customFormat="1" ht="16.899999999999999" customHeight="1" x14ac:dyDescent="0.2">
      <c r="A198"/>
      <c r="B198"/>
      <c r="C198"/>
      <c r="D198"/>
      <c r="E198"/>
      <c r="F198"/>
      <c r="G198"/>
      <c r="H198"/>
      <c r="I198"/>
      <c r="J198"/>
    </row>
    <row r="199" spans="1:10" s="1" customFormat="1" x14ac:dyDescent="0.2">
      <c r="A199"/>
      <c r="B199"/>
      <c r="C199"/>
      <c r="D199"/>
      <c r="E199"/>
      <c r="F199"/>
      <c r="G199"/>
      <c r="H199"/>
      <c r="I199"/>
      <c r="J199"/>
    </row>
    <row r="200" spans="1:10" s="1" customFormat="1" x14ac:dyDescent="0.2">
      <c r="A200"/>
      <c r="B200"/>
      <c r="C200"/>
      <c r="D200"/>
      <c r="E200"/>
      <c r="F200"/>
      <c r="G200"/>
      <c r="H200"/>
      <c r="I200"/>
      <c r="J200"/>
    </row>
    <row r="201" spans="1:10" s="1" customFormat="1" ht="16.899999999999999" customHeight="1" x14ac:dyDescent="0.2">
      <c r="A201"/>
      <c r="B201"/>
      <c r="C201"/>
      <c r="D201"/>
      <c r="E201"/>
      <c r="F201"/>
      <c r="G201"/>
      <c r="H201"/>
      <c r="I201"/>
      <c r="J201"/>
    </row>
    <row r="202" spans="1:10" s="1" customFormat="1" ht="16.899999999999999" customHeight="1" x14ac:dyDescent="0.2">
      <c r="A202"/>
      <c r="B202"/>
      <c r="C202"/>
      <c r="D202"/>
      <c r="E202"/>
      <c r="F202"/>
      <c r="G202"/>
      <c r="H202"/>
      <c r="I202"/>
      <c r="J202"/>
    </row>
    <row r="203" spans="1:10" s="1" customFormat="1" ht="16.899999999999999" customHeight="1" x14ac:dyDescent="0.2">
      <c r="A203"/>
      <c r="B203"/>
      <c r="C203"/>
      <c r="D203"/>
      <c r="E203"/>
      <c r="F203"/>
      <c r="G203"/>
      <c r="H203"/>
      <c r="I203"/>
      <c r="J203"/>
    </row>
    <row r="204" spans="1:10" s="1" customFormat="1" ht="16.899999999999999" customHeight="1" x14ac:dyDescent="0.2">
      <c r="A204"/>
      <c r="B204"/>
      <c r="C204"/>
      <c r="D204"/>
      <c r="E204"/>
      <c r="F204"/>
      <c r="G204"/>
      <c r="H204"/>
      <c r="I204"/>
      <c r="J204"/>
    </row>
    <row r="205" spans="1:10" s="1" customFormat="1" ht="16.899999999999999" customHeight="1" x14ac:dyDescent="0.2">
      <c r="A205"/>
      <c r="B205"/>
      <c r="C205"/>
      <c r="D205"/>
      <c r="E205"/>
      <c r="F205"/>
      <c r="G205"/>
      <c r="H205"/>
      <c r="I205"/>
      <c r="J205"/>
    </row>
    <row r="206" spans="1:10" s="1" customFormat="1" x14ac:dyDescent="0.2">
      <c r="A206"/>
      <c r="B206"/>
      <c r="C206"/>
      <c r="D206"/>
      <c r="E206"/>
      <c r="F206"/>
      <c r="G206"/>
      <c r="H206"/>
      <c r="I206"/>
      <c r="J206"/>
    </row>
    <row r="207" spans="1:10" s="1" customFormat="1" x14ac:dyDescent="0.2">
      <c r="A207"/>
      <c r="B207"/>
      <c r="C207"/>
      <c r="D207"/>
      <c r="E207"/>
      <c r="F207"/>
      <c r="G207"/>
      <c r="H207"/>
      <c r="I207"/>
      <c r="J207"/>
    </row>
    <row r="208" spans="1:10" s="1" customFormat="1" ht="16.899999999999999" customHeight="1" x14ac:dyDescent="0.2">
      <c r="A208"/>
      <c r="B208"/>
      <c r="C208"/>
      <c r="D208"/>
      <c r="E208"/>
      <c r="F208"/>
      <c r="G208"/>
      <c r="H208"/>
      <c r="I208"/>
      <c r="J208"/>
    </row>
    <row r="209" spans="1:10" s="1" customFormat="1" ht="16.899999999999999" customHeight="1" x14ac:dyDescent="0.2">
      <c r="A209"/>
      <c r="B209"/>
      <c r="C209"/>
      <c r="D209"/>
      <c r="E209"/>
      <c r="F209"/>
      <c r="G209"/>
      <c r="H209"/>
      <c r="I209"/>
      <c r="J209"/>
    </row>
    <row r="210" spans="1:10" s="1" customFormat="1" ht="16.899999999999999" customHeight="1" x14ac:dyDescent="0.2">
      <c r="A210"/>
      <c r="B210"/>
      <c r="C210"/>
      <c r="D210"/>
      <c r="E210"/>
      <c r="F210"/>
      <c r="G210"/>
      <c r="H210"/>
      <c r="I210"/>
      <c r="J210"/>
    </row>
    <row r="211" spans="1:10" s="1" customFormat="1" ht="16.899999999999999" customHeight="1" x14ac:dyDescent="0.2">
      <c r="A211"/>
      <c r="B211"/>
      <c r="C211"/>
      <c r="D211"/>
      <c r="E211"/>
      <c r="F211"/>
      <c r="G211"/>
      <c r="H211"/>
      <c r="I211"/>
      <c r="J211"/>
    </row>
    <row r="212" spans="1:10" s="1" customFormat="1" ht="16.899999999999999" customHeight="1" x14ac:dyDescent="0.2">
      <c r="A212"/>
      <c r="B212"/>
      <c r="C212"/>
      <c r="D212"/>
      <c r="E212"/>
      <c r="F212"/>
      <c r="G212"/>
      <c r="H212"/>
      <c r="I212"/>
      <c r="J212"/>
    </row>
    <row r="213" spans="1:10" s="1" customFormat="1" ht="16.899999999999999" customHeight="1" x14ac:dyDescent="0.2">
      <c r="A213"/>
      <c r="B213"/>
      <c r="C213"/>
      <c r="D213"/>
      <c r="E213"/>
      <c r="F213"/>
      <c r="G213"/>
      <c r="H213"/>
      <c r="I213"/>
      <c r="J213"/>
    </row>
    <row r="214" spans="1:10" s="1" customFormat="1" ht="16.899999999999999" customHeight="1" x14ac:dyDescent="0.2">
      <c r="A214"/>
      <c r="B214"/>
      <c r="C214"/>
      <c r="D214"/>
      <c r="E214"/>
      <c r="F214"/>
      <c r="G214"/>
      <c r="H214"/>
      <c r="I214"/>
      <c r="J214"/>
    </row>
    <row r="215" spans="1:10" s="1" customFormat="1" ht="16.899999999999999" customHeight="1" x14ac:dyDescent="0.2">
      <c r="A215"/>
      <c r="B215"/>
      <c r="C215"/>
      <c r="D215"/>
      <c r="E215"/>
      <c r="F215"/>
      <c r="G215"/>
      <c r="H215"/>
      <c r="I215"/>
      <c r="J215"/>
    </row>
    <row r="216" spans="1:10" s="1" customFormat="1" ht="16.899999999999999" customHeight="1" x14ac:dyDescent="0.2">
      <c r="A216"/>
      <c r="B216"/>
      <c r="C216"/>
      <c r="D216"/>
      <c r="E216"/>
      <c r="F216"/>
      <c r="G216"/>
      <c r="H216"/>
      <c r="I216"/>
      <c r="J216"/>
    </row>
    <row r="217" spans="1:10" s="1" customFormat="1" ht="16.899999999999999" customHeight="1" x14ac:dyDescent="0.2">
      <c r="A217"/>
      <c r="B217"/>
      <c r="C217"/>
      <c r="D217"/>
      <c r="E217"/>
      <c r="F217"/>
      <c r="G217"/>
      <c r="H217"/>
      <c r="I217"/>
      <c r="J217"/>
    </row>
    <row r="218" spans="1:10" s="1" customFormat="1" ht="16.899999999999999" customHeight="1" x14ac:dyDescent="0.2">
      <c r="A218"/>
      <c r="B218"/>
      <c r="C218"/>
      <c r="D218"/>
      <c r="E218"/>
      <c r="F218"/>
      <c r="G218"/>
      <c r="H218"/>
      <c r="I218"/>
      <c r="J218"/>
    </row>
    <row r="219" spans="1:10" s="1" customFormat="1" ht="16.899999999999999" customHeight="1" x14ac:dyDescent="0.2">
      <c r="A219"/>
      <c r="B219"/>
      <c r="C219"/>
      <c r="D219"/>
      <c r="E219"/>
      <c r="F219"/>
      <c r="G219"/>
      <c r="H219"/>
      <c r="I219"/>
      <c r="J219"/>
    </row>
    <row r="220" spans="1:10" s="1" customFormat="1" ht="16.899999999999999" customHeight="1" x14ac:dyDescent="0.2">
      <c r="A220"/>
      <c r="B220"/>
      <c r="C220"/>
      <c r="D220"/>
      <c r="E220"/>
      <c r="F220"/>
      <c r="G220"/>
      <c r="H220"/>
      <c r="I220"/>
      <c r="J220"/>
    </row>
    <row r="221" spans="1:10" s="1" customFormat="1" ht="16.899999999999999" customHeight="1" x14ac:dyDescent="0.2">
      <c r="A221"/>
      <c r="B221"/>
      <c r="C221"/>
      <c r="D221"/>
      <c r="E221"/>
      <c r="F221"/>
      <c r="G221"/>
      <c r="H221"/>
      <c r="I221"/>
      <c r="J221"/>
    </row>
    <row r="222" spans="1:10" s="1" customFormat="1" ht="16.899999999999999" customHeight="1" x14ac:dyDescent="0.2">
      <c r="A222"/>
      <c r="B222"/>
      <c r="C222"/>
      <c r="D222"/>
      <c r="E222"/>
      <c r="F222"/>
      <c r="G222"/>
      <c r="H222"/>
      <c r="I222"/>
      <c r="J222"/>
    </row>
    <row r="223" spans="1:10" s="1" customFormat="1" ht="16.899999999999999" customHeight="1" x14ac:dyDescent="0.2">
      <c r="A223"/>
      <c r="B223"/>
      <c r="C223"/>
      <c r="D223"/>
      <c r="E223"/>
      <c r="F223"/>
      <c r="G223"/>
      <c r="H223"/>
      <c r="I223"/>
      <c r="J223"/>
    </row>
    <row r="224" spans="1:10" s="1" customFormat="1" ht="16.899999999999999" customHeight="1" x14ac:dyDescent="0.2">
      <c r="A224"/>
      <c r="B224"/>
      <c r="C224"/>
      <c r="D224"/>
      <c r="E224"/>
      <c r="F224"/>
      <c r="G224"/>
      <c r="H224"/>
      <c r="I224"/>
      <c r="J224"/>
    </row>
    <row r="225" spans="1:10" s="1" customFormat="1" ht="16.899999999999999" customHeight="1" x14ac:dyDescent="0.2">
      <c r="A225"/>
      <c r="B225"/>
      <c r="C225"/>
      <c r="D225"/>
      <c r="E225"/>
      <c r="F225"/>
      <c r="G225"/>
      <c r="H225"/>
      <c r="I225"/>
      <c r="J225"/>
    </row>
    <row r="226" spans="1:10" s="1" customFormat="1" ht="16.899999999999999" customHeight="1" x14ac:dyDescent="0.2">
      <c r="A226"/>
      <c r="B226"/>
      <c r="C226"/>
      <c r="D226"/>
      <c r="E226"/>
      <c r="F226"/>
      <c r="G226"/>
      <c r="H226"/>
      <c r="I226"/>
      <c r="J226"/>
    </row>
    <row r="227" spans="1:10" s="1" customFormat="1" ht="16.899999999999999" customHeight="1" x14ac:dyDescent="0.2">
      <c r="A227"/>
      <c r="B227"/>
      <c r="C227"/>
      <c r="D227"/>
      <c r="E227"/>
      <c r="F227"/>
      <c r="G227"/>
      <c r="H227"/>
      <c r="I227"/>
      <c r="J227"/>
    </row>
    <row r="228" spans="1:10" s="1" customFormat="1" ht="16.899999999999999" customHeight="1" x14ac:dyDescent="0.2">
      <c r="A228"/>
      <c r="B228"/>
      <c r="C228"/>
      <c r="D228"/>
      <c r="E228"/>
      <c r="F228"/>
      <c r="G228"/>
      <c r="H228"/>
      <c r="I228"/>
      <c r="J228"/>
    </row>
    <row r="229" spans="1:10" s="1" customFormat="1" ht="26.45" customHeight="1" x14ac:dyDescent="0.2">
      <c r="A229"/>
      <c r="B229"/>
      <c r="C229"/>
      <c r="D229"/>
      <c r="E229"/>
      <c r="F229"/>
      <c r="G229"/>
      <c r="H229"/>
      <c r="I229"/>
      <c r="J229"/>
    </row>
    <row r="230" spans="1:10" s="1" customFormat="1" ht="16.899999999999999" customHeight="1" x14ac:dyDescent="0.2">
      <c r="A230"/>
      <c r="B230"/>
      <c r="C230"/>
      <c r="D230"/>
      <c r="E230"/>
      <c r="F230"/>
      <c r="G230"/>
      <c r="H230"/>
      <c r="I230"/>
      <c r="J230"/>
    </row>
    <row r="231" spans="1:10" s="1" customFormat="1" ht="16.899999999999999" customHeight="1" x14ac:dyDescent="0.2">
      <c r="A231"/>
      <c r="B231"/>
      <c r="C231"/>
      <c r="D231"/>
      <c r="E231"/>
      <c r="F231"/>
      <c r="G231"/>
      <c r="H231"/>
      <c r="I231"/>
      <c r="J231"/>
    </row>
    <row r="232" spans="1:10" s="1" customFormat="1" ht="16.899999999999999" customHeight="1" x14ac:dyDescent="0.2">
      <c r="A232"/>
      <c r="B232"/>
      <c r="C232"/>
      <c r="D232"/>
      <c r="E232"/>
      <c r="F232"/>
      <c r="G232"/>
      <c r="H232"/>
      <c r="I232"/>
      <c r="J232"/>
    </row>
    <row r="233" spans="1:10" s="1" customFormat="1" ht="16.899999999999999" customHeight="1" x14ac:dyDescent="0.2">
      <c r="A233"/>
      <c r="B233"/>
      <c r="C233"/>
      <c r="D233"/>
      <c r="E233"/>
      <c r="F233"/>
      <c r="G233"/>
      <c r="H233"/>
      <c r="I233"/>
      <c r="J233"/>
    </row>
    <row r="234" spans="1:10" s="1" customFormat="1" ht="16.899999999999999" customHeight="1" x14ac:dyDescent="0.2">
      <c r="A234"/>
      <c r="B234"/>
      <c r="C234"/>
      <c r="D234"/>
      <c r="E234"/>
      <c r="F234"/>
      <c r="G234"/>
      <c r="H234"/>
      <c r="I234"/>
      <c r="J234"/>
    </row>
    <row r="235" spans="1:10" s="1" customFormat="1" ht="16.899999999999999" customHeight="1" x14ac:dyDescent="0.2">
      <c r="A235"/>
      <c r="B235"/>
      <c r="C235"/>
      <c r="D235"/>
      <c r="E235"/>
      <c r="F235"/>
      <c r="G235"/>
      <c r="H235"/>
      <c r="I235"/>
      <c r="J235"/>
    </row>
    <row r="236" spans="1:10" s="1" customFormat="1" ht="16.899999999999999" customHeight="1" x14ac:dyDescent="0.2">
      <c r="A236"/>
      <c r="B236"/>
      <c r="C236"/>
      <c r="D236"/>
      <c r="E236"/>
      <c r="F236"/>
      <c r="G236"/>
      <c r="H236"/>
      <c r="I236"/>
      <c r="J236"/>
    </row>
    <row r="237" spans="1:10" s="1" customFormat="1" ht="16.899999999999999" customHeight="1" x14ac:dyDescent="0.2">
      <c r="A237"/>
      <c r="B237"/>
      <c r="C237"/>
      <c r="D237"/>
      <c r="E237"/>
      <c r="F237"/>
      <c r="G237"/>
      <c r="H237"/>
      <c r="I237"/>
      <c r="J237"/>
    </row>
    <row r="238" spans="1:10" s="1" customFormat="1" ht="16.899999999999999" customHeight="1" x14ac:dyDescent="0.2">
      <c r="A238"/>
      <c r="B238"/>
      <c r="C238"/>
      <c r="D238"/>
      <c r="E238"/>
      <c r="F238"/>
      <c r="G238"/>
      <c r="H238"/>
      <c r="I238"/>
      <c r="J238"/>
    </row>
    <row r="239" spans="1:10" s="1" customFormat="1" x14ac:dyDescent="0.2">
      <c r="A239"/>
      <c r="B239"/>
      <c r="C239"/>
      <c r="D239"/>
      <c r="E239"/>
      <c r="F239"/>
      <c r="G239"/>
      <c r="H239"/>
      <c r="I239"/>
      <c r="J239"/>
    </row>
    <row r="240" spans="1:10" s="1" customFormat="1" x14ac:dyDescent="0.2">
      <c r="A240"/>
      <c r="B240"/>
      <c r="C240"/>
      <c r="D240"/>
      <c r="E240"/>
      <c r="F240"/>
      <c r="G240"/>
      <c r="H240"/>
      <c r="I240"/>
      <c r="J240"/>
    </row>
    <row r="241" spans="1:10" s="1" customFormat="1" ht="16.899999999999999" customHeight="1" x14ac:dyDescent="0.2">
      <c r="A241"/>
      <c r="B241"/>
      <c r="C241"/>
      <c r="D241"/>
      <c r="E241"/>
      <c r="F241"/>
      <c r="G241"/>
      <c r="H241"/>
      <c r="I241"/>
      <c r="J241"/>
    </row>
    <row r="242" spans="1:10" s="1" customFormat="1" ht="16.899999999999999" customHeight="1" x14ac:dyDescent="0.2">
      <c r="A242"/>
      <c r="B242"/>
      <c r="C242"/>
      <c r="D242"/>
      <c r="E242"/>
      <c r="F242"/>
      <c r="G242"/>
      <c r="H242"/>
      <c r="I242"/>
      <c r="J242"/>
    </row>
    <row r="243" spans="1:10" s="1" customFormat="1" ht="16.899999999999999" customHeight="1" x14ac:dyDescent="0.2">
      <c r="A243"/>
      <c r="B243"/>
      <c r="C243"/>
      <c r="D243"/>
      <c r="E243"/>
      <c r="F243"/>
      <c r="G243"/>
      <c r="H243"/>
      <c r="I243"/>
      <c r="J243"/>
    </row>
    <row r="244" spans="1:10" s="1" customFormat="1" ht="16.899999999999999" customHeight="1" x14ac:dyDescent="0.2">
      <c r="A244"/>
      <c r="B244"/>
      <c r="C244"/>
      <c r="D244"/>
      <c r="E244"/>
      <c r="F244"/>
      <c r="G244"/>
      <c r="H244"/>
      <c r="I244"/>
      <c r="J244"/>
    </row>
    <row r="245" spans="1:10" s="1" customFormat="1" ht="16.899999999999999" customHeight="1" x14ac:dyDescent="0.2">
      <c r="A245"/>
      <c r="B245"/>
      <c r="C245"/>
      <c r="D245"/>
      <c r="E245"/>
      <c r="F245"/>
      <c r="G245"/>
      <c r="H245"/>
      <c r="I245"/>
      <c r="J245"/>
    </row>
    <row r="246" spans="1:10" s="1" customFormat="1" ht="16.899999999999999" customHeight="1" x14ac:dyDescent="0.2">
      <c r="A246"/>
      <c r="B246"/>
      <c r="C246"/>
      <c r="D246"/>
      <c r="E246"/>
      <c r="F246"/>
      <c r="G246"/>
      <c r="H246"/>
      <c r="I246"/>
      <c r="J246"/>
    </row>
    <row r="247" spans="1:10" s="1" customFormat="1" ht="16.899999999999999" customHeight="1" x14ac:dyDescent="0.2">
      <c r="A247"/>
      <c r="B247"/>
      <c r="C247"/>
      <c r="D247"/>
      <c r="E247"/>
      <c r="F247"/>
      <c r="G247"/>
      <c r="H247"/>
      <c r="I247"/>
      <c r="J247"/>
    </row>
    <row r="248" spans="1:10" s="1" customFormat="1" ht="16.899999999999999" customHeight="1" x14ac:dyDescent="0.2">
      <c r="A248"/>
      <c r="B248"/>
      <c r="C248"/>
      <c r="D248"/>
      <c r="E248"/>
      <c r="F248"/>
      <c r="G248"/>
      <c r="H248"/>
      <c r="I248"/>
      <c r="J248"/>
    </row>
    <row r="249" spans="1:10" s="1" customFormat="1" ht="16.899999999999999" customHeight="1" x14ac:dyDescent="0.2">
      <c r="A249"/>
      <c r="B249"/>
      <c r="C249"/>
      <c r="D249"/>
      <c r="E249"/>
      <c r="F249"/>
      <c r="G249"/>
      <c r="H249"/>
      <c r="I249"/>
      <c r="J249"/>
    </row>
    <row r="250" spans="1:10" s="1" customFormat="1" ht="16.899999999999999" customHeight="1" x14ac:dyDescent="0.2">
      <c r="A250"/>
      <c r="B250"/>
      <c r="C250"/>
      <c r="D250"/>
      <c r="E250"/>
      <c r="F250"/>
      <c r="G250"/>
      <c r="H250"/>
      <c r="I250"/>
      <c r="J250"/>
    </row>
    <row r="251" spans="1:10" s="1" customFormat="1" ht="16.899999999999999" customHeight="1" x14ac:dyDescent="0.2">
      <c r="A251"/>
      <c r="B251"/>
      <c r="C251"/>
      <c r="D251"/>
      <c r="E251"/>
      <c r="F251"/>
      <c r="G251"/>
      <c r="H251"/>
      <c r="I251"/>
      <c r="J251"/>
    </row>
    <row r="252" spans="1:10" s="1" customFormat="1" ht="16.899999999999999" customHeight="1" x14ac:dyDescent="0.2">
      <c r="A252"/>
      <c r="B252"/>
      <c r="C252"/>
      <c r="D252"/>
      <c r="E252"/>
      <c r="F252"/>
      <c r="G252"/>
      <c r="H252"/>
      <c r="I252"/>
      <c r="J252"/>
    </row>
    <row r="253" spans="1:10" s="1" customFormat="1" ht="16.899999999999999" customHeight="1" x14ac:dyDescent="0.2">
      <c r="A253"/>
      <c r="B253"/>
      <c r="C253"/>
      <c r="D253"/>
      <c r="E253"/>
      <c r="F253"/>
      <c r="G253"/>
      <c r="H253"/>
      <c r="I253"/>
      <c r="J253"/>
    </row>
    <row r="254" spans="1:10" s="1" customFormat="1" ht="16.899999999999999" customHeight="1" x14ac:dyDescent="0.2">
      <c r="A254"/>
      <c r="B254"/>
      <c r="C254"/>
      <c r="D254"/>
      <c r="E254"/>
      <c r="F254"/>
      <c r="G254"/>
      <c r="H254"/>
      <c r="I254"/>
      <c r="J254"/>
    </row>
    <row r="255" spans="1:10" s="1" customFormat="1" ht="16.899999999999999" customHeight="1" x14ac:dyDescent="0.2">
      <c r="A255"/>
      <c r="B255"/>
      <c r="C255"/>
      <c r="D255"/>
      <c r="E255"/>
      <c r="F255"/>
      <c r="G255"/>
      <c r="H255"/>
      <c r="I255"/>
      <c r="J255"/>
    </row>
    <row r="256" spans="1:10" s="1" customFormat="1" ht="16.899999999999999" customHeight="1" x14ac:dyDescent="0.2">
      <c r="A256"/>
      <c r="B256"/>
      <c r="C256"/>
      <c r="D256"/>
      <c r="E256"/>
      <c r="F256"/>
      <c r="G256"/>
      <c r="H256"/>
      <c r="I256"/>
      <c r="J256"/>
    </row>
    <row r="257" spans="1:10" s="1" customFormat="1" ht="16.899999999999999" customHeight="1" x14ac:dyDescent="0.2">
      <c r="A257"/>
      <c r="B257"/>
      <c r="C257"/>
      <c r="D257"/>
      <c r="E257"/>
      <c r="F257"/>
      <c r="G257"/>
      <c r="H257"/>
      <c r="I257"/>
      <c r="J257"/>
    </row>
    <row r="258" spans="1:10" s="1" customFormat="1" ht="16.899999999999999" customHeight="1" x14ac:dyDescent="0.2">
      <c r="A258"/>
      <c r="B258"/>
      <c r="C258"/>
      <c r="D258"/>
      <c r="E258"/>
      <c r="F258"/>
      <c r="G258"/>
      <c r="H258"/>
      <c r="I258"/>
      <c r="J258"/>
    </row>
    <row r="259" spans="1:10" s="1" customFormat="1" ht="16.899999999999999" customHeight="1" x14ac:dyDescent="0.2">
      <c r="A259"/>
      <c r="B259"/>
      <c r="C259"/>
      <c r="D259"/>
      <c r="E259"/>
      <c r="F259"/>
      <c r="G259"/>
      <c r="H259"/>
      <c r="I259"/>
      <c r="J259"/>
    </row>
    <row r="260" spans="1:10" s="1" customFormat="1" ht="16.899999999999999" customHeight="1" x14ac:dyDescent="0.2">
      <c r="A260"/>
      <c r="B260"/>
      <c r="C260"/>
      <c r="D260"/>
      <c r="E260"/>
      <c r="F260"/>
      <c r="G260"/>
      <c r="H260"/>
      <c r="I260"/>
      <c r="J260"/>
    </row>
    <row r="261" spans="1:10" s="1" customFormat="1" ht="16.899999999999999" customHeight="1" x14ac:dyDescent="0.2">
      <c r="A261"/>
      <c r="B261"/>
      <c r="C261"/>
      <c r="D261"/>
      <c r="E261"/>
      <c r="F261"/>
      <c r="G261"/>
      <c r="H261"/>
      <c r="I261"/>
      <c r="J261"/>
    </row>
    <row r="262" spans="1:10" s="1" customFormat="1" ht="16.899999999999999" customHeight="1" x14ac:dyDescent="0.2">
      <c r="A262"/>
      <c r="B262"/>
      <c r="C262"/>
      <c r="D262"/>
      <c r="E262"/>
      <c r="F262"/>
      <c r="G262"/>
      <c r="H262"/>
      <c r="I262"/>
      <c r="J262"/>
    </row>
    <row r="263" spans="1:10" s="1" customFormat="1" x14ac:dyDescent="0.2">
      <c r="A263"/>
      <c r="B263"/>
      <c r="C263"/>
      <c r="D263"/>
      <c r="E263"/>
      <c r="F263"/>
      <c r="G263"/>
      <c r="H263"/>
      <c r="I263"/>
      <c r="J263"/>
    </row>
    <row r="264" spans="1:10" s="1" customFormat="1" ht="16.899999999999999" customHeight="1" x14ac:dyDescent="0.2">
      <c r="A264"/>
      <c r="B264"/>
      <c r="C264"/>
      <c r="D264"/>
      <c r="E264"/>
      <c r="F264"/>
      <c r="G264"/>
      <c r="H264"/>
      <c r="I264"/>
      <c r="J264"/>
    </row>
    <row r="265" spans="1:10" s="1" customFormat="1" x14ac:dyDescent="0.2">
      <c r="A265"/>
      <c r="B265"/>
      <c r="C265"/>
      <c r="D265"/>
      <c r="E265"/>
      <c r="F265"/>
      <c r="G265"/>
      <c r="H265"/>
      <c r="I265"/>
      <c r="J265"/>
    </row>
    <row r="266" spans="1:10" s="1" customFormat="1" ht="16.899999999999999" customHeight="1" x14ac:dyDescent="0.2">
      <c r="A266"/>
      <c r="B266"/>
      <c r="C266"/>
      <c r="D266"/>
      <c r="E266"/>
      <c r="F266"/>
      <c r="G266"/>
      <c r="H266"/>
      <c r="I266"/>
      <c r="J266"/>
    </row>
    <row r="267" spans="1:10" s="1" customFormat="1" ht="16.899999999999999" customHeight="1" x14ac:dyDescent="0.2">
      <c r="A267"/>
      <c r="B267"/>
      <c r="C267"/>
      <c r="D267"/>
      <c r="E267"/>
      <c r="F267"/>
      <c r="G267"/>
      <c r="H267"/>
      <c r="I267"/>
      <c r="J267"/>
    </row>
    <row r="268" spans="1:10" s="1" customFormat="1" ht="16.899999999999999" customHeight="1" x14ac:dyDescent="0.2">
      <c r="A268"/>
      <c r="B268"/>
      <c r="C268"/>
      <c r="D268"/>
      <c r="E268"/>
      <c r="F268"/>
      <c r="G268"/>
      <c r="H268"/>
      <c r="I268"/>
      <c r="J268"/>
    </row>
    <row r="269" spans="1:10" s="1" customFormat="1" ht="16.899999999999999" customHeight="1" x14ac:dyDescent="0.2">
      <c r="A269"/>
      <c r="B269"/>
      <c r="C269"/>
      <c r="D269"/>
      <c r="E269"/>
      <c r="F269"/>
      <c r="G269"/>
      <c r="H269"/>
      <c r="I269"/>
      <c r="J269"/>
    </row>
    <row r="270" spans="1:10" s="1" customFormat="1" ht="16.899999999999999" customHeight="1" x14ac:dyDescent="0.2">
      <c r="A270"/>
      <c r="B270"/>
      <c r="C270"/>
      <c r="D270"/>
      <c r="E270"/>
      <c r="F270"/>
      <c r="G270"/>
      <c r="H270"/>
      <c r="I270"/>
      <c r="J270"/>
    </row>
    <row r="271" spans="1:10" s="1" customFormat="1" x14ac:dyDescent="0.2">
      <c r="A271"/>
      <c r="B271"/>
      <c r="C271"/>
      <c r="D271"/>
      <c r="E271"/>
      <c r="F271"/>
      <c r="G271"/>
      <c r="H271"/>
      <c r="I271"/>
      <c r="J271"/>
    </row>
    <row r="272" spans="1:10" s="1" customFormat="1" ht="16.899999999999999" customHeight="1" x14ac:dyDescent="0.2">
      <c r="A272"/>
      <c r="B272"/>
      <c r="C272"/>
      <c r="D272"/>
      <c r="E272"/>
      <c r="F272"/>
      <c r="G272"/>
      <c r="H272"/>
      <c r="I272"/>
      <c r="J272"/>
    </row>
    <row r="273" spans="1:10" s="1" customFormat="1" x14ac:dyDescent="0.2">
      <c r="A273"/>
      <c r="B273"/>
      <c r="C273"/>
      <c r="D273"/>
      <c r="E273"/>
      <c r="F273"/>
      <c r="G273"/>
      <c r="H273"/>
      <c r="I273"/>
      <c r="J273"/>
    </row>
    <row r="274" spans="1:10" s="1" customFormat="1" ht="7.35" customHeight="1" x14ac:dyDescent="0.2">
      <c r="A274"/>
      <c r="B274"/>
      <c r="C274"/>
      <c r="D274"/>
      <c r="E274"/>
      <c r="F274"/>
      <c r="G274"/>
      <c r="H274"/>
      <c r="I274"/>
      <c r="J274"/>
    </row>
    <row r="275" spans="1:10" s="1" customFormat="1" x14ac:dyDescent="0.2">
      <c r="A275"/>
      <c r="B275"/>
      <c r="C275"/>
      <c r="D275"/>
      <c r="E275"/>
      <c r="F275"/>
      <c r="G275"/>
      <c r="H275"/>
      <c r="I275"/>
      <c r="J275"/>
    </row>
  </sheetData>
  <mergeCells count="2">
    <mergeCell ref="D5:F5"/>
    <mergeCell ref="D6:F6"/>
  </mergeCells>
  <pageMargins left="0.7" right="0.7" top="0.78740157499999996" bottom="0.78740157499999996" header="0.3" footer="0.3"/>
  <pageSetup paperSize="9" scale="80" fitToHeight="100" orientation="portrait" blackAndWhite="1" r:id="rId1"/>
  <headerFooter>
    <oddFooter>&amp;CStrana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4</vt:i4>
      </vt:variant>
    </vt:vector>
  </HeadingPairs>
  <TitlesOfParts>
    <vt:vector size="6" baseType="lpstr">
      <vt:lpstr>SO 300.4 - Kanalizační př...</vt:lpstr>
      <vt:lpstr>Seznam figur</vt:lpstr>
      <vt:lpstr>'Seznam figur'!Názvy_tisku</vt:lpstr>
      <vt:lpstr>'SO 300.4 - Kanalizační př...'!Názvy_tisku</vt:lpstr>
      <vt:lpstr>'Seznam figur'!Oblast_tisku</vt:lpstr>
      <vt:lpstr>'SO 300.4 - Kanalizační př...'!Oblast_tisku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DESKTOP-5UCNF4N\TMI</dc:creator>
  <cp:lastModifiedBy>brigadnik</cp:lastModifiedBy>
  <cp:lastPrinted>2022-01-12T17:17:18Z</cp:lastPrinted>
  <dcterms:created xsi:type="dcterms:W3CDTF">2022-01-10T22:24:48Z</dcterms:created>
  <dcterms:modified xsi:type="dcterms:W3CDTF">2024-03-06T14:51:29Z</dcterms:modified>
</cp:coreProperties>
</file>