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akazky kamery\Kamery_Slatina\II.etapa\PD_2etapa\"/>
    </mc:Choice>
  </mc:AlternateContent>
  <xr:revisionPtr revIDLastSave="0" documentId="13_ncr:1_{03DA00C0-28B1-4727-ABA4-57D866067C0D}" xr6:coauthVersionLast="47" xr6:coauthVersionMax="47" xr10:uidLastSave="{00000000-0000-0000-0000-000000000000}"/>
  <bookViews>
    <workbookView xWindow="8595" yWindow="570" windowWidth="26685" windowHeight="2007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Pol'!$A$1:$V$211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6" i="12" l="1"/>
  <c r="G155" i="12"/>
  <c r="G151" i="12"/>
  <c r="G150" i="12"/>
  <c r="G148" i="12"/>
  <c r="G116" i="12"/>
  <c r="G115" i="12"/>
  <c r="G114" i="12" l="1"/>
  <c r="G113" i="12"/>
  <c r="G109" i="12"/>
  <c r="G108" i="12"/>
  <c r="G107" i="12"/>
  <c r="G106" i="12"/>
  <c r="G105" i="12"/>
  <c r="G51" i="12"/>
  <c r="G68" i="12"/>
  <c r="G67" i="12"/>
  <c r="G66" i="12"/>
  <c r="G76" i="12"/>
  <c r="G63" i="12"/>
  <c r="G64" i="12"/>
  <c r="G65" i="12"/>
  <c r="G69" i="12"/>
  <c r="G70" i="12"/>
  <c r="G71" i="12"/>
  <c r="G72" i="12"/>
  <c r="G73" i="12"/>
  <c r="G74" i="12"/>
  <c r="G75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62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2" i="12"/>
  <c r="G53" i="12"/>
  <c r="G54" i="12"/>
  <c r="G55" i="12"/>
  <c r="G56" i="12"/>
  <c r="G57" i="12"/>
  <c r="G58" i="12"/>
  <c r="G59" i="12"/>
  <c r="G60" i="12"/>
  <c r="G8" i="12"/>
  <c r="G110" i="12"/>
  <c r="G111" i="12"/>
  <c r="G112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04" i="12"/>
  <c r="G146" i="12"/>
  <c r="G144" i="12" s="1"/>
  <c r="I64" i="1" s="1"/>
  <c r="G147" i="12"/>
  <c r="G149" i="12"/>
  <c r="G152" i="12"/>
  <c r="G153" i="12"/>
  <c r="G154" i="12"/>
  <c r="G145" i="12"/>
  <c r="G182" i="12"/>
  <c r="G183" i="12"/>
  <c r="G184" i="12"/>
  <c r="G185" i="12"/>
  <c r="G186" i="12"/>
  <c r="G187" i="12"/>
  <c r="G188" i="12"/>
  <c r="G189" i="12"/>
  <c r="G190" i="12"/>
  <c r="G181" i="12"/>
  <c r="G193" i="12"/>
  <c r="G194" i="12"/>
  <c r="G195" i="12"/>
  <c r="G192" i="12"/>
  <c r="G198" i="12"/>
  <c r="G199" i="12"/>
  <c r="G200" i="12"/>
  <c r="G201" i="12"/>
  <c r="G202" i="12"/>
  <c r="G203" i="12"/>
  <c r="G204" i="12"/>
  <c r="G207" i="12"/>
  <c r="G208" i="12"/>
  <c r="G209" i="12"/>
  <c r="G210" i="12"/>
  <c r="G211" i="12"/>
  <c r="G212" i="12"/>
  <c r="G213" i="12"/>
  <c r="G214" i="12"/>
  <c r="G206" i="12"/>
  <c r="G61" i="12" l="1"/>
  <c r="G205" i="12"/>
  <c r="G103" i="12"/>
  <c r="I63" i="1" s="1"/>
  <c r="G7" i="12"/>
  <c r="G197" i="12"/>
  <c r="G196" i="12" s="1"/>
  <c r="G158" i="12"/>
  <c r="G157" i="12" s="1"/>
  <c r="H32" i="1" l="1"/>
  <c r="I68" i="1" l="1"/>
  <c r="M58" i="12" l="1"/>
  <c r="M50" i="12"/>
  <c r="M16" i="12"/>
  <c r="U208" i="12"/>
  <c r="Q208" i="12"/>
  <c r="O208" i="12"/>
  <c r="K208" i="12"/>
  <c r="I208" i="12"/>
  <c r="M208" i="12"/>
  <c r="U207" i="12"/>
  <c r="Q207" i="12"/>
  <c r="O207" i="12"/>
  <c r="K207" i="12"/>
  <c r="I207" i="12"/>
  <c r="M207" i="12"/>
  <c r="U206" i="12"/>
  <c r="Q206" i="12"/>
  <c r="O206" i="12"/>
  <c r="K206" i="12"/>
  <c r="I206" i="12"/>
  <c r="M206" i="12"/>
  <c r="U204" i="12"/>
  <c r="Q204" i="12"/>
  <c r="O204" i="12"/>
  <c r="K204" i="12"/>
  <c r="I204" i="12"/>
  <c r="U198" i="12"/>
  <c r="Q198" i="12"/>
  <c r="O198" i="12"/>
  <c r="K198" i="12"/>
  <c r="I198" i="12"/>
  <c r="M198" i="12"/>
  <c r="U197" i="12"/>
  <c r="Q197" i="12"/>
  <c r="O197" i="12"/>
  <c r="K197" i="12"/>
  <c r="I197" i="12"/>
  <c r="U195" i="12"/>
  <c r="Q195" i="12"/>
  <c r="O195" i="12"/>
  <c r="K195" i="12"/>
  <c r="I195" i="12"/>
  <c r="M195" i="12"/>
  <c r="U194" i="12"/>
  <c r="Q194" i="12"/>
  <c r="O194" i="12"/>
  <c r="K194" i="12"/>
  <c r="I194" i="12"/>
  <c r="M194" i="12"/>
  <c r="U193" i="12"/>
  <c r="Q193" i="12"/>
  <c r="O193" i="12"/>
  <c r="K193" i="12"/>
  <c r="I193" i="12"/>
  <c r="M193" i="12"/>
  <c r="U192" i="12"/>
  <c r="Q192" i="12"/>
  <c r="O192" i="12"/>
  <c r="K192" i="12"/>
  <c r="I192" i="12"/>
  <c r="U190" i="12"/>
  <c r="Q190" i="12"/>
  <c r="O190" i="12"/>
  <c r="K190" i="12"/>
  <c r="I190" i="12"/>
  <c r="M190" i="12"/>
  <c r="U189" i="12"/>
  <c r="Q189" i="12"/>
  <c r="O189" i="12"/>
  <c r="K189" i="12"/>
  <c r="I189" i="12"/>
  <c r="M189" i="12"/>
  <c r="U158" i="12"/>
  <c r="Q158" i="12"/>
  <c r="O158" i="12"/>
  <c r="K158" i="12"/>
  <c r="I158" i="12"/>
  <c r="U102" i="12"/>
  <c r="Q102" i="12"/>
  <c r="O102" i="12"/>
  <c r="K102" i="12"/>
  <c r="I102" i="12"/>
  <c r="M102" i="12"/>
  <c r="U62" i="12"/>
  <c r="Q62" i="12"/>
  <c r="O62" i="12"/>
  <c r="K62" i="12"/>
  <c r="I62" i="12"/>
  <c r="U58" i="12"/>
  <c r="Q58" i="12"/>
  <c r="O58" i="12"/>
  <c r="K58" i="12"/>
  <c r="I58" i="12"/>
  <c r="U50" i="12"/>
  <c r="Q50" i="12"/>
  <c r="O50" i="12"/>
  <c r="K50" i="12"/>
  <c r="I50" i="12"/>
  <c r="U16" i="12"/>
  <c r="Q16" i="12"/>
  <c r="O16" i="12"/>
  <c r="K16" i="12"/>
  <c r="I16" i="12"/>
  <c r="U9" i="12"/>
  <c r="Q9" i="12"/>
  <c r="O9" i="12"/>
  <c r="K9" i="12"/>
  <c r="I9" i="12"/>
  <c r="U8" i="12"/>
  <c r="Q8" i="12"/>
  <c r="O8" i="12"/>
  <c r="K8" i="12"/>
  <c r="I8" i="12"/>
  <c r="G191" i="12" l="1"/>
  <c r="I65" i="1"/>
  <c r="M204" i="12"/>
  <c r="I62" i="1"/>
  <c r="M197" i="12"/>
  <c r="M62" i="12"/>
  <c r="M61" i="12" s="1"/>
  <c r="I61" i="1"/>
  <c r="M9" i="12"/>
  <c r="M8" i="12"/>
  <c r="K205" i="12"/>
  <c r="I196" i="12"/>
  <c r="U196" i="12"/>
  <c r="I205" i="12"/>
  <c r="O205" i="12"/>
  <c r="O61" i="12"/>
  <c r="O191" i="12"/>
  <c r="Q205" i="12"/>
  <c r="Q157" i="12"/>
  <c r="M192" i="12"/>
  <c r="M191" i="12" s="1"/>
  <c r="K196" i="12"/>
  <c r="U191" i="12"/>
  <c r="I157" i="12"/>
  <c r="U157" i="12"/>
  <c r="K191" i="12"/>
  <c r="I7" i="12"/>
  <c r="K7" i="12"/>
  <c r="I61" i="12"/>
  <c r="Q61" i="12"/>
  <c r="K61" i="12"/>
  <c r="K157" i="12"/>
  <c r="U205" i="12"/>
  <c r="O157" i="12"/>
  <c r="Q191" i="12"/>
  <c r="O196" i="12"/>
  <c r="U61" i="12"/>
  <c r="I191" i="12"/>
  <c r="Q196" i="12"/>
  <c r="M205" i="12"/>
  <c r="U7" i="12"/>
  <c r="Q7" i="12"/>
  <c r="O7" i="12"/>
  <c r="M158" i="12"/>
  <c r="M157" i="12" s="1"/>
  <c r="M196" i="12" l="1"/>
  <c r="M7" i="12"/>
  <c r="AZ55" i="1" l="1"/>
  <c r="AZ53" i="1"/>
  <c r="AZ52" i="1"/>
  <c r="AZ50" i="1"/>
  <c r="AZ49" i="1"/>
  <c r="AZ48" i="1"/>
  <c r="AZ47" i="1"/>
  <c r="AZ46" i="1"/>
  <c r="AZ45" i="1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I67" i="1" l="1"/>
  <c r="I66" i="1"/>
  <c r="J39" i="1"/>
  <c r="J42" i="1" s="1"/>
  <c r="J40" i="1"/>
  <c r="I69" i="1" l="1"/>
  <c r="J62" i="1" l="1"/>
  <c r="J61" i="1"/>
  <c r="J68" i="1"/>
  <c r="J67" i="1"/>
  <c r="J63" i="1"/>
  <c r="I18" i="1"/>
  <c r="I21" i="1" s="1"/>
  <c r="G25" i="1" s="1"/>
  <c r="G26" i="1" s="1"/>
  <c r="G29" i="1" s="1"/>
  <c r="J65" i="1"/>
  <c r="J66" i="1"/>
  <c r="J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<sst xmlns="http://schemas.openxmlformats.org/spreadsheetml/2006/main" count="583" uniqueCount="270">
  <si>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</si>
  <si>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</si>
  <si>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</si>
  <si>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</si>
  <si>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</si>
  <si>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</si>
  <si>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</si>
  <si>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</si>
  <si>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</si>
  <si>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</si>
  <si>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</si>
  <si>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</si>
  <si>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</si>
  <si>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</si>
  <si>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</si>
  <si>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</si>
  <si>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</si>
  <si>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</si>
  <si>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</si>
  <si>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</si>
  <si>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</si>
  <si>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</si>
  <si>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</si>
  <si>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</si>
  <si>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</si>
  <si>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</si>
  <si>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</si>
  <si>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</si>
  <si>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</si>
  <si>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</si>
  <si>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</si>
  <si>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</si>
  <si>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</si>
  <si>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</si>
  <si>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</si>
  <si>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</si>
  <si>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</si>
  <si>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</si>
  <si>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</si>
  <si>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</si>
  <si>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</si>
  <si>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</si>
  <si>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</si>
  <si>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</si>
  <si>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Výstavba kamerového bodu Brno, Josefská 25</t>
  </si>
  <si>
    <t>Objekt:</t>
  </si>
  <si>
    <t>Rozpočet:</t>
  </si>
  <si>
    <t>0000</t>
  </si>
  <si>
    <t>Statutární město Brno</t>
  </si>
  <si>
    <t>Dominikánské náměstí 196/1</t>
  </si>
  <si>
    <t>44992785</t>
  </si>
  <si>
    <t>CZ44992785</t>
  </si>
  <si>
    <t>Stavba</t>
  </si>
  <si>
    <t>Celkem za stavbu</t>
  </si>
  <si>
    <t>CZK</t>
  </si>
  <si>
    <t>Uvedené výrobky definují pouze standard. Uchazeč může použít výrobky jiných výrobců, pokud jsou svými technickými parametry rovnocenné nebo jsou jejich technické parametry lepší, Funkčnost celého zařízení však nesmí být zhoršena.</t>
  </si>
  <si>
    <t>Jednotkové ceny zahrnují i náklady na:</t>
  </si>
  <si>
    <t>- pomocný instalační materiál,</t>
  </si>
  <si>
    <t>- zdvihací zařízení - plošina,</t>
  </si>
  <si>
    <t>- výškové práce,</t>
  </si>
  <si>
    <t>- dopravné.</t>
  </si>
  <si>
    <t>Počty koncových prvků odečteny z digitální verze PD programem Autocad.</t>
  </si>
  <si>
    <t>Výměry odměřeny z digitální verze PD programem Autocad z příloh.</t>
  </si>
  <si>
    <t>Provedení dle PD.</t>
  </si>
  <si>
    <t>Rekapitulace dílů</t>
  </si>
  <si>
    <t>Typ dílu</t>
  </si>
  <si>
    <t>M01</t>
  </si>
  <si>
    <t>M02</t>
  </si>
  <si>
    <t>M03</t>
  </si>
  <si>
    <t>Kamerový systém</t>
  </si>
  <si>
    <t>M04</t>
  </si>
  <si>
    <t>M05</t>
  </si>
  <si>
    <t>Licence</t>
  </si>
  <si>
    <t>M06</t>
  </si>
  <si>
    <t>Kabeláž</t>
  </si>
  <si>
    <t>M07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</si>
  <si>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</si>
  <si>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</si>
  <si>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</si>
  <si>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</si>
  <si>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</si>
  <si>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</si>
  <si>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</si>
  <si>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</si>
  <si>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</si>
  <si>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</si>
  <si>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</si>
  <si>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</si>
  <si>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</si>
  <si>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</si>
  <si>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</si>
  <si>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</si>
  <si>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</si>
  <si>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</si>
  <si>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</si>
  <si>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</si>
  <si>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</si>
  <si>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</si>
  <si>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</si>
  <si>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</si>
  <si>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</si>
  <si>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</si>
  <si>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</si>
  <si>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</si>
  <si>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soubor</t>
  </si>
  <si>
    <t>Vlastní</t>
  </si>
  <si>
    <t>POL1_9</t>
  </si>
  <si>
    <t>m</t>
  </si>
  <si>
    <t>ks</t>
  </si>
  <si>
    <t>hod</t>
  </si>
  <si>
    <t>Manipulace a uložení rezervy na optickém kabelu</t>
  </si>
  <si>
    <t>Svár optického vlákna</t>
  </si>
  <si>
    <t>Průraz zdiva tl.do 600mm  vč. zapravení průvrtu</t>
  </si>
  <si>
    <t>Ohebná elektroinstalační trubka pr. 25mm, vč.příchytek, UV odolnost</t>
  </si>
  <si>
    <t>Hzs-nezmeritelne stavebni prace</t>
  </si>
  <si>
    <t>h</t>
  </si>
  <si>
    <t>Přir.M</t>
  </si>
  <si>
    <t>RTS 17/ I</t>
  </si>
  <si>
    <t>Venkovní PTZ IP kamera, TD/N, 32xzoom, HDTV, 2MP, HighPoE</t>
  </si>
  <si>
    <t>Provedení kamery venkovní barevná IP PTZ kamera</t>
  </si>
  <si>
    <t>Snímací pvek CMOS 1/2,8"</t>
  </si>
  <si>
    <t>Maximální rozlišení 1920x1080</t>
  </si>
  <si>
    <t>Video komprese H.264, MJPEG</t>
  </si>
  <si>
    <t>Minimální osvětlení barva:0,6lux, ČB:0,04lux</t>
  </si>
  <si>
    <t>Zoom 32x</t>
  </si>
  <si>
    <t>Den/Noc mechanický IRC filtr</t>
  </si>
  <si>
    <t>Kompenzace protisvětla BLC, WDR</t>
  </si>
  <si>
    <t>Redukce šumu ano</t>
  </si>
  <si>
    <t>Stabilizace obrazu ano</t>
  </si>
  <si>
    <t>Detekce pohybu ano</t>
  </si>
  <si>
    <t>Privátní zóny ano</t>
  </si>
  <si>
    <t>Otáčení 0-3600</t>
  </si>
  <si>
    <t>Naklápění 0-2200</t>
  </si>
  <si>
    <t>Další funkce autotracking, inteligentní video</t>
  </si>
  <si>
    <t>Interní paměť slot na SD/SDHC/SDXC kartu</t>
  </si>
  <si>
    <t>Audio ne</t>
  </si>
  <si>
    <t>Komunikační rozhranní 1x RJ45(10/100Base-T(TX)</t>
  </si>
  <si>
    <t>Krytí IP66</t>
  </si>
  <si>
    <t>Pracovní teplota -50-500C</t>
  </si>
  <si>
    <t>Napájení High PoE (IEEE 802.3 at)</t>
  </si>
  <si>
    <t>Diskové pole E48XV 6TB 7.2K</t>
  </si>
  <si>
    <t>Přepěťová ochrana pro IP kameru</t>
  </si>
  <si>
    <t>Elektroinstalační materiál</t>
  </si>
  <si>
    <t>Měření optického kabelu na vln.dl. 1310nm, 1550nm,1625nm (1610nm), metoda OTDR a  útlum vláken,, přímá metoda  - závěrečné měření po montáži,vyhodnocení vč.protokolu</t>
  </si>
  <si>
    <t>vl</t>
  </si>
  <si>
    <t>PPV</t>
  </si>
  <si>
    <t>kpl</t>
  </si>
  <si>
    <t>Max. snímková rychlost  50 sn./s při všech rozlišeních</t>
  </si>
  <si>
    <r>
      <t>m</t>
    </r>
    <r>
      <rPr>
        <vertAlign val="superscript"/>
        <sz val="8"/>
        <rFont val="Arial CE"/>
        <charset val="238"/>
      </rPr>
      <t>2</t>
    </r>
  </si>
  <si>
    <t xml:space="preserve">Omítka vnitřní zdiva, MVC, štuková </t>
  </si>
  <si>
    <t xml:space="preserve">Vyčištění budov o výšce podlaží do 4 m </t>
  </si>
  <si>
    <t xml:space="preserve">Přesun hmot pro opravy a údržbu do výšky 25 m </t>
  </si>
  <si>
    <t>t</t>
  </si>
  <si>
    <t xml:space="preserve">Penetrace podkladu univerzální Primalex 1x </t>
  </si>
  <si>
    <t xml:space="preserve">Malba tekutá Primalex Plus, bílá, vnitřní 2 x </t>
  </si>
  <si>
    <t xml:space="preserve">Elektroměr, jednofázový, podružný, 1xDIN, digitální  </t>
  </si>
  <si>
    <t>Revize elektro</t>
  </si>
  <si>
    <t>Instalace a konfigurace Archiveru</t>
  </si>
  <si>
    <t>Instalace a konfigurace kamerového bodu</t>
  </si>
  <si>
    <t>Instalace a konfigurace SAN Switchů a kontrolerů</t>
  </si>
  <si>
    <t>Instalace a konfigurace diskového pole</t>
  </si>
  <si>
    <t>Instalace a konfigurace Switche</t>
  </si>
  <si>
    <t>Kamerové zkoušky</t>
  </si>
  <si>
    <t>Zkušební provoz</t>
  </si>
  <si>
    <t>Oživení a zprovoznění kamerového systému</t>
  </si>
  <si>
    <t>Kompletační činnost</t>
  </si>
  <si>
    <t>Geodetické zaměření stavby</t>
  </si>
  <si>
    <t>Inženýrská činnost</t>
  </si>
  <si>
    <t>Dokumentace skutečného provedení dle požadované formy objednatele a počtu</t>
  </si>
  <si>
    <t>Patchcord FTP RJ 45/RJ45 cat.7 1m</t>
  </si>
  <si>
    <t>Krimpovací konektor RJ 45 pro kabel cat7</t>
  </si>
  <si>
    <t>Ethernet Cable cat7 S-FTP PVC outdoor</t>
  </si>
  <si>
    <t>Průzkum trasy ve volném terénu</t>
  </si>
  <si>
    <t>Lanová svorka DIN</t>
  </si>
  <si>
    <t>Uložení optického kabelu na sloup</t>
  </si>
  <si>
    <t>Uložení datového metalického kabelu na sloup</t>
  </si>
  <si>
    <t>Úprava ve stávajícím rozvaděči NN</t>
  </si>
  <si>
    <t>Patchcord FTP RJ 45/RJ45 cat.7 3m</t>
  </si>
  <si>
    <t xml:space="preserve">Průzkum optické trasy </t>
  </si>
  <si>
    <t>Jistič 16A/B včetně montáže do rozváděče</t>
  </si>
  <si>
    <t>Napájecí kabeláž CYKY-J 3x2,5</t>
  </si>
  <si>
    <t>Forma kabelová na kabelu CYKY do 5x2,5</t>
  </si>
  <si>
    <t>Ukončení kabelu 3*2,5 smršťovací záklopkou</t>
  </si>
  <si>
    <t>Brně</t>
  </si>
  <si>
    <t>Vodič CYA 10 zelenožlutý</t>
  </si>
  <si>
    <t>Brno-město 602 00</t>
  </si>
  <si>
    <t xml:space="preserve">          </t>
  </si>
  <si>
    <t>Win 2012 R2 device CAL</t>
  </si>
  <si>
    <t>Certifikační měření metalického vedení cat.7 vč. Protokolu</t>
  </si>
  <si>
    <t>SD karta 64GB pro venkovní instalace</t>
  </si>
  <si>
    <t>Instalace a konfigurace SWQL a Win 2012R2</t>
  </si>
  <si>
    <t>Hloubení kabelové rýhy 35cm šir.,80cm hlub.,zem.tř.3</t>
  </si>
  <si>
    <t>Zříz.kab.lože z kop.písku š.do 50cm</t>
  </si>
  <si>
    <t>Zakrytí plastovou fólií š.22cm</t>
  </si>
  <si>
    <t>Ruční zához rýhy 35cm šir.,80cm hlub.,zem.tř.3</t>
  </si>
  <si>
    <t>Skládkovné-zemina</t>
  </si>
  <si>
    <r>
      <t>m</t>
    </r>
    <r>
      <rPr>
        <vertAlign val="superscript"/>
        <sz val="8"/>
        <rFont val="Arial CE"/>
        <charset val="238"/>
      </rPr>
      <t>3</t>
    </r>
  </si>
  <si>
    <t>Provizorní úprava terénu v přírodní zemině, zem.třídy 3</t>
  </si>
  <si>
    <t>Konečná úprava terénu</t>
  </si>
  <si>
    <t>Travní směs PARK 25kg</t>
  </si>
  <si>
    <t>Zřízení varov.ohražení kolem výkopu</t>
  </si>
  <si>
    <t>Úprava ve stávajícím rozvaděči NN, připojení do stáv. Vedení</t>
  </si>
  <si>
    <t>Ocelová trubka PC 36mm</t>
  </si>
  <si>
    <t>Výložné rameno pro kameru, žárově zinkované</t>
  </si>
  <si>
    <t>Příslušenství PC 36(kolena, úchytky)</t>
  </si>
  <si>
    <t>Hmoždinka 8+ vrut</t>
  </si>
  <si>
    <t>Vytýčení stávajících inženýrských sítí</t>
  </si>
  <si>
    <t>- jednotlivé položky jsou uvedeny včetně montážních prací</t>
  </si>
  <si>
    <t>Adaptér rozvodné skříně na sloup</t>
  </si>
  <si>
    <t>M08</t>
  </si>
  <si>
    <t>Zdvihací zařízení - plošina</t>
  </si>
  <si>
    <t>Výškové práce</t>
  </si>
  <si>
    <t>Bourání živičných povrchů komunikací pro pěší tl. 5 cm</t>
  </si>
  <si>
    <t>Bourání betonových povrchů komunikací pro pěší</t>
  </si>
  <si>
    <t>Odvoz zeminy do vzdálenosti 20 km</t>
  </si>
  <si>
    <t>Vytýčení ostatních inž.sítí</t>
  </si>
  <si>
    <t>Jistič 10A/B včetně montáže do rozváděče</t>
  </si>
  <si>
    <t>Ukotvení stožáru, instalace, základ obetonování</t>
  </si>
  <si>
    <t>Betonový žlab TK1 včetně víka</t>
  </si>
  <si>
    <t>Zřízení a odstranění provizorní lávky</t>
  </si>
  <si>
    <t>Prostup do budovy vč. zapravení prostupu, materiál</t>
  </si>
  <si>
    <t xml:space="preserve">Optický kabel samonosný 24vl. SM 9/125um, gelový vnější provedení 125kg/km </t>
  </si>
  <si>
    <t>Patchcord SM LC/PC-LC/APC 1m duplex</t>
  </si>
  <si>
    <t>Orginální konzola určená pro otočné kamery + držák na stožár</t>
  </si>
  <si>
    <t>Průmyslový switch  2x 1G SFP, 2x ethernet PoE+,++60W per port -40-+70°</t>
  </si>
  <si>
    <t>SFP modul 20km SM single fiber CISCO</t>
  </si>
  <si>
    <t>ODF pro 12vl. včetně držáku, adaptér, pigtail, konektor 6x duplex LC/APC</t>
  </si>
  <si>
    <t>Lišta vkládací Lv 60/40 vč. příslušenství</t>
  </si>
  <si>
    <t>Výstavba kamerových bodů Brno - Slatina</t>
  </si>
  <si>
    <t>Ocelový stožár d= 8m, žárově zinkovano,4x2m včetně kotvících prvků, uzemnění , třmenů</t>
  </si>
  <si>
    <t>Optická spojka venkovní pro 48 vláken montáž na zeď/uložení do země - krytí IP68, kazety vč. příslušenství</t>
  </si>
  <si>
    <t>Třmen na ocelový sloup</t>
  </si>
  <si>
    <t>Baterie 18Ah, 12V, AGM,  nízky obsah výparů dle EN 50272-2</t>
  </si>
  <si>
    <t>Rozvodná skříň pro technologii kamer včetně zdroje, dobíječe</t>
  </si>
  <si>
    <t>Rozvodný panel AC + DC pro záložní zdroj</t>
  </si>
  <si>
    <t>Panoramatický modul pro kameru</t>
  </si>
  <si>
    <r>
      <t>m</t>
    </r>
    <r>
      <rPr>
        <vertAlign val="superscript"/>
        <sz val="8"/>
        <rFont val="Arial CE"/>
        <family val="2"/>
        <charset val="238"/>
      </rPr>
      <t>2</t>
    </r>
  </si>
  <si>
    <t>Hloubení kabelové rýhy 35cm šir.,55cm hlub.,zem.tř.3</t>
  </si>
  <si>
    <t>Ruční zához rýhy 35cm šir.,55cm hlub.,zem.tř.3</t>
  </si>
  <si>
    <r>
      <t>m</t>
    </r>
    <r>
      <rPr>
        <vertAlign val="superscript"/>
        <sz val="8"/>
        <rFont val="Arial CE"/>
        <family val="2"/>
        <charset val="238"/>
      </rPr>
      <t>3</t>
    </r>
  </si>
  <si>
    <t>M09</t>
  </si>
  <si>
    <t>Trubka HDPE 40/33  šedá s potiskem Brněnské komunikace</t>
  </si>
  <si>
    <t>Montáž spojky HDPE</t>
  </si>
  <si>
    <t>Spojka Plasson SPP 40</t>
  </si>
  <si>
    <t>Montáž koncovky HDPE</t>
  </si>
  <si>
    <t>Koncovka Plasson KPP 40</t>
  </si>
  <si>
    <t>Kalibrace trubky HDPE/LSPE</t>
  </si>
  <si>
    <t>Tlakování trubky HDPE/LSPE</t>
  </si>
  <si>
    <t>Zafukování optického kabelu</t>
  </si>
  <si>
    <t>Security center 5.10 licence failover kamery (bez licence)</t>
  </si>
  <si>
    <t>Security center 5.10 SMA pro 1kameru Enterprise 1 rok</t>
  </si>
  <si>
    <t>Rozvody dětské hřiště ul. Dědická - kamera K1</t>
  </si>
  <si>
    <t>Rozvody ul. Mikulčická - kamera K2</t>
  </si>
  <si>
    <t>Rozvody objekt dětské hřiště ul. Dědická - kamera K1</t>
  </si>
  <si>
    <t>Security center 5.11 licence kamera</t>
  </si>
  <si>
    <t>Travní směs PARK 1kg</t>
  </si>
  <si>
    <t>Optická spojka venkovní pro 96 vláken montáž na sloup - krytí IP68, kazety vč. příslušenství</t>
  </si>
  <si>
    <t>Uložení silového kabelu na sloup do 4mm2</t>
  </si>
  <si>
    <t>Rozvody ul. Hviezdoslavova - kamera K4</t>
  </si>
  <si>
    <t>Rozvody metropolitní síť</t>
  </si>
  <si>
    <t xml:space="preserve">Příprava před zafouknutím o.k. </t>
  </si>
  <si>
    <t xml:space="preserve">Příprava o.k. před svařováním </t>
  </si>
  <si>
    <t>Sestavení optické trasy konektivita v rámci metropolitní sítě</t>
  </si>
  <si>
    <t>Technická součinnost se správci sítí TsB</t>
  </si>
  <si>
    <t>Spojka PLASON</t>
  </si>
  <si>
    <t>Zatažení optického kabelu 24vl. SM</t>
  </si>
  <si>
    <t>Tomáš Krejzlík</t>
  </si>
  <si>
    <t>Výstavba kamerových bodů K1, K2 a K4</t>
  </si>
  <si>
    <t>Popis rozpočtu: 01 - Výstavba kamerových bodů K1, K2 a K4</t>
  </si>
  <si>
    <t xml:space="preserve">Výstavba kamerových bodů K1, K2 a K4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</si>
</sst>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General_)"/>
    <numFmt numFmtId="166" formatCode="#,###.\-&quot; Kč&quot;"/>
    <numFmt numFmtId="167" formatCode="0.00000"/>
  </numFmts>
  <fonts count="44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8"/>
      <name val="Arial CE"/>
      <charset val="238"/>
    </font>
    <font>
      <sz val="10"/>
      <name val="Arial CE"/>
    </font>
    <font>
      <sz val="6"/>
      <name val="Helv"/>
    </font>
    <font>
      <sz val="10"/>
      <name val="Arial"/>
      <family val="2"/>
      <charset val="238"/>
    </font>
    <font>
      <sz val="10"/>
      <name val="Arial"/>
      <family val="2"/>
    </font>
    <font>
      <b/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1" applyNumberFormat="0" applyFill="0" applyAlignment="0" applyProtection="0"/>
    <xf numFmtId="0" fontId="21" fillId="3" borderId="0" applyNumberFormat="0" applyBorder="0" applyAlignment="0" applyProtection="0"/>
    <xf numFmtId="0" fontId="22" fillId="16" borderId="2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165" fontId="37" fillId="0" borderId="0" applyFill="0"/>
    <xf numFmtId="0" fontId="2" fillId="0" borderId="0"/>
    <xf numFmtId="0" fontId="38" fillId="0" borderId="0"/>
    <xf numFmtId="0" fontId="39" fillId="0" borderId="0">
      <alignment vertical="center"/>
    </xf>
    <xf numFmtId="0" fontId="2" fillId="0" borderId="0"/>
    <xf numFmtId="0" fontId="36" fillId="0" borderId="0"/>
    <xf numFmtId="0" fontId="2" fillId="18" borderId="6" applyNumberFormat="0" applyAlignment="0" applyProtection="0"/>
    <xf numFmtId="0" fontId="28" fillId="0" borderId="7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7" borderId="8" applyNumberFormat="0" applyAlignment="0" applyProtection="0"/>
    <xf numFmtId="0" fontId="32" fillId="19" borderId="8" applyNumberFormat="0" applyAlignment="0" applyProtection="0"/>
    <xf numFmtId="0" fontId="33" fillId="19" borderId="9" applyNumberFormat="0" applyAlignment="0" applyProtection="0"/>
    <xf numFmtId="0" fontId="34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3" borderId="0" applyNumberFormat="0" applyBorder="0" applyAlignment="0" applyProtection="0"/>
  </cellStyleXfs>
  <cellXfs count="255">
    <xf numFmtId="0" fontId="0" fillId="0" borderId="0" xfId="0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15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0" xfId="0" applyBorder="1" applyAlignment="1">
      <alignment horizontal="right"/>
    </xf>
    <xf numFmtId="0" fontId="9" fillId="0" borderId="15" xfId="0" applyFont="1" applyBorder="1"/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11" xfId="0" applyFont="1" applyBorder="1" applyAlignment="1">
      <alignment horizontal="right"/>
    </xf>
    <xf numFmtId="0" fontId="9" fillId="0" borderId="15" xfId="0" applyFont="1" applyBorder="1" applyAlignment="1">
      <alignment vertical="top"/>
    </xf>
    <xf numFmtId="14" fontId="9" fillId="0" borderId="15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1" fontId="9" fillId="0" borderId="17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0" fontId="0" fillId="0" borderId="19" xfId="0" applyBorder="1"/>
    <xf numFmtId="0" fontId="0" fillId="0" borderId="16" xfId="0" applyBorder="1" applyAlignment="1">
      <alignment horizontal="left" indent="1"/>
    </xf>
    <xf numFmtId="0" fontId="0" fillId="0" borderId="15" xfId="0" applyBorder="1" applyAlignment="1">
      <alignment horizontal="right"/>
    </xf>
    <xf numFmtId="49" fontId="0" fillId="0" borderId="19" xfId="0" applyNumberFormat="1" applyBorder="1" applyAlignment="1">
      <alignment horizontal="left" vertical="center"/>
    </xf>
    <xf numFmtId="0" fontId="0" fillId="0" borderId="20" xfId="0" applyBorder="1" applyAlignment="1">
      <alignment horizontal="left" vertical="center" indent="1"/>
    </xf>
    <xf numFmtId="0" fontId="0" fillId="0" borderId="18" xfId="0" applyBorder="1" applyAlignment="1">
      <alignment horizontal="left" vertical="center"/>
    </xf>
    <xf numFmtId="0" fontId="0" fillId="0" borderId="18" xfId="0" applyBorder="1"/>
    <xf numFmtId="1" fontId="9" fillId="0" borderId="21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 indent="1"/>
    </xf>
    <xf numFmtId="49" fontId="0" fillId="0" borderId="22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1" fontId="9" fillId="0" borderId="18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indent="1"/>
    </xf>
    <xf numFmtId="0" fontId="0" fillId="0" borderId="23" xfId="0" applyBorder="1" applyAlignment="1">
      <alignment horizontal="left" vertical="top" indent="1"/>
    </xf>
    <xf numFmtId="0" fontId="0" fillId="0" borderId="24" xfId="0" applyBorder="1" applyAlignment="1">
      <alignment vertical="top"/>
    </xf>
    <xf numFmtId="0" fontId="9" fillId="0" borderId="24" xfId="0" applyFont="1" applyBorder="1" applyAlignment="1">
      <alignment horizontal="left" vertical="top"/>
    </xf>
    <xf numFmtId="0" fontId="9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/>
    <xf numFmtId="0" fontId="0" fillId="0" borderId="15" xfId="0" applyBorder="1" applyAlignment="1">
      <alignment horizontal="left"/>
    </xf>
    <xf numFmtId="0" fontId="0" fillId="0" borderId="26" xfId="0" applyBorder="1"/>
    <xf numFmtId="0" fontId="9" fillId="0" borderId="20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/>
    <xf numFmtId="0" fontId="5" fillId="0" borderId="0" xfId="0" applyFont="1" applyAlignment="1">
      <alignment horizontal="left"/>
    </xf>
    <xf numFmtId="4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4" fontId="0" fillId="0" borderId="10" xfId="0" applyNumberFormat="1" applyBorder="1"/>
    <xf numFmtId="49" fontId="9" fillId="0" borderId="15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0" fillId="25" borderId="0" xfId="0" applyFill="1"/>
    <xf numFmtId="0" fontId="9" fillId="25" borderId="0" xfId="0" applyFont="1" applyFill="1"/>
    <xf numFmtId="0" fontId="9" fillId="25" borderId="11" xfId="0" applyFont="1" applyFill="1" applyBorder="1"/>
    <xf numFmtId="0" fontId="0" fillId="25" borderId="10" xfId="0" applyFill="1" applyBorder="1" applyAlignment="1">
      <alignment horizontal="left" vertical="center" indent="1"/>
    </xf>
    <xf numFmtId="49" fontId="9" fillId="25" borderId="0" xfId="0" applyNumberFormat="1" applyFont="1" applyFill="1" applyAlignment="1">
      <alignment horizontal="left" vertical="center"/>
    </xf>
    <xf numFmtId="0" fontId="9" fillId="25" borderId="0" xfId="0" applyFont="1" applyFill="1" applyAlignment="1">
      <alignment vertical="center"/>
    </xf>
    <xf numFmtId="0" fontId="0" fillId="25" borderId="0" xfId="0" applyFill="1" applyAlignment="1">
      <alignment horizontal="right" vertical="center"/>
    </xf>
    <xf numFmtId="0" fontId="9" fillId="25" borderId="11" xfId="0" applyFont="1" applyFill="1" applyBorder="1" applyAlignment="1">
      <alignment vertical="center"/>
    </xf>
    <xf numFmtId="0" fontId="0" fillId="25" borderId="16" xfId="0" applyFill="1" applyBorder="1" applyAlignment="1">
      <alignment horizontal="left" vertical="center" indent="1"/>
    </xf>
    <xf numFmtId="0" fontId="0" fillId="25" borderId="15" xfId="0" applyFill="1" applyBorder="1"/>
    <xf numFmtId="49" fontId="9" fillId="25" borderId="15" xfId="0" applyNumberFormat="1" applyFont="1" applyFill="1" applyBorder="1" applyAlignment="1">
      <alignment horizontal="left" vertical="center"/>
    </xf>
    <xf numFmtId="0" fontId="9" fillId="25" borderId="15" xfId="0" applyFont="1" applyFill="1" applyBorder="1"/>
    <xf numFmtId="0" fontId="9" fillId="25" borderId="19" xfId="0" applyFont="1" applyFill="1" applyBorder="1"/>
    <xf numFmtId="49" fontId="9" fillId="0" borderId="15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8" xfId="0" applyNumberFormat="1" applyBorder="1"/>
    <xf numFmtId="3" fontId="9" fillId="0" borderId="28" xfId="0" applyNumberFormat="1" applyFont="1" applyBorder="1"/>
    <xf numFmtId="3" fontId="9" fillId="0" borderId="29" xfId="0" applyNumberFormat="1" applyFont="1" applyBorder="1"/>
    <xf numFmtId="3" fontId="0" fillId="25" borderId="30" xfId="0" applyNumberFormat="1" applyFill="1" applyBorder="1"/>
    <xf numFmtId="3" fontId="8" fillId="26" borderId="31" xfId="0" applyNumberFormat="1" applyFont="1" applyFill="1" applyBorder="1" applyAlignment="1">
      <alignment vertical="center"/>
    </xf>
    <xf numFmtId="3" fontId="8" fillId="26" borderId="24" xfId="0" applyNumberFormat="1" applyFont="1" applyFill="1" applyBorder="1" applyAlignment="1">
      <alignment vertical="center"/>
    </xf>
    <xf numFmtId="3" fontId="8" fillId="26" borderId="24" xfId="0" applyNumberFormat="1" applyFont="1" applyFill="1" applyBorder="1" applyAlignment="1">
      <alignment vertical="center" wrapText="1"/>
    </xf>
    <xf numFmtId="3" fontId="8" fillId="26" borderId="32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32" xfId="0" applyNumberFormat="1" applyBorder="1"/>
    <xf numFmtId="3" fontId="0" fillId="0" borderId="17" xfId="0" applyNumberFormat="1" applyBorder="1" applyAlignment="1">
      <alignment horizontal="left" indent="1"/>
    </xf>
    <xf numFmtId="3" fontId="0" fillId="0" borderId="30" xfId="0" applyNumberFormat="1" applyBorder="1"/>
    <xf numFmtId="0" fontId="3" fillId="0" borderId="0" xfId="0" applyFont="1" applyAlignment="1">
      <alignment horizontal="center" shrinkToFit="1"/>
    </xf>
    <xf numFmtId="3" fontId="10" fillId="26" borderId="32" xfId="0" applyNumberFormat="1" applyFont="1" applyFill="1" applyBorder="1" applyAlignment="1">
      <alignment horizontal="center" vertical="center" wrapText="1" shrinkToFit="1"/>
    </xf>
    <xf numFmtId="3" fontId="8" fillId="26" borderId="32" xfId="0" applyNumberFormat="1" applyFont="1" applyFill="1" applyBorder="1" applyAlignment="1">
      <alignment horizontal="center" vertical="center" wrapText="1" shrinkToFit="1"/>
    </xf>
    <xf numFmtId="3" fontId="4" fillId="0" borderId="32" xfId="0" applyNumberFormat="1" applyFont="1" applyBorder="1" applyAlignment="1">
      <alignment horizontal="right" wrapText="1" shrinkToFit="1"/>
    </xf>
    <xf numFmtId="3" fontId="4" fillId="0" borderId="32" xfId="0" applyNumberFormat="1" applyFont="1" applyBorder="1" applyAlignment="1">
      <alignment horizontal="right" shrinkToFit="1"/>
    </xf>
    <xf numFmtId="3" fontId="0" fillId="0" borderId="32" xfId="0" applyNumberFormat="1" applyBorder="1" applyAlignment="1">
      <alignment shrinkToFit="1"/>
    </xf>
    <xf numFmtId="3" fontId="9" fillId="0" borderId="29" xfId="0" applyNumberFormat="1" applyFont="1" applyBorder="1" applyAlignment="1">
      <alignment wrapText="1" shrinkToFit="1"/>
    </xf>
    <xf numFmtId="3" fontId="9" fillId="0" borderId="29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25" borderId="30" xfId="0" applyNumberFormat="1" applyFill="1" applyBorder="1" applyAlignment="1">
      <alignment wrapText="1" shrinkToFit="1"/>
    </xf>
    <xf numFmtId="3" fontId="0" fillId="25" borderId="30" xfId="0" applyNumberFormat="1" applyFill="1" applyBorder="1" applyAlignment="1">
      <alignment shrinkToFit="1"/>
    </xf>
    <xf numFmtId="0" fontId="5" fillId="25" borderId="33" xfId="0" applyFont="1" applyFill="1" applyBorder="1" applyAlignment="1">
      <alignment horizontal="left" vertical="center" indent="1"/>
    </xf>
    <xf numFmtId="0" fontId="6" fillId="25" borderId="34" xfId="0" applyFont="1" applyFill="1" applyBorder="1" applyAlignment="1">
      <alignment horizontal="left" vertical="center"/>
    </xf>
    <xf numFmtId="0" fontId="0" fillId="25" borderId="34" xfId="0" applyFill="1" applyBorder="1" applyAlignment="1">
      <alignment horizontal="left" vertical="center"/>
    </xf>
    <xf numFmtId="4" fontId="5" fillId="25" borderId="34" xfId="0" applyNumberFormat="1" applyFont="1" applyFill="1" applyBorder="1" applyAlignment="1">
      <alignment horizontal="left" vertical="center"/>
    </xf>
    <xf numFmtId="49" fontId="0" fillId="25" borderId="35" xfId="0" applyNumberFormat="1" applyFill="1" applyBorder="1" applyAlignment="1">
      <alignment horizontal="left" vertical="center"/>
    </xf>
    <xf numFmtId="0" fontId="0" fillId="25" borderId="34" xfId="0" applyFill="1" applyBorder="1"/>
    <xf numFmtId="49" fontId="9" fillId="25" borderId="35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7" fillId="0" borderId="0" xfId="0" applyFont="1"/>
    <xf numFmtId="0" fontId="16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49" fontId="8" fillId="0" borderId="28" xfId="0" applyNumberFormat="1" applyFont="1" applyBorder="1" applyAlignment="1">
      <alignment vertical="center"/>
    </xf>
    <xf numFmtId="0" fontId="16" fillId="26" borderId="31" xfId="0" applyFont="1" applyFill="1" applyBorder="1" applyAlignment="1">
      <alignment horizontal="center" vertical="center" wrapText="1"/>
    </xf>
    <xf numFmtId="0" fontId="16" fillId="26" borderId="24" xfId="0" applyFont="1" applyFill="1" applyBorder="1" applyAlignment="1">
      <alignment horizontal="center" vertical="center" wrapText="1"/>
    </xf>
    <xf numFmtId="0" fontId="8" fillId="25" borderId="17" xfId="0" applyFont="1" applyFill="1" applyBorder="1"/>
    <xf numFmtId="0" fontId="8" fillId="25" borderId="15" xfId="0" applyFont="1" applyFill="1" applyBorder="1"/>
    <xf numFmtId="0" fontId="16" fillId="26" borderId="32" xfId="0" applyFont="1" applyFill="1" applyBorder="1" applyAlignment="1">
      <alignment horizontal="center" vertical="center" wrapText="1"/>
    </xf>
    <xf numFmtId="4" fontId="8" fillId="0" borderId="29" xfId="0" applyNumberFormat="1" applyFont="1" applyBorder="1" applyAlignment="1">
      <alignment vertical="center"/>
    </xf>
    <xf numFmtId="4" fontId="8" fillId="25" borderId="30" xfId="0" applyNumberFormat="1" applyFont="1" applyFill="1" applyBorder="1"/>
    <xf numFmtId="49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8" fillId="25" borderId="30" xfId="0" applyNumberFormat="1" applyFont="1" applyFill="1" applyBorder="1"/>
    <xf numFmtId="4" fontId="8" fillId="0" borderId="32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25" borderId="30" xfId="0" applyNumberFormat="1" applyFont="1" applyFill="1" applyBorder="1" applyAlignment="1">
      <alignment horizontal="center"/>
    </xf>
    <xf numFmtId="49" fontId="0" fillId="0" borderId="10" xfId="0" applyNumberFormat="1" applyBorder="1"/>
    <xf numFmtId="0" fontId="0" fillId="25" borderId="27" xfId="0" applyFill="1" applyBorder="1" applyAlignment="1">
      <alignment vertical="center"/>
    </xf>
    <xf numFmtId="0" fontId="0" fillId="26" borderId="31" xfId="0" applyFill="1" applyBorder="1"/>
    <xf numFmtId="0" fontId="17" fillId="0" borderId="0" xfId="0" applyFont="1"/>
    <xf numFmtId="0" fontId="17" fillId="0" borderId="28" xfId="0" applyFont="1" applyBorder="1" applyAlignment="1">
      <alignment vertical="top"/>
    </xf>
    <xf numFmtId="49" fontId="0" fillId="26" borderId="32" xfId="0" applyNumberFormat="1" applyFill="1" applyBorder="1"/>
    <xf numFmtId="0" fontId="0" fillId="26" borderId="32" xfId="0" applyFill="1" applyBorder="1" applyAlignment="1">
      <alignment horizontal="center"/>
    </xf>
    <xf numFmtId="0" fontId="0" fillId="26" borderId="32" xfId="0" applyFill="1" applyBorder="1"/>
    <xf numFmtId="0" fontId="0" fillId="26" borderId="32" xfId="0" applyFill="1" applyBorder="1" applyAlignment="1">
      <alignment wrapText="1"/>
    </xf>
    <xf numFmtId="0" fontId="0" fillId="25" borderId="27" xfId="0" applyFill="1" applyBorder="1" applyAlignment="1">
      <alignment horizontal="center" vertical="top"/>
    </xf>
    <xf numFmtId="0" fontId="0" fillId="25" borderId="21" xfId="0" applyFill="1" applyBorder="1" applyAlignment="1">
      <alignment vertical="top"/>
    </xf>
    <xf numFmtId="0" fontId="0" fillId="25" borderId="17" xfId="0" applyFill="1" applyBorder="1" applyAlignment="1">
      <alignment vertical="top"/>
    </xf>
    <xf numFmtId="0" fontId="18" fillId="0" borderId="0" xfId="0" applyFont="1" applyAlignment="1">
      <alignment wrapText="1"/>
    </xf>
    <xf numFmtId="49" fontId="0" fillId="25" borderId="21" xfId="0" applyNumberFormat="1" applyFill="1" applyBorder="1" applyAlignment="1">
      <alignment vertical="top"/>
    </xf>
    <xf numFmtId="49" fontId="0" fillId="25" borderId="27" xfId="0" applyNumberFormat="1" applyFill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0" fontId="0" fillId="25" borderId="30" xfId="0" applyFill="1" applyBorder="1" applyAlignment="1">
      <alignment horizontal="center" vertical="top" shrinkToFit="1"/>
    </xf>
    <xf numFmtId="164" fontId="0" fillId="25" borderId="27" xfId="0" applyNumberFormat="1" applyFill="1" applyBorder="1" applyAlignment="1">
      <alignment vertical="top"/>
    </xf>
    <xf numFmtId="164" fontId="17" fillId="0" borderId="29" xfId="0" applyNumberFormat="1" applyFont="1" applyBorder="1" applyAlignment="1">
      <alignment vertical="top" shrinkToFit="1"/>
    </xf>
    <xf numFmtId="164" fontId="0" fillId="25" borderId="30" xfId="0" applyNumberFormat="1" applyFill="1" applyBorder="1" applyAlignment="1">
      <alignment vertical="top" shrinkToFit="1"/>
    </xf>
    <xf numFmtId="4" fontId="0" fillId="25" borderId="27" xfId="0" applyNumberFormat="1" applyFill="1" applyBorder="1" applyAlignment="1">
      <alignment vertical="top"/>
    </xf>
    <xf numFmtId="4" fontId="0" fillId="25" borderId="21" xfId="0" applyNumberFormat="1" applyFill="1" applyBorder="1" applyAlignment="1">
      <alignment vertical="top"/>
    </xf>
    <xf numFmtId="4" fontId="17" fillId="0" borderId="29" xfId="0" applyNumberFormat="1" applyFont="1" applyBorder="1" applyAlignment="1">
      <alignment vertical="top" shrinkToFit="1"/>
    </xf>
    <xf numFmtId="4" fontId="17" fillId="0" borderId="28" xfId="0" applyNumberFormat="1" applyFont="1" applyBorder="1" applyAlignment="1">
      <alignment vertical="top" shrinkToFit="1"/>
    </xf>
    <xf numFmtId="4" fontId="0" fillId="25" borderId="30" xfId="0" applyNumberFormat="1" applyFill="1" applyBorder="1" applyAlignment="1">
      <alignment vertical="top" shrinkToFit="1"/>
    </xf>
    <xf numFmtId="4" fontId="0" fillId="25" borderId="17" xfId="0" applyNumberFormat="1" applyFill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0" fontId="17" fillId="0" borderId="29" xfId="0" applyFont="1" applyBorder="1" applyAlignment="1">
      <alignment horizontal="left" vertical="top" wrapText="1"/>
    </xf>
    <xf numFmtId="0" fontId="0" fillId="25" borderId="30" xfId="0" applyFill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/>
    </xf>
    <xf numFmtId="164" fontId="17" fillId="0" borderId="36" xfId="0" applyNumberFormat="1" applyFont="1" applyBorder="1" applyAlignment="1">
      <alignment vertical="top" shrinkToFit="1"/>
    </xf>
    <xf numFmtId="164" fontId="17" fillId="0" borderId="0" xfId="0" applyNumberFormat="1" applyFont="1" applyAlignment="1">
      <alignment vertical="top" shrinkToFit="1"/>
    </xf>
    <xf numFmtId="0" fontId="17" fillId="0" borderId="17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49" fontId="0" fillId="25" borderId="18" xfId="0" applyNumberFormat="1" applyFill="1" applyBorder="1" applyAlignment="1">
      <alignment vertical="center"/>
    </xf>
    <xf numFmtId="0" fontId="0" fillId="0" borderId="28" xfId="0" applyBorder="1"/>
    <xf numFmtId="0" fontId="40" fillId="0" borderId="0" xfId="0" applyFont="1"/>
    <xf numFmtId="0" fontId="17" fillId="0" borderId="29" xfId="33" applyFont="1" applyBorder="1" applyAlignment="1">
      <alignment vertical="top" wrapText="1"/>
    </xf>
    <xf numFmtId="0" fontId="17" fillId="0" borderId="28" xfId="29" applyFont="1" applyBorder="1"/>
    <xf numFmtId="4" fontId="17" fillId="0" borderId="28" xfId="29" applyNumberFormat="1" applyFont="1" applyBorder="1" applyAlignment="1">
      <alignment vertical="top"/>
    </xf>
    <xf numFmtId="0" fontId="17" fillId="0" borderId="28" xfId="0" applyFont="1" applyBorder="1" applyAlignment="1">
      <alignment horizontal="left" wrapText="1"/>
    </xf>
    <xf numFmtId="0" fontId="17" fillId="0" borderId="29" xfId="0" applyFont="1" applyBorder="1" applyAlignment="1">
      <alignment horizontal="center"/>
    </xf>
    <xf numFmtId="0" fontId="17" fillId="0" borderId="28" xfId="0" applyFont="1" applyBorder="1" applyAlignment="1">
      <alignment wrapText="1"/>
    </xf>
    <xf numFmtId="0" fontId="17" fillId="0" borderId="29" xfId="29" applyFont="1" applyBorder="1" applyAlignment="1">
      <alignment horizontal="center" vertical="top"/>
    </xf>
    <xf numFmtId="0" fontId="17" fillId="0" borderId="17" xfId="0" applyFont="1" applyBorder="1" applyAlignment="1">
      <alignment vertical="top"/>
    </xf>
    <xf numFmtId="0" fontId="41" fillId="0" borderId="29" xfId="29" applyFont="1" applyBorder="1"/>
    <xf numFmtId="166" fontId="41" fillId="0" borderId="29" xfId="29" applyNumberFormat="1" applyFont="1" applyBorder="1" applyAlignment="1">
      <alignment horizontal="center" wrapText="1"/>
    </xf>
    <xf numFmtId="167" fontId="41" fillId="0" borderId="36" xfId="29" applyNumberFormat="1" applyFont="1" applyBorder="1" applyAlignment="1">
      <alignment horizontal="right" wrapText="1"/>
    </xf>
    <xf numFmtId="4" fontId="41" fillId="0" borderId="29" xfId="29" applyNumberFormat="1" applyFont="1" applyBorder="1" applyAlignment="1">
      <alignment vertical="top"/>
    </xf>
    <xf numFmtId="0" fontId="42" fillId="0" borderId="28" xfId="0" applyFont="1" applyBorder="1" applyAlignment="1">
      <alignment horizontal="left" wrapText="1"/>
    </xf>
    <xf numFmtId="0" fontId="42" fillId="0" borderId="29" xfId="0" applyFont="1" applyBorder="1" applyAlignment="1">
      <alignment horizontal="center"/>
    </xf>
    <xf numFmtId="164" fontId="42" fillId="0" borderId="36" xfId="0" applyNumberFormat="1" applyFont="1" applyBorder="1" applyAlignment="1">
      <alignment vertical="top" shrinkToFit="1"/>
    </xf>
    <xf numFmtId="4" fontId="42" fillId="0" borderId="29" xfId="0" applyNumberFormat="1" applyFont="1" applyBorder="1" applyAlignment="1">
      <alignment vertical="top" shrinkToFit="1"/>
    </xf>
    <xf numFmtId="0" fontId="42" fillId="0" borderId="28" xfId="0" applyFont="1" applyBorder="1" applyAlignment="1">
      <alignment wrapText="1"/>
    </xf>
    <xf numFmtId="49" fontId="8" fillId="0" borderId="28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17" fillId="0" borderId="17" xfId="0" applyFont="1" applyBorder="1" applyAlignment="1">
      <alignment horizontal="center" vertical="top" shrinkToFit="1"/>
    </xf>
    <xf numFmtId="164" fontId="17" fillId="0" borderId="17" xfId="0" applyNumberFormat="1" applyFont="1" applyBorder="1" applyAlignment="1">
      <alignment vertical="top" shrinkToFit="1"/>
    </xf>
    <xf numFmtId="4" fontId="17" fillId="0" borderId="17" xfId="0" applyNumberFormat="1" applyFont="1" applyBorder="1" applyAlignment="1">
      <alignment vertical="top" shrinkToFit="1"/>
    </xf>
    <xf numFmtId="0" fontId="17" fillId="0" borderId="30" xfId="0" applyFont="1" applyBorder="1" applyAlignment="1">
      <alignment horizontal="left" vertical="top"/>
    </xf>
    <xf numFmtId="0" fontId="4" fillId="24" borderId="0" xfId="0" applyFont="1" applyFill="1" applyAlignment="1">
      <alignment horizontal="left" wrapText="1"/>
    </xf>
    <xf numFmtId="4" fontId="13" fillId="0" borderId="21" xfId="0" applyNumberFormat="1" applyFont="1" applyBorder="1" applyAlignment="1">
      <alignment horizontal="right" vertical="center" indent="1"/>
    </xf>
    <xf numFmtId="4" fontId="13" fillId="0" borderId="37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24" xfId="0" applyNumberFormat="1" applyFont="1" applyBorder="1" applyAlignment="1">
      <alignment horizontal="right" vertical="center"/>
    </xf>
    <xf numFmtId="4" fontId="12" fillId="25" borderId="34" xfId="0" applyNumberFormat="1" applyFont="1" applyFill="1" applyBorder="1" applyAlignment="1">
      <alignment horizontal="right" vertical="center"/>
    </xf>
    <xf numFmtId="4" fontId="11" fillId="0" borderId="21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vertical="center"/>
    </xf>
    <xf numFmtId="4" fontId="11" fillId="0" borderId="21" xfId="0" applyNumberFormat="1" applyFont="1" applyBorder="1" applyAlignment="1">
      <alignment horizontal="right" vertical="center" indent="1"/>
    </xf>
    <xf numFmtId="4" fontId="11" fillId="0" borderId="37" xfId="0" applyNumberFormat="1" applyFont="1" applyBorder="1" applyAlignment="1">
      <alignment horizontal="right" vertical="center" indent="1"/>
    </xf>
    <xf numFmtId="2" fontId="12" fillId="25" borderId="34" xfId="0" applyNumberFormat="1" applyFont="1" applyFill="1" applyBorder="1" applyAlignment="1">
      <alignment horizontal="right" vertical="center"/>
    </xf>
    <xf numFmtId="1" fontId="0" fillId="0" borderId="15" xfId="0" applyNumberFormat="1" applyBorder="1" applyAlignment="1">
      <alignment horizontal="right" indent="1"/>
    </xf>
    <xf numFmtId="0" fontId="9" fillId="0" borderId="24" xfId="0" applyFont="1" applyBorder="1" applyAlignment="1">
      <alignment horizontal="left" vertical="center"/>
    </xf>
    <xf numFmtId="0" fontId="0" fillId="0" borderId="15" xfId="0" applyBorder="1" applyAlignment="1">
      <alignment horizontal="right" indent="1"/>
    </xf>
    <xf numFmtId="0" fontId="0" fillId="0" borderId="19" xfId="0" applyBorder="1" applyAlignment="1">
      <alignment horizontal="right" indent="1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3" fontId="0" fillId="0" borderId="24" xfId="0" applyNumberFormat="1" applyBorder="1"/>
    <xf numFmtId="3" fontId="0" fillId="0" borderId="24" xfId="0" applyNumberFormat="1" applyBorder="1" applyAlignment="1">
      <alignment wrapText="1"/>
    </xf>
    <xf numFmtId="3" fontId="9" fillId="0" borderId="0" xfId="0" applyNumberFormat="1" applyFont="1"/>
    <xf numFmtId="3" fontId="9" fillId="0" borderId="0" xfId="0" applyNumberFormat="1" applyFont="1" applyAlignment="1">
      <alignment wrapText="1"/>
    </xf>
    <xf numFmtId="3" fontId="0" fillId="0" borderId="15" xfId="0" applyNumberFormat="1" applyBorder="1"/>
    <xf numFmtId="3" fontId="0" fillId="0" borderId="15" xfId="0" applyNumberFormat="1" applyBorder="1" applyAlignment="1">
      <alignment wrapText="1"/>
    </xf>
    <xf numFmtId="3" fontId="0" fillId="25" borderId="21" xfId="0" applyNumberFormat="1" applyFill="1" applyBorder="1"/>
    <xf numFmtId="3" fontId="0" fillId="25" borderId="18" xfId="0" applyNumberFormat="1" applyFill="1" applyBorder="1"/>
    <xf numFmtId="3" fontId="0" fillId="25" borderId="37" xfId="0" applyNumberFormat="1" applyFill="1" applyBorder="1"/>
    <xf numFmtId="0" fontId="0" fillId="0" borderId="24" xfId="0" applyBorder="1" applyAlignment="1">
      <alignment horizontal="center"/>
    </xf>
    <xf numFmtId="4" fontId="11" fillId="0" borderId="21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0" xfId="0" applyAlignment="1">
      <alignment wrapText="1"/>
    </xf>
    <xf numFmtId="49" fontId="8" fillId="0" borderId="28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31" xfId="0" applyNumberFormat="1" applyFont="1" applyBorder="1" applyAlignment="1">
      <alignment vertical="center" wrapText="1"/>
    </xf>
    <xf numFmtId="49" fontId="8" fillId="0" borderId="24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8" xfId="0" applyNumberFormat="1" applyBorder="1" applyAlignment="1">
      <alignment vertical="center" shrinkToFit="1"/>
    </xf>
    <xf numFmtId="49" fontId="0" fillId="0" borderId="37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7" xfId="0" applyBorder="1" applyAlignment="1">
      <alignment vertical="center"/>
    </xf>
    <xf numFmtId="49" fontId="0" fillId="25" borderId="18" xfId="0" applyNumberFormat="1" applyFill="1" applyBorder="1" applyAlignment="1">
      <alignment vertical="center"/>
    </xf>
    <xf numFmtId="0" fontId="0" fillId="25" borderId="18" xfId="0" applyFill="1" applyBorder="1" applyAlignment="1">
      <alignment vertical="center"/>
    </xf>
    <xf numFmtId="0" fontId="0" fillId="25" borderId="37" xfId="0" applyFill="1" applyBorder="1" applyAlignment="1">
      <alignment vertical="center"/>
    </xf>
  </cellXfs>
  <cellStyles count="48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Nadpis 1 2" xfId="22" xr:uid="{00000000-0005-0000-0000-000015000000}"/>
    <cellStyle name="Nadpis 2 2" xfId="23" xr:uid="{00000000-0005-0000-0000-000016000000}"/>
    <cellStyle name="Nadpis 3 2" xfId="24" xr:uid="{00000000-0005-0000-0000-000017000000}"/>
    <cellStyle name="Nadpis 4 2" xfId="25" xr:uid="{00000000-0005-0000-0000-000018000000}"/>
    <cellStyle name="Název 2" xfId="26" xr:uid="{00000000-0005-0000-0000-000019000000}"/>
    <cellStyle name="Neutrální 2" xfId="27" xr:uid="{00000000-0005-0000-0000-00001A000000}"/>
    <cellStyle name="Normal_A" xfId="28" xr:uid="{00000000-0005-0000-0000-00001B000000}"/>
    <cellStyle name="Normální" xfId="0" builtinId="0"/>
    <cellStyle name="normální 2" xfId="29" xr:uid="{00000000-0005-0000-0000-00001D000000}"/>
    <cellStyle name="Normální 2 2" xfId="30" xr:uid="{00000000-0005-0000-0000-00001E000000}"/>
    <cellStyle name="Normální 3" xfId="31" xr:uid="{00000000-0005-0000-0000-00001F000000}"/>
    <cellStyle name="Normální 4" xfId="32" xr:uid="{00000000-0005-0000-0000-000020000000}"/>
    <cellStyle name="normální_POL.XLS" xfId="33" xr:uid="{00000000-0005-0000-0000-000021000000}"/>
    <cellStyle name="Poznámka 2" xfId="34" xr:uid="{00000000-0005-0000-0000-000022000000}"/>
    <cellStyle name="Propojená buňka 2" xfId="35" xr:uid="{00000000-0005-0000-0000-000023000000}"/>
    <cellStyle name="Správně 2" xfId="36" xr:uid="{00000000-0005-0000-0000-000024000000}"/>
    <cellStyle name="Text upozornění 2" xfId="37" xr:uid="{00000000-0005-0000-0000-000025000000}"/>
    <cellStyle name="Vstup 2" xfId="38" xr:uid="{00000000-0005-0000-0000-000026000000}"/>
    <cellStyle name="Výpočet 2" xfId="39" xr:uid="{00000000-0005-0000-0000-000027000000}"/>
    <cellStyle name="Výstup 2" xfId="40" xr:uid="{00000000-0005-0000-0000-000028000000}"/>
    <cellStyle name="Vysvětlující text 2" xfId="41" xr:uid="{00000000-0005-0000-0000-000029000000}"/>
    <cellStyle name="Zvýraznění 1 2" xfId="42" xr:uid="{00000000-0005-0000-0000-00002A000000}"/>
    <cellStyle name="Zvýraznění 2 2" xfId="43" xr:uid="{00000000-0005-0000-0000-00002B000000}"/>
    <cellStyle name="Zvýraznění 3 2" xfId="44" xr:uid="{00000000-0005-0000-0000-00002C000000}"/>
    <cellStyle name="Zvýraznění 4 2" xfId="45" xr:uid="{00000000-0005-0000-0000-00002D000000}"/>
    <cellStyle name="Zvýraznění 5 2" xfId="46" xr:uid="{00000000-0005-0000-0000-00002E000000}"/>
    <cellStyle name="Zvýraznění 6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40</v>
      </c>
    </row>
    <row r="2" spans="1:7" ht="57.75" customHeight="1" x14ac:dyDescent="0.2">
      <c r="A2" s="204" t="s">
        <v>41</v>
      </c>
      <c r="B2" s="204"/>
      <c r="C2" s="204"/>
      <c r="D2" s="204"/>
      <c r="E2" s="204"/>
      <c r="F2" s="204"/>
      <c r="G2" s="20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2"/>
  <sheetViews>
    <sheetView showGridLines="0" tabSelected="1" topLeftCell="B5" zoomScaleNormal="100" zoomScaleSheetLayoutView="75" workbookViewId="0">
      <selection activeCell="L23" sqref="L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3" t="s">
        <v>38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23.25" customHeight="1" x14ac:dyDescent="0.2">
      <c r="A2" s="3"/>
      <c r="B2" s="76" t="s">
        <v>24</v>
      </c>
      <c r="C2" s="73"/>
      <c r="D2" s="77" t="s">
        <v>47</v>
      </c>
      <c r="E2" s="77" t="s">
        <v>228</v>
      </c>
      <c r="F2" s="74"/>
      <c r="G2" s="74"/>
      <c r="H2" s="74"/>
      <c r="I2" s="74"/>
      <c r="J2" s="75"/>
      <c r="O2" s="1"/>
    </row>
    <row r="3" spans="1:15" ht="23.25" customHeight="1" x14ac:dyDescent="0.2">
      <c r="A3" s="3"/>
      <c r="B3" s="76" t="s">
        <v>45</v>
      </c>
      <c r="C3" s="73"/>
      <c r="D3" s="77" t="s">
        <v>43</v>
      </c>
      <c r="E3" s="77" t="s">
        <v>267</v>
      </c>
      <c r="F3" s="78"/>
      <c r="G3" s="78"/>
      <c r="H3" s="73"/>
      <c r="I3" s="79"/>
      <c r="J3" s="80"/>
    </row>
    <row r="4" spans="1:15" ht="23.25" customHeight="1" x14ac:dyDescent="0.2">
      <c r="A4" s="70">
        <v>7136</v>
      </c>
      <c r="B4" s="81" t="s">
        <v>46</v>
      </c>
      <c r="C4" s="82"/>
      <c r="D4" s="83" t="s">
        <v>43</v>
      </c>
      <c r="E4" s="83" t="s">
        <v>267</v>
      </c>
      <c r="F4" s="84"/>
      <c r="G4" s="84"/>
      <c r="H4" s="84"/>
      <c r="I4" s="84"/>
      <c r="J4" s="85"/>
    </row>
    <row r="5" spans="1:15" ht="24" customHeight="1" x14ac:dyDescent="0.2">
      <c r="A5" s="3"/>
      <c r="B5" s="40" t="s">
        <v>23</v>
      </c>
      <c r="D5" s="72" t="s">
        <v>48</v>
      </c>
      <c r="E5" s="23"/>
      <c r="F5" s="23"/>
      <c r="G5" s="23"/>
      <c r="H5" s="25" t="s">
        <v>42</v>
      </c>
      <c r="I5" s="72" t="s">
        <v>50</v>
      </c>
      <c r="J5" s="9"/>
    </row>
    <row r="6" spans="1:15" ht="15.75" customHeight="1" x14ac:dyDescent="0.2">
      <c r="A6" s="3"/>
      <c r="B6" s="35"/>
      <c r="C6" s="23"/>
      <c r="D6" s="72" t="s">
        <v>49</v>
      </c>
      <c r="E6" s="23"/>
      <c r="F6" s="23"/>
      <c r="G6" s="23"/>
      <c r="H6" s="25" t="s">
        <v>36</v>
      </c>
      <c r="I6" s="72" t="s">
        <v>51</v>
      </c>
      <c r="J6" s="9"/>
    </row>
    <row r="7" spans="1:15" ht="15.75" customHeight="1" x14ac:dyDescent="0.2">
      <c r="A7" s="3"/>
      <c r="B7" s="36"/>
      <c r="C7" s="86" t="s">
        <v>186</v>
      </c>
      <c r="D7" s="71" t="s">
        <v>185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21</v>
      </c>
      <c r="D8" s="29"/>
      <c r="H8" s="25" t="s">
        <v>42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36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20</v>
      </c>
      <c r="D11" s="221"/>
      <c r="E11" s="221"/>
      <c r="F11" s="221"/>
      <c r="G11" s="221"/>
      <c r="H11" s="25" t="s">
        <v>42</v>
      </c>
      <c r="I11" s="29"/>
      <c r="J11" s="9"/>
    </row>
    <row r="12" spans="1:15" ht="15.75" customHeight="1" x14ac:dyDescent="0.2">
      <c r="A12" s="3"/>
      <c r="B12" s="35"/>
      <c r="C12" s="23"/>
      <c r="D12" s="224"/>
      <c r="E12" s="224"/>
      <c r="F12" s="224"/>
      <c r="G12" s="224"/>
      <c r="H12" s="25" t="s">
        <v>36</v>
      </c>
      <c r="I12" s="29"/>
      <c r="J12" s="9"/>
    </row>
    <row r="13" spans="1:15" ht="15.75" customHeight="1" x14ac:dyDescent="0.2">
      <c r="A13" s="3"/>
      <c r="B13" s="36"/>
      <c r="C13" s="24"/>
      <c r="D13" s="225"/>
      <c r="E13" s="225"/>
      <c r="F13" s="225"/>
      <c r="G13" s="225"/>
      <c r="H13" s="26"/>
      <c r="I13" s="30"/>
      <c r="J13" s="43"/>
    </row>
    <row r="14" spans="1:15" ht="24" customHeight="1" x14ac:dyDescent="0.2">
      <c r="A14" s="3"/>
      <c r="B14" s="56" t="s">
        <v>22</v>
      </c>
      <c r="C14" s="57"/>
      <c r="D14" s="58" t="s">
        <v>266</v>
      </c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34</v>
      </c>
      <c r="C15" s="62"/>
      <c r="D15" s="15"/>
      <c r="E15" s="220"/>
      <c r="F15" s="220"/>
      <c r="G15" s="222"/>
      <c r="H15" s="222"/>
      <c r="I15" s="222" t="s">
        <v>31</v>
      </c>
      <c r="J15" s="223"/>
    </row>
    <row r="16" spans="1:15" ht="23.25" customHeight="1" x14ac:dyDescent="0.2">
      <c r="A16" s="142" t="s">
        <v>26</v>
      </c>
      <c r="B16" s="47" t="s">
        <v>26</v>
      </c>
      <c r="C16" s="48"/>
      <c r="D16" s="49"/>
      <c r="E16" s="205"/>
      <c r="F16" s="206"/>
      <c r="G16" s="205"/>
      <c r="H16" s="206"/>
      <c r="I16" s="205">
        <v>0</v>
      </c>
      <c r="J16" s="207"/>
    </row>
    <row r="17" spans="1:10" ht="23.25" customHeight="1" x14ac:dyDescent="0.2">
      <c r="A17" s="142" t="s">
        <v>27</v>
      </c>
      <c r="B17" s="47" t="s">
        <v>27</v>
      </c>
      <c r="C17" s="48"/>
      <c r="D17" s="49"/>
      <c r="E17" s="205"/>
      <c r="F17" s="206"/>
      <c r="G17" s="205"/>
      <c r="H17" s="206"/>
      <c r="I17" s="205">
        <v>0</v>
      </c>
      <c r="J17" s="207"/>
    </row>
    <row r="18" spans="1:10" ht="23.25" customHeight="1" x14ac:dyDescent="0.2">
      <c r="A18" s="142" t="s">
        <v>28</v>
      </c>
      <c r="B18" s="47" t="s">
        <v>28</v>
      </c>
      <c r="C18" s="48"/>
      <c r="D18" s="49"/>
      <c r="E18" s="205"/>
      <c r="F18" s="206"/>
      <c r="G18" s="205"/>
      <c r="H18" s="206"/>
      <c r="I18" s="205">
        <f>I69</f>
        <v>0</v>
      </c>
      <c r="J18" s="207"/>
    </row>
    <row r="19" spans="1:10" ht="23.25" customHeight="1" x14ac:dyDescent="0.2">
      <c r="A19" s="142" t="s">
        <v>77</v>
      </c>
      <c r="B19" s="47" t="s">
        <v>29</v>
      </c>
      <c r="C19" s="48"/>
      <c r="D19" s="49"/>
      <c r="E19" s="205"/>
      <c r="F19" s="206"/>
      <c r="G19" s="205"/>
      <c r="H19" s="206"/>
      <c r="I19" s="205">
        <v>0</v>
      </c>
      <c r="J19" s="207"/>
    </row>
    <row r="20" spans="1:10" ht="23.25" customHeight="1" x14ac:dyDescent="0.2">
      <c r="A20" s="142" t="s">
        <v>78</v>
      </c>
      <c r="B20" s="47" t="s">
        <v>30</v>
      </c>
      <c r="C20" s="48"/>
      <c r="D20" s="49"/>
      <c r="E20" s="205"/>
      <c r="F20" s="206"/>
      <c r="G20" s="205"/>
      <c r="H20" s="206"/>
      <c r="I20" s="205">
        <v>0</v>
      </c>
      <c r="J20" s="207"/>
    </row>
    <row r="21" spans="1:10" ht="23.25" customHeight="1" x14ac:dyDescent="0.2">
      <c r="A21" s="3"/>
      <c r="B21" s="64" t="s">
        <v>31</v>
      </c>
      <c r="C21" s="65"/>
      <c r="D21" s="66"/>
      <c r="E21" s="217"/>
      <c r="F21" s="218"/>
      <c r="G21" s="217"/>
      <c r="H21" s="218"/>
      <c r="I21" s="217">
        <f>SUM(I16:J20)</f>
        <v>0</v>
      </c>
      <c r="J21" s="238"/>
    </row>
    <row r="22" spans="1:10" ht="33" customHeight="1" x14ac:dyDescent="0.2">
      <c r="A22" s="3"/>
      <c r="B22" s="55" t="s">
        <v>35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13</v>
      </c>
      <c r="C23" s="48"/>
      <c r="D23" s="49"/>
      <c r="E23" s="50">
        <v>15</v>
      </c>
      <c r="F23" s="51" t="s">
        <v>0</v>
      </c>
      <c r="G23" s="215">
        <v>0</v>
      </c>
      <c r="H23" s="216"/>
      <c r="I23" s="216"/>
      <c r="J23" s="52" t="str">
        <f t="shared" ref="J23:J28" si="0">Mena</f>
        <v>CZK</v>
      </c>
    </row>
    <row r="24" spans="1:10" ht="23.25" customHeight="1" x14ac:dyDescent="0.2">
      <c r="A24" s="3"/>
      <c r="B24" s="47" t="s">
        <v>14</v>
      </c>
      <c r="C24" s="48"/>
      <c r="D24" s="49"/>
      <c r="E24" s="50">
        <f>SazbaDPH1</f>
        <v>15</v>
      </c>
      <c r="F24" s="51" t="s">
        <v>0</v>
      </c>
      <c r="G24" s="236">
        <v>0</v>
      </c>
      <c r="H24" s="237"/>
      <c r="I24" s="237"/>
      <c r="J24" s="52" t="str">
        <f t="shared" si="0"/>
        <v>CZK</v>
      </c>
    </row>
    <row r="25" spans="1:10" ht="23.25" customHeight="1" x14ac:dyDescent="0.2">
      <c r="A25" s="3"/>
      <c r="B25" s="47" t="s">
        <v>15</v>
      </c>
      <c r="C25" s="48"/>
      <c r="D25" s="49"/>
      <c r="E25" s="50">
        <v>21</v>
      </c>
      <c r="F25" s="51" t="s">
        <v>0</v>
      </c>
      <c r="G25" s="215">
        <f>I21</f>
        <v>0</v>
      </c>
      <c r="H25" s="216"/>
      <c r="I25" s="216"/>
      <c r="J25" s="52" t="str">
        <f t="shared" si="0"/>
        <v>CZK</v>
      </c>
    </row>
    <row r="26" spans="1:10" ht="23.25" customHeight="1" x14ac:dyDescent="0.2">
      <c r="A26" s="3"/>
      <c r="B26" s="41" t="s">
        <v>16</v>
      </c>
      <c r="C26" s="19"/>
      <c r="D26" s="15"/>
      <c r="E26" s="37">
        <f>SazbaDPH2</f>
        <v>21</v>
      </c>
      <c r="F26" s="38" t="s">
        <v>0</v>
      </c>
      <c r="G26" s="211">
        <f>ZakladDPHZakl*0.21</f>
        <v>0</v>
      </c>
      <c r="H26" s="212"/>
      <c r="I26" s="212"/>
      <c r="J26" s="46" t="str">
        <f t="shared" si="0"/>
        <v>CZK</v>
      </c>
    </row>
    <row r="27" spans="1:10" ht="23.25" customHeight="1" thickBot="1" x14ac:dyDescent="0.25">
      <c r="A27" s="3"/>
      <c r="B27" s="40" t="s">
        <v>5</v>
      </c>
      <c r="C27" s="17"/>
      <c r="D27" s="20"/>
      <c r="E27" s="17"/>
      <c r="F27" s="18"/>
      <c r="G27" s="213">
        <v>0</v>
      </c>
      <c r="H27" s="213"/>
      <c r="I27" s="213"/>
      <c r="J27" s="53" t="str">
        <f t="shared" si="0"/>
        <v>CZK</v>
      </c>
    </row>
    <row r="28" spans="1:10" ht="27.75" hidden="1" customHeight="1" thickBot="1" x14ac:dyDescent="0.25">
      <c r="A28" s="3"/>
      <c r="B28" s="114" t="s">
        <v>25</v>
      </c>
      <c r="C28" s="115"/>
      <c r="D28" s="115"/>
      <c r="E28" s="116"/>
      <c r="F28" s="117"/>
      <c r="G28" s="214">
        <v>759189</v>
      </c>
      <c r="H28" s="219"/>
      <c r="I28" s="219"/>
      <c r="J28" s="118" t="str">
        <f t="shared" si="0"/>
        <v>CZK</v>
      </c>
    </row>
    <row r="29" spans="1:10" ht="27.75" customHeight="1" thickBot="1" x14ac:dyDescent="0.25">
      <c r="A29" s="3"/>
      <c r="B29" s="114" t="s">
        <v>37</v>
      </c>
      <c r="C29" s="119"/>
      <c r="D29" s="119"/>
      <c r="E29" s="119"/>
      <c r="F29" s="119"/>
      <c r="G29" s="214">
        <f>ZakladDPHZakl+DPHZakl</f>
        <v>0</v>
      </c>
      <c r="H29" s="214"/>
      <c r="I29" s="214"/>
      <c r="J29" s="120" t="s">
        <v>54</v>
      </c>
    </row>
    <row r="30" spans="1:10" ht="12.75" customHeight="1" x14ac:dyDescent="0.2">
      <c r="A30" s="3"/>
      <c r="B30" s="3"/>
      <c r="J30" s="10"/>
    </row>
    <row r="31" spans="1:10" ht="30.2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12</v>
      </c>
      <c r="D32" s="33" t="s">
        <v>183</v>
      </c>
      <c r="E32" s="33"/>
      <c r="F32" s="16" t="s">
        <v>11</v>
      </c>
      <c r="G32" s="33"/>
      <c r="H32" s="34">
        <f ca="1">TODAY()</f>
        <v>45502</v>
      </c>
      <c r="I32" s="33"/>
      <c r="J32" s="10"/>
    </row>
    <row r="33" spans="1:52" ht="47.25" customHeight="1" x14ac:dyDescent="0.2">
      <c r="A33" s="3"/>
      <c r="B33" s="3"/>
      <c r="J33" s="10"/>
    </row>
    <row r="34" spans="1:52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52" ht="12.75" customHeight="1" x14ac:dyDescent="0.2">
      <c r="A35" s="3"/>
      <c r="B35" s="3"/>
      <c r="D35" s="235" t="s">
        <v>2</v>
      </c>
      <c r="E35" s="235"/>
      <c r="H35" s="11" t="s">
        <v>3</v>
      </c>
      <c r="J35" s="10"/>
    </row>
    <row r="36" spans="1:52" ht="13.7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7" t="s">
        <v>17</v>
      </c>
      <c r="C37" s="2"/>
      <c r="D37" s="2"/>
      <c r="E37" s="2"/>
      <c r="F37" s="102"/>
      <c r="G37" s="102"/>
      <c r="H37" s="102"/>
      <c r="I37" s="102"/>
      <c r="J37" s="2"/>
    </row>
    <row r="38" spans="1:52" ht="25.5" hidden="1" customHeight="1" x14ac:dyDescent="0.2">
      <c r="A38" s="90" t="s">
        <v>39</v>
      </c>
      <c r="B38" s="94" t="s">
        <v>18</v>
      </c>
      <c r="C38" s="95" t="s">
        <v>6</v>
      </c>
      <c r="D38" s="96"/>
      <c r="E38" s="96"/>
      <c r="F38" s="103" t="str">
        <f>B23</f>
        <v>Základ pro sníženou DPH</v>
      </c>
      <c r="G38" s="103" t="str">
        <f>B25</f>
        <v>Základ pro základní DPH</v>
      </c>
      <c r="H38" s="104" t="s">
        <v>19</v>
      </c>
      <c r="I38" s="104" t="s">
        <v>1</v>
      </c>
      <c r="J38" s="97" t="s">
        <v>0</v>
      </c>
    </row>
    <row r="39" spans="1:52" ht="25.5" hidden="1" customHeight="1" x14ac:dyDescent="0.2">
      <c r="A39" s="90">
        <v>1</v>
      </c>
      <c r="B39" s="98" t="s">
        <v>52</v>
      </c>
      <c r="C39" s="226"/>
      <c r="D39" s="227"/>
      <c r="E39" s="227"/>
      <c r="F39" s="105">
        <v>0</v>
      </c>
      <c r="G39" s="106">
        <v>759189</v>
      </c>
      <c r="H39" s="107">
        <v>159429.69</v>
      </c>
      <c r="I39" s="107">
        <v>918618.69</v>
      </c>
      <c r="J39" s="99">
        <f>IF(CenaCelkemVypocet=0,"",I39/CenaCelkemVypocet*100)</f>
        <v>100</v>
      </c>
    </row>
    <row r="40" spans="1:52" ht="25.5" hidden="1" customHeight="1" x14ac:dyDescent="0.2">
      <c r="A40" s="90">
        <v>2</v>
      </c>
      <c r="B40" s="91" t="s">
        <v>43</v>
      </c>
      <c r="C40" s="228" t="s">
        <v>44</v>
      </c>
      <c r="D40" s="229"/>
      <c r="E40" s="229"/>
      <c r="F40" s="108">
        <v>0</v>
      </c>
      <c r="G40" s="109">
        <v>759189</v>
      </c>
      <c r="H40" s="109">
        <v>159429.69</v>
      </c>
      <c r="I40" s="109">
        <v>918618.69</v>
      </c>
      <c r="J40" s="92">
        <f>IF(CenaCelkemVypocet=0,"",I40/CenaCelkemVypocet*100)</f>
        <v>100</v>
      </c>
    </row>
    <row r="41" spans="1:52" ht="25.5" hidden="1" customHeight="1" x14ac:dyDescent="0.2">
      <c r="A41" s="90">
        <v>3</v>
      </c>
      <c r="B41" s="100" t="s">
        <v>43</v>
      </c>
      <c r="C41" s="230" t="s">
        <v>44</v>
      </c>
      <c r="D41" s="231"/>
      <c r="E41" s="231"/>
      <c r="F41" s="110">
        <v>0</v>
      </c>
      <c r="G41" s="111">
        <v>759189</v>
      </c>
      <c r="H41" s="111">
        <v>159429.69</v>
      </c>
      <c r="I41" s="111">
        <v>918618.69</v>
      </c>
      <c r="J41" s="101">
        <f>IF(CenaCelkemVypocet=0,"",I41/CenaCelkemVypocet*100)</f>
        <v>100</v>
      </c>
    </row>
    <row r="42" spans="1:52" ht="25.5" hidden="1" customHeight="1" x14ac:dyDescent="0.2">
      <c r="A42" s="90"/>
      <c r="B42" s="232" t="s">
        <v>53</v>
      </c>
      <c r="C42" s="233"/>
      <c r="D42" s="233"/>
      <c r="E42" s="234"/>
      <c r="F42" s="112">
        <f>SUMIF(A39:A41,"=1",F39:F41)</f>
        <v>0</v>
      </c>
      <c r="G42" s="113">
        <f>SUMIF(A39:A41,"=1",G39:G41)</f>
        <v>759189</v>
      </c>
      <c r="H42" s="113">
        <f>SUMIF(A39:A41,"=1",H39:H41)</f>
        <v>159429.69</v>
      </c>
      <c r="I42" s="113">
        <f>SUMIF(A39:A41,"=1",I39:I41)</f>
        <v>918618.69</v>
      </c>
      <c r="J42" s="93">
        <f>SUMIF(A39:A41,"=1",J39:J41)</f>
        <v>100</v>
      </c>
    </row>
    <row r="44" spans="1:52" x14ac:dyDescent="0.2">
      <c r="B44" t="s">
        <v>268</v>
      </c>
    </row>
    <row r="45" spans="1:52" ht="38.25" x14ac:dyDescent="0.2">
      <c r="B45" s="239" t="s">
        <v>55</v>
      </c>
      <c r="C45" s="239"/>
      <c r="D45" s="239"/>
      <c r="E45" s="239"/>
      <c r="F45" s="239"/>
      <c r="G45" s="239"/>
      <c r="H45" s="239"/>
      <c r="I45" s="239"/>
      <c r="J45" s="239"/>
      <c r="AZ45" s="121" t="str">
        <f t="shared" ref="AZ45:AZ50" si="1">B45</f>
        <v>Uvedené výrobky definují pouze standard. Uchazeč může použít výrobky jiných výrobců, pokud jsou svými technickými parametry rovnocenné nebo jsou jejich technické parametry lepší, Funkčnost celého zařízení však nesmí být zhoršena.</v>
      </c>
    </row>
    <row r="46" spans="1:52" x14ac:dyDescent="0.2">
      <c r="B46" s="239" t="s">
        <v>56</v>
      </c>
      <c r="C46" s="239"/>
      <c r="D46" s="239"/>
      <c r="E46" s="239"/>
      <c r="F46" s="239"/>
      <c r="G46" s="239"/>
      <c r="H46" s="239"/>
      <c r="I46" s="239"/>
      <c r="J46" s="239"/>
      <c r="AZ46" s="121" t="str">
        <f t="shared" si="1"/>
        <v>Jednotkové ceny zahrnují i náklady na:</v>
      </c>
    </row>
    <row r="47" spans="1:52" x14ac:dyDescent="0.2">
      <c r="B47" s="239" t="s">
        <v>57</v>
      </c>
      <c r="C47" s="239"/>
      <c r="D47" s="239"/>
      <c r="E47" s="239"/>
      <c r="F47" s="239"/>
      <c r="G47" s="239"/>
      <c r="H47" s="239"/>
      <c r="I47" s="239"/>
      <c r="J47" s="239"/>
      <c r="AZ47" s="121" t="str">
        <f t="shared" si="1"/>
        <v>- pomocný instalační materiál,</v>
      </c>
    </row>
    <row r="48" spans="1:52" x14ac:dyDescent="0.2">
      <c r="B48" s="239" t="s">
        <v>58</v>
      </c>
      <c r="C48" s="239"/>
      <c r="D48" s="239"/>
      <c r="E48" s="239"/>
      <c r="F48" s="239"/>
      <c r="G48" s="239"/>
      <c r="H48" s="239"/>
      <c r="I48" s="239"/>
      <c r="J48" s="239"/>
      <c r="AZ48" s="121" t="str">
        <f t="shared" si="1"/>
        <v>- zdvihací zařízení - plošina,</v>
      </c>
    </row>
    <row r="49" spans="1:52" x14ac:dyDescent="0.2">
      <c r="B49" s="239" t="s">
        <v>59</v>
      </c>
      <c r="C49" s="239"/>
      <c r="D49" s="239"/>
      <c r="E49" s="239"/>
      <c r="F49" s="239"/>
      <c r="G49" s="239"/>
      <c r="H49" s="239"/>
      <c r="I49" s="239"/>
      <c r="J49" s="239"/>
      <c r="AZ49" s="121" t="str">
        <f t="shared" si="1"/>
        <v>- výškové práce,</v>
      </c>
    </row>
    <row r="50" spans="1:52" x14ac:dyDescent="0.2">
      <c r="B50" s="239" t="s">
        <v>60</v>
      </c>
      <c r="C50" s="239"/>
      <c r="D50" s="239"/>
      <c r="E50" s="239"/>
      <c r="F50" s="239"/>
      <c r="G50" s="239"/>
      <c r="H50" s="239"/>
      <c r="I50" s="239"/>
      <c r="J50" s="239"/>
      <c r="AZ50" s="121" t="str">
        <f t="shared" si="1"/>
        <v>- dopravné.</v>
      </c>
    </row>
    <row r="51" spans="1:52" x14ac:dyDescent="0.2">
      <c r="B51" s="87" t="s">
        <v>207</v>
      </c>
    </row>
    <row r="52" spans="1:52" x14ac:dyDescent="0.2">
      <c r="B52" s="239" t="s">
        <v>61</v>
      </c>
      <c r="C52" s="239"/>
      <c r="D52" s="239"/>
      <c r="E52" s="239"/>
      <c r="F52" s="239"/>
      <c r="G52" s="239"/>
      <c r="H52" s="239"/>
      <c r="I52" s="239"/>
      <c r="J52" s="239"/>
      <c r="AZ52" s="121" t="str">
        <f>B52</f>
        <v>Počty koncových prvků odečteny z digitální verze PD programem Autocad.</v>
      </c>
    </row>
    <row r="53" spans="1:52" x14ac:dyDescent="0.2">
      <c r="B53" s="239" t="s">
        <v>62</v>
      </c>
      <c r="C53" s="239"/>
      <c r="D53" s="239"/>
      <c r="E53" s="239"/>
      <c r="F53" s="239"/>
      <c r="G53" s="239"/>
      <c r="H53" s="239"/>
      <c r="I53" s="239"/>
      <c r="J53" s="239"/>
      <c r="AZ53" s="121" t="str">
        <f>B53</f>
        <v>Výměry odměřeny z digitální verze PD programem Autocad z příloh.</v>
      </c>
    </row>
    <row r="55" spans="1:52" x14ac:dyDescent="0.2">
      <c r="B55" s="239" t="s">
        <v>63</v>
      </c>
      <c r="C55" s="239"/>
      <c r="D55" s="239"/>
      <c r="E55" s="239"/>
      <c r="F55" s="239"/>
      <c r="G55" s="239"/>
      <c r="H55" s="239"/>
      <c r="I55" s="239"/>
      <c r="J55" s="239"/>
      <c r="AZ55" s="121" t="str">
        <f>B55</f>
        <v>Provedení dle PD.</v>
      </c>
    </row>
    <row r="58" spans="1:52" ht="15.75" x14ac:dyDescent="0.25">
      <c r="B58" s="122" t="s">
        <v>64</v>
      </c>
    </row>
    <row r="60" spans="1:52" ht="25.5" customHeight="1" x14ac:dyDescent="0.2">
      <c r="A60" s="123"/>
      <c r="B60" s="127" t="s">
        <v>18</v>
      </c>
      <c r="C60" s="127" t="s">
        <v>6</v>
      </c>
      <c r="D60" s="128"/>
      <c r="E60" s="128"/>
      <c r="F60" s="131" t="s">
        <v>65</v>
      </c>
      <c r="G60" s="131"/>
      <c r="H60" s="131"/>
      <c r="I60" s="131" t="s">
        <v>31</v>
      </c>
      <c r="J60" s="131" t="s">
        <v>0</v>
      </c>
    </row>
    <row r="61" spans="1:52" ht="25.5" customHeight="1" x14ac:dyDescent="0.2">
      <c r="A61" s="124"/>
      <c r="B61" s="134" t="s">
        <v>66</v>
      </c>
      <c r="C61" s="242" t="s">
        <v>253</v>
      </c>
      <c r="D61" s="243"/>
      <c r="E61" s="243"/>
      <c r="F61" s="139" t="s">
        <v>28</v>
      </c>
      <c r="G61" s="135"/>
      <c r="H61" s="135"/>
      <c r="I61" s="135">
        <f>'01 01 Pol'!G7</f>
        <v>0</v>
      </c>
      <c r="J61" s="136" t="str">
        <f>IF(I69=0,"",I61/I69*100)</f>
        <v/>
      </c>
    </row>
    <row r="62" spans="1:52" ht="25.5" customHeight="1" x14ac:dyDescent="0.2">
      <c r="A62" s="124"/>
      <c r="B62" s="126" t="s">
        <v>67</v>
      </c>
      <c r="C62" s="240" t="s">
        <v>252</v>
      </c>
      <c r="D62" s="241"/>
      <c r="E62" s="241"/>
      <c r="F62" s="140" t="s">
        <v>28</v>
      </c>
      <c r="G62" s="132"/>
      <c r="H62" s="132"/>
      <c r="I62" s="135">
        <f>'01 01 Pol'!G61</f>
        <v>0</v>
      </c>
      <c r="J62" s="137" t="str">
        <f>IF(I69=0,"",I62/I69*100)</f>
        <v/>
      </c>
    </row>
    <row r="63" spans="1:52" ht="25.5" customHeight="1" x14ac:dyDescent="0.2">
      <c r="A63" s="124"/>
      <c r="B63" s="126" t="s">
        <v>70</v>
      </c>
      <c r="C63" s="240" t="s">
        <v>258</v>
      </c>
      <c r="D63" s="241"/>
      <c r="E63" s="241"/>
      <c r="F63" s="140" t="s">
        <v>28</v>
      </c>
      <c r="G63" s="132"/>
      <c r="H63" s="132"/>
      <c r="I63" s="135">
        <f>'01 01 Pol'!G103</f>
        <v>0</v>
      </c>
      <c r="J63" s="137" t="str">
        <f>IF(I69=0,"",I63/I69*100)</f>
        <v/>
      </c>
    </row>
    <row r="64" spans="1:52" ht="25.5" customHeight="1" x14ac:dyDescent="0.2">
      <c r="A64" s="124"/>
      <c r="B64" s="126" t="s">
        <v>71</v>
      </c>
      <c r="C64" s="240" t="s">
        <v>259</v>
      </c>
      <c r="D64" s="241"/>
      <c r="E64" s="241"/>
      <c r="F64" s="140" t="s">
        <v>28</v>
      </c>
      <c r="G64" s="132"/>
      <c r="H64" s="132"/>
      <c r="I64" s="135">
        <f>'01 01 Pol'!G144</f>
        <v>0</v>
      </c>
      <c r="J64" s="137"/>
    </row>
    <row r="65" spans="1:10" ht="25.5" customHeight="1" x14ac:dyDescent="0.2">
      <c r="A65" s="124"/>
      <c r="B65" s="126" t="s">
        <v>73</v>
      </c>
      <c r="C65" s="240" t="s">
        <v>69</v>
      </c>
      <c r="D65" s="241"/>
      <c r="E65" s="241"/>
      <c r="F65" s="140" t="s">
        <v>28</v>
      </c>
      <c r="G65" s="132"/>
      <c r="H65" s="132"/>
      <c r="I65" s="135">
        <f>'01 01 Pol'!G157</f>
        <v>0</v>
      </c>
      <c r="J65" s="137" t="str">
        <f>IF(I69=0,"",I65/I69*100)</f>
        <v/>
      </c>
    </row>
    <row r="66" spans="1:10" ht="25.5" customHeight="1" x14ac:dyDescent="0.2">
      <c r="A66" s="124"/>
      <c r="B66" s="126" t="s">
        <v>75</v>
      </c>
      <c r="C66" s="240" t="s">
        <v>72</v>
      </c>
      <c r="D66" s="241"/>
      <c r="E66" s="241"/>
      <c r="F66" s="140" t="s">
        <v>28</v>
      </c>
      <c r="G66" s="132"/>
      <c r="H66" s="132"/>
      <c r="I66" s="135">
        <f>'01 01 Pol'!G191</f>
        <v>0</v>
      </c>
      <c r="J66" s="137" t="str">
        <f>IF(I69=0,"",I66/I69*100)</f>
        <v/>
      </c>
    </row>
    <row r="67" spans="1:10" ht="25.5" customHeight="1" x14ac:dyDescent="0.2">
      <c r="A67" s="124"/>
      <c r="B67" s="126" t="s">
        <v>209</v>
      </c>
      <c r="C67" s="240" t="s">
        <v>74</v>
      </c>
      <c r="D67" s="241"/>
      <c r="E67" s="241"/>
      <c r="F67" s="140" t="s">
        <v>28</v>
      </c>
      <c r="G67" s="132"/>
      <c r="H67" s="132"/>
      <c r="I67" s="135">
        <f>'01 01 Pol'!G196</f>
        <v>0</v>
      </c>
      <c r="J67" s="137" t="str">
        <f>IF(I69=0,"",I67/I69*100)</f>
        <v/>
      </c>
    </row>
    <row r="68" spans="1:10" ht="25.5" customHeight="1" x14ac:dyDescent="0.2">
      <c r="A68" s="124"/>
      <c r="B68" s="126" t="s">
        <v>240</v>
      </c>
      <c r="C68" s="198" t="s">
        <v>76</v>
      </c>
      <c r="D68" s="199"/>
      <c r="E68" s="199"/>
      <c r="F68" s="140" t="s">
        <v>28</v>
      </c>
      <c r="G68" s="132"/>
      <c r="H68" s="132"/>
      <c r="I68" s="135">
        <f>'01 01 Pol'!G205</f>
        <v>0</v>
      </c>
      <c r="J68" s="137" t="str">
        <f>IF(I69=0,"",I68/I69*100)</f>
        <v/>
      </c>
    </row>
    <row r="69" spans="1:10" ht="25.5" customHeight="1" x14ac:dyDescent="0.2">
      <c r="A69" s="125"/>
      <c r="B69" s="129" t="s">
        <v>1</v>
      </c>
      <c r="C69" s="129"/>
      <c r="D69" s="130"/>
      <c r="E69" s="130"/>
      <c r="F69" s="141"/>
      <c r="G69" s="133"/>
      <c r="H69" s="133"/>
      <c r="I69" s="133">
        <f>SUM(I61:I68)</f>
        <v>0</v>
      </c>
      <c r="J69" s="138">
        <f>SUM(J61:J68)</f>
        <v>0</v>
      </c>
    </row>
    <row r="70" spans="1:10" x14ac:dyDescent="0.2">
      <c r="F70" s="88"/>
      <c r="G70" s="88"/>
      <c r="H70" s="88"/>
      <c r="I70" s="88"/>
      <c r="J70" s="89"/>
    </row>
    <row r="71" spans="1:10" x14ac:dyDescent="0.2">
      <c r="F71" s="88"/>
      <c r="G71" s="88"/>
      <c r="H71" s="88"/>
      <c r="I71" s="88"/>
      <c r="J71" s="89"/>
    </row>
    <row r="72" spans="1:10" x14ac:dyDescent="0.2">
      <c r="F72" s="88"/>
      <c r="G72" s="88"/>
      <c r="H72" s="88"/>
      <c r="I72" s="88"/>
      <c r="J72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50:J50"/>
    <mergeCell ref="B52:J52"/>
    <mergeCell ref="B53:J53"/>
    <mergeCell ref="C67:E67"/>
    <mergeCell ref="B55:J55"/>
    <mergeCell ref="C61:E61"/>
    <mergeCell ref="C62:E62"/>
    <mergeCell ref="C65:E65"/>
    <mergeCell ref="C66:E66"/>
    <mergeCell ref="C63:E63"/>
    <mergeCell ref="C64:E64"/>
    <mergeCell ref="B45:J45"/>
    <mergeCell ref="B46:J46"/>
    <mergeCell ref="B47:J47"/>
    <mergeCell ref="B48:J48"/>
    <mergeCell ref="B49:J49"/>
    <mergeCell ref="D13:G13"/>
    <mergeCell ref="C39:E39"/>
    <mergeCell ref="C40:E40"/>
    <mergeCell ref="C41:E41"/>
    <mergeCell ref="B42:E4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9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69" t="s">
        <v>8</v>
      </c>
      <c r="B2" s="68"/>
      <c r="C2" s="246"/>
      <c r="D2" s="246"/>
      <c r="E2" s="246"/>
      <c r="F2" s="246"/>
      <c r="G2" s="247"/>
    </row>
    <row r="3" spans="1:7" ht="24.95" customHeight="1" x14ac:dyDescent="0.2">
      <c r="A3" s="69" t="s">
        <v>9</v>
      </c>
      <c r="B3" s="68"/>
      <c r="C3" s="246"/>
      <c r="D3" s="246"/>
      <c r="E3" s="246"/>
      <c r="F3" s="246"/>
      <c r="G3" s="247"/>
    </row>
    <row r="4" spans="1:7" ht="24.95" customHeight="1" x14ac:dyDescent="0.2">
      <c r="A4" s="69" t="s">
        <v>10</v>
      </c>
      <c r="B4" s="68"/>
      <c r="C4" s="246"/>
      <c r="D4" s="246"/>
      <c r="E4" s="246"/>
      <c r="F4" s="246"/>
      <c r="G4" s="247"/>
    </row>
    <row r="5" spans="1:7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5099"/>
  <sheetViews>
    <sheetView topLeftCell="A167" zoomScale="85" zoomScaleNormal="85" workbookViewId="0">
      <selection activeCell="Y217" sqref="Y217"/>
    </sheetView>
  </sheetViews>
  <sheetFormatPr defaultRowHeight="12.75" outlineLevelRow="1" x14ac:dyDescent="0.2"/>
  <cols>
    <col min="1" max="1" width="4.28515625" customWidth="1"/>
    <col min="2" max="2" width="14.42578125" style="87" customWidth="1"/>
    <col min="3" max="3" width="56" style="8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6" max="26" width="13" customWidth="1"/>
    <col min="27" max="27" width="12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x14ac:dyDescent="0.25">
      <c r="A1" s="248" t="s">
        <v>7</v>
      </c>
      <c r="B1" s="248"/>
      <c r="C1" s="248"/>
      <c r="D1" s="248"/>
      <c r="E1" s="248"/>
      <c r="F1" s="248"/>
      <c r="G1" s="248"/>
      <c r="AG1" t="s">
        <v>79</v>
      </c>
    </row>
    <row r="2" spans="1:60" x14ac:dyDescent="0.2">
      <c r="A2" s="69" t="s">
        <v>8</v>
      </c>
      <c r="B2" s="68" t="s">
        <v>47</v>
      </c>
      <c r="C2" s="249" t="s">
        <v>228</v>
      </c>
      <c r="D2" s="250"/>
      <c r="E2" s="250"/>
      <c r="F2" s="250"/>
      <c r="G2" s="251"/>
      <c r="AG2" t="s">
        <v>80</v>
      </c>
    </row>
    <row r="3" spans="1:60" x14ac:dyDescent="0.2">
      <c r="A3" s="69" t="s">
        <v>9</v>
      </c>
      <c r="B3" s="68" t="s">
        <v>43</v>
      </c>
      <c r="C3" s="249" t="s">
        <v>267</v>
      </c>
      <c r="D3" s="250"/>
      <c r="E3" s="250"/>
      <c r="F3" s="250"/>
      <c r="G3" s="251"/>
      <c r="AC3" s="87" t="s">
        <v>80</v>
      </c>
      <c r="AG3" t="s">
        <v>81</v>
      </c>
    </row>
    <row r="4" spans="1:60" x14ac:dyDescent="0.2">
      <c r="A4" s="143" t="s">
        <v>10</v>
      </c>
      <c r="B4" s="178" t="s">
        <v>43</v>
      </c>
      <c r="C4" s="252" t="s">
        <v>269</v>
      </c>
      <c r="D4" s="253"/>
      <c r="E4" s="253"/>
      <c r="F4" s="253"/>
      <c r="G4" s="254"/>
      <c r="AG4" t="s">
        <v>82</v>
      </c>
    </row>
    <row r="5" spans="1:60" x14ac:dyDescent="0.2">
      <c r="A5" s="179"/>
      <c r="D5" s="11"/>
    </row>
    <row r="6" spans="1:60" ht="38.25" x14ac:dyDescent="0.2">
      <c r="A6" s="149" t="s">
        <v>83</v>
      </c>
      <c r="B6" s="147" t="s">
        <v>84</v>
      </c>
      <c r="C6" s="147" t="s">
        <v>85</v>
      </c>
      <c r="D6" s="148" t="s">
        <v>86</v>
      </c>
      <c r="E6" s="149" t="s">
        <v>87</v>
      </c>
      <c r="F6" s="144" t="s">
        <v>88</v>
      </c>
      <c r="G6" s="149" t="s">
        <v>31</v>
      </c>
      <c r="H6" s="150" t="s">
        <v>32</v>
      </c>
      <c r="I6" s="150" t="s">
        <v>89</v>
      </c>
      <c r="J6" s="150" t="s">
        <v>33</v>
      </c>
      <c r="K6" s="150" t="s">
        <v>90</v>
      </c>
      <c r="L6" s="150" t="s">
        <v>91</v>
      </c>
      <c r="M6" s="150" t="s">
        <v>92</v>
      </c>
      <c r="N6" s="150" t="s">
        <v>93</v>
      </c>
      <c r="O6" s="150" t="s">
        <v>94</v>
      </c>
      <c r="P6" s="150" t="s">
        <v>95</v>
      </c>
      <c r="Q6" s="150" t="s">
        <v>96</v>
      </c>
      <c r="R6" s="150" t="s">
        <v>97</v>
      </c>
      <c r="S6" s="150" t="s">
        <v>98</v>
      </c>
      <c r="T6" s="150" t="s">
        <v>99</v>
      </c>
      <c r="U6" s="150" t="s">
        <v>100</v>
      </c>
      <c r="V6" s="150" t="s">
        <v>101</v>
      </c>
    </row>
    <row r="7" spans="1:60" x14ac:dyDescent="0.2">
      <c r="A7" s="152" t="s">
        <v>102</v>
      </c>
      <c r="B7" s="155" t="s">
        <v>66</v>
      </c>
      <c r="C7" s="156" t="s">
        <v>251</v>
      </c>
      <c r="D7" s="151"/>
      <c r="E7" s="159"/>
      <c r="F7" s="162"/>
      <c r="G7" s="162">
        <f>SUMIF(AG8:AG60,"&lt;&gt;NOR",G8:G60)</f>
        <v>0</v>
      </c>
      <c r="H7" s="162"/>
      <c r="I7" s="162">
        <f>SUM(I8:I60)</f>
        <v>7455</v>
      </c>
      <c r="J7" s="162"/>
      <c r="K7" s="162">
        <f>SUM(K8:K60)</f>
        <v>14791</v>
      </c>
      <c r="L7" s="162"/>
      <c r="M7" s="162">
        <f>SUM(M8:M60)</f>
        <v>0</v>
      </c>
      <c r="N7" s="162"/>
      <c r="O7" s="162">
        <f>SUM(O8:O60)</f>
        <v>0</v>
      </c>
      <c r="P7" s="162"/>
      <c r="Q7" s="162">
        <f>SUM(Q8:Q60)</f>
        <v>0</v>
      </c>
      <c r="R7" s="162"/>
      <c r="S7" s="162"/>
      <c r="T7" s="162"/>
      <c r="U7" s="163">
        <f>SUM(U8:U60)</f>
        <v>0</v>
      </c>
      <c r="V7" s="162"/>
      <c r="AG7" t="s">
        <v>103</v>
      </c>
    </row>
    <row r="8" spans="1:60" outlineLevel="1" x14ac:dyDescent="0.2">
      <c r="A8" s="146">
        <v>1</v>
      </c>
      <c r="B8" s="171">
        <v>210000001</v>
      </c>
      <c r="C8" s="169" t="s">
        <v>172</v>
      </c>
      <c r="D8" s="157" t="s">
        <v>104</v>
      </c>
      <c r="E8" s="160">
        <v>1</v>
      </c>
      <c r="F8" s="164"/>
      <c r="G8" s="164">
        <f>SUM(E8*F8)</f>
        <v>0</v>
      </c>
      <c r="H8" s="164">
        <v>0</v>
      </c>
      <c r="I8" s="164">
        <f t="shared" ref="I8:I58" si="0">ROUND(E8*H8,2)</f>
        <v>0</v>
      </c>
      <c r="J8" s="164">
        <v>6820</v>
      </c>
      <c r="K8" s="164">
        <f t="shared" ref="K8:K58" si="1">ROUND(E8*J8,2)</f>
        <v>6820</v>
      </c>
      <c r="L8" s="164">
        <v>21</v>
      </c>
      <c r="M8" s="164">
        <f t="shared" ref="M8:M58" si="2">G8*(1+L8/100)</f>
        <v>0</v>
      </c>
      <c r="N8" s="164">
        <v>0</v>
      </c>
      <c r="O8" s="164">
        <f t="shared" ref="O8:O58" si="3">ROUND(E8*N8,2)</f>
        <v>0</v>
      </c>
      <c r="P8" s="164">
        <v>0</v>
      </c>
      <c r="Q8" s="164">
        <f t="shared" ref="Q8:Q58" si="4">ROUND(E8*P8,2)</f>
        <v>0</v>
      </c>
      <c r="R8" s="164"/>
      <c r="S8" s="164" t="s">
        <v>105</v>
      </c>
      <c r="T8" s="164">
        <v>0</v>
      </c>
      <c r="U8" s="165">
        <f t="shared" ref="U8:U58" si="5">ROUND(E8*T8,2)</f>
        <v>0</v>
      </c>
      <c r="V8" s="164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 t="s">
        <v>106</v>
      </c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</row>
    <row r="9" spans="1:60" outlineLevel="1" x14ac:dyDescent="0.2">
      <c r="A9" s="146">
        <v>2</v>
      </c>
      <c r="B9" s="171">
        <v>210000002</v>
      </c>
      <c r="C9" s="169" t="s">
        <v>203</v>
      </c>
      <c r="D9" s="157" t="s">
        <v>108</v>
      </c>
      <c r="E9" s="160">
        <v>1</v>
      </c>
      <c r="F9" s="164"/>
      <c r="G9" s="164">
        <f t="shared" ref="G9:G60" si="6">SUM(E9*F9)</f>
        <v>0</v>
      </c>
      <c r="H9" s="164">
        <v>0</v>
      </c>
      <c r="I9" s="164">
        <f t="shared" si="0"/>
        <v>0</v>
      </c>
      <c r="J9" s="164">
        <v>45</v>
      </c>
      <c r="K9" s="164">
        <f t="shared" si="1"/>
        <v>45</v>
      </c>
      <c r="L9" s="164">
        <v>21</v>
      </c>
      <c r="M9" s="164">
        <f t="shared" si="2"/>
        <v>0</v>
      </c>
      <c r="N9" s="164">
        <v>0</v>
      </c>
      <c r="O9" s="164">
        <f t="shared" si="3"/>
        <v>0</v>
      </c>
      <c r="P9" s="164">
        <v>0</v>
      </c>
      <c r="Q9" s="164">
        <f t="shared" si="4"/>
        <v>0</v>
      </c>
      <c r="R9" s="164"/>
      <c r="S9" s="164" t="s">
        <v>105</v>
      </c>
      <c r="T9" s="164">
        <v>0</v>
      </c>
      <c r="U9" s="165">
        <f t="shared" si="5"/>
        <v>0</v>
      </c>
      <c r="V9" s="164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 t="s">
        <v>106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ht="22.5" outlineLevel="1" x14ac:dyDescent="0.2">
      <c r="A10" s="146">
        <v>3</v>
      </c>
      <c r="B10" s="171">
        <v>210000003</v>
      </c>
      <c r="C10" s="169" t="s">
        <v>229</v>
      </c>
      <c r="D10" s="157" t="s">
        <v>108</v>
      </c>
      <c r="E10" s="160">
        <v>1</v>
      </c>
      <c r="F10" s="164"/>
      <c r="G10" s="164">
        <f t="shared" si="6"/>
        <v>0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5"/>
      <c r="V10" s="164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46">
        <v>4</v>
      </c>
      <c r="B11" s="171">
        <v>210000004</v>
      </c>
      <c r="C11" s="169" t="s">
        <v>217</v>
      </c>
      <c r="D11" s="157" t="s">
        <v>108</v>
      </c>
      <c r="E11" s="160">
        <v>1</v>
      </c>
      <c r="F11" s="164"/>
      <c r="G11" s="164">
        <f t="shared" si="6"/>
        <v>0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5"/>
      <c r="V11" s="16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">
      <c r="A12" s="146">
        <v>5</v>
      </c>
      <c r="B12" s="171">
        <v>210000005</v>
      </c>
      <c r="C12" s="169" t="s">
        <v>210</v>
      </c>
      <c r="D12" s="157" t="s">
        <v>109</v>
      </c>
      <c r="E12" s="160">
        <v>8</v>
      </c>
      <c r="F12" s="164"/>
      <c r="G12" s="164">
        <f t="shared" si="6"/>
        <v>0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5"/>
      <c r="V12" s="164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46">
        <v>6</v>
      </c>
      <c r="B13" s="171">
        <v>210000006</v>
      </c>
      <c r="C13" s="169" t="s">
        <v>211</v>
      </c>
      <c r="D13" s="157" t="s">
        <v>109</v>
      </c>
      <c r="E13" s="160">
        <v>8</v>
      </c>
      <c r="F13" s="164"/>
      <c r="G13" s="164">
        <f t="shared" si="6"/>
        <v>0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5"/>
      <c r="V13" s="164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46">
        <v>7</v>
      </c>
      <c r="B14" s="171">
        <v>210000007</v>
      </c>
      <c r="C14" s="169" t="s">
        <v>226</v>
      </c>
      <c r="D14" s="157" t="s">
        <v>108</v>
      </c>
      <c r="E14" s="160">
        <v>1</v>
      </c>
      <c r="F14" s="164"/>
      <c r="G14" s="164">
        <f t="shared" si="6"/>
        <v>0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5"/>
      <c r="V14" s="164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46">
        <v>8</v>
      </c>
      <c r="B15" s="171">
        <v>210000008</v>
      </c>
      <c r="C15" s="169" t="s">
        <v>111</v>
      </c>
      <c r="D15" s="157" t="s">
        <v>108</v>
      </c>
      <c r="E15" s="160">
        <v>12</v>
      </c>
      <c r="F15" s="164"/>
      <c r="G15" s="164">
        <f t="shared" si="6"/>
        <v>0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5"/>
      <c r="V15" s="164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46">
        <v>9</v>
      </c>
      <c r="B16" s="171">
        <v>210000009</v>
      </c>
      <c r="C16" s="169" t="s">
        <v>175</v>
      </c>
      <c r="D16" s="157" t="s">
        <v>107</v>
      </c>
      <c r="E16" s="160">
        <v>7</v>
      </c>
      <c r="F16" s="164"/>
      <c r="G16" s="164">
        <f t="shared" si="6"/>
        <v>0</v>
      </c>
      <c r="H16" s="164">
        <v>0</v>
      </c>
      <c r="I16" s="164">
        <f t="shared" si="0"/>
        <v>0</v>
      </c>
      <c r="J16" s="164">
        <v>850</v>
      </c>
      <c r="K16" s="164">
        <f t="shared" si="1"/>
        <v>5950</v>
      </c>
      <c r="L16" s="164">
        <v>21</v>
      </c>
      <c r="M16" s="164">
        <f t="shared" si="2"/>
        <v>0</v>
      </c>
      <c r="N16" s="164">
        <v>0</v>
      </c>
      <c r="O16" s="164">
        <f t="shared" si="3"/>
        <v>0</v>
      </c>
      <c r="P16" s="164">
        <v>0</v>
      </c>
      <c r="Q16" s="164">
        <f t="shared" si="4"/>
        <v>0</v>
      </c>
      <c r="R16" s="164"/>
      <c r="S16" s="164" t="s">
        <v>105</v>
      </c>
      <c r="T16" s="164">
        <v>0</v>
      </c>
      <c r="U16" s="165">
        <f t="shared" si="5"/>
        <v>0</v>
      </c>
      <c r="V16" s="164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46">
        <v>10</v>
      </c>
      <c r="B17" s="171">
        <v>210000010</v>
      </c>
      <c r="C17" s="184" t="s">
        <v>191</v>
      </c>
      <c r="D17" s="185" t="s">
        <v>107</v>
      </c>
      <c r="E17" s="172">
        <v>107</v>
      </c>
      <c r="F17" s="164"/>
      <c r="G17" s="164">
        <f t="shared" si="6"/>
        <v>0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5"/>
      <c r="V17" s="164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46">
        <v>11</v>
      </c>
      <c r="B18" s="171">
        <v>210000011</v>
      </c>
      <c r="C18" s="184" t="s">
        <v>192</v>
      </c>
      <c r="D18" s="185" t="s">
        <v>107</v>
      </c>
      <c r="E18" s="172">
        <v>107</v>
      </c>
      <c r="F18" s="164"/>
      <c r="G18" s="164">
        <f t="shared" si="6"/>
        <v>0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5"/>
      <c r="V18" s="164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46">
        <v>12</v>
      </c>
      <c r="B19" s="171">
        <v>210000012</v>
      </c>
      <c r="C19" s="184" t="s">
        <v>193</v>
      </c>
      <c r="D19" s="185" t="s">
        <v>107</v>
      </c>
      <c r="E19" s="172">
        <v>107</v>
      </c>
      <c r="F19" s="164"/>
      <c r="G19" s="164">
        <f t="shared" si="6"/>
        <v>0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5"/>
      <c r="V19" s="164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46">
        <v>13</v>
      </c>
      <c r="B20" s="171">
        <v>210000013</v>
      </c>
      <c r="C20" s="169" t="s">
        <v>241</v>
      </c>
      <c r="D20" s="157" t="s">
        <v>107</v>
      </c>
      <c r="E20" s="160">
        <v>109</v>
      </c>
      <c r="F20" s="164"/>
      <c r="G20" s="164">
        <f t="shared" si="6"/>
        <v>0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5"/>
      <c r="V20" s="164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46">
        <v>14</v>
      </c>
      <c r="B21" s="171">
        <v>210000014</v>
      </c>
      <c r="C21" s="169" t="s">
        <v>242</v>
      </c>
      <c r="D21" s="157" t="s">
        <v>108</v>
      </c>
      <c r="E21" s="160">
        <v>1</v>
      </c>
      <c r="F21" s="164"/>
      <c r="G21" s="164">
        <f t="shared" si="6"/>
        <v>0</v>
      </c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5"/>
      <c r="V21" s="164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46">
        <v>15</v>
      </c>
      <c r="B22" s="171">
        <v>210000015</v>
      </c>
      <c r="C22" s="169" t="s">
        <v>243</v>
      </c>
      <c r="D22" s="157" t="s">
        <v>108</v>
      </c>
      <c r="E22" s="160">
        <v>1</v>
      </c>
      <c r="F22" s="164"/>
      <c r="G22" s="164">
        <f t="shared" si="6"/>
        <v>0</v>
      </c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5"/>
      <c r="V22" s="164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">
      <c r="A23" s="146">
        <v>16</v>
      </c>
      <c r="B23" s="171">
        <v>210000016</v>
      </c>
      <c r="C23" s="169" t="s">
        <v>244</v>
      </c>
      <c r="D23" s="157" t="s">
        <v>108</v>
      </c>
      <c r="E23" s="160">
        <v>2</v>
      </c>
      <c r="F23" s="164"/>
      <c r="G23" s="164">
        <f t="shared" si="6"/>
        <v>0</v>
      </c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5"/>
      <c r="V23" s="164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46">
        <v>17</v>
      </c>
      <c r="B24" s="171">
        <v>210000017</v>
      </c>
      <c r="C24" s="169" t="s">
        <v>245</v>
      </c>
      <c r="D24" s="157" t="s">
        <v>108</v>
      </c>
      <c r="E24" s="160">
        <v>2</v>
      </c>
      <c r="F24" s="164"/>
      <c r="G24" s="164">
        <f t="shared" si="6"/>
        <v>0</v>
      </c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5"/>
      <c r="V24" s="164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">
      <c r="A25" s="146">
        <v>18</v>
      </c>
      <c r="B25" s="171">
        <v>210000018</v>
      </c>
      <c r="C25" s="169" t="s">
        <v>246</v>
      </c>
      <c r="D25" s="157" t="s">
        <v>107</v>
      </c>
      <c r="E25" s="160">
        <v>109</v>
      </c>
      <c r="F25" s="164"/>
      <c r="G25" s="164">
        <f t="shared" si="6"/>
        <v>0</v>
      </c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5"/>
      <c r="V25" s="164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146">
        <v>19</v>
      </c>
      <c r="B26" s="171">
        <v>210000019</v>
      </c>
      <c r="C26" s="169" t="s">
        <v>247</v>
      </c>
      <c r="D26" s="157" t="s">
        <v>107</v>
      </c>
      <c r="E26" s="160">
        <v>109</v>
      </c>
      <c r="F26" s="164"/>
      <c r="G26" s="164">
        <f t="shared" si="6"/>
        <v>0</v>
      </c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5"/>
      <c r="V26" s="164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">
      <c r="A27" s="146">
        <v>20</v>
      </c>
      <c r="B27" s="171">
        <v>210000020</v>
      </c>
      <c r="C27" s="169" t="s">
        <v>248</v>
      </c>
      <c r="D27" s="157" t="s">
        <v>107</v>
      </c>
      <c r="E27" s="160">
        <v>109</v>
      </c>
      <c r="F27" s="164"/>
      <c r="G27" s="164">
        <f t="shared" si="6"/>
        <v>0</v>
      </c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  <c r="V27" s="164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46">
        <v>21</v>
      </c>
      <c r="B28" s="171">
        <v>210000021</v>
      </c>
      <c r="C28" s="184" t="s">
        <v>218</v>
      </c>
      <c r="D28" s="185" t="s">
        <v>107</v>
      </c>
      <c r="E28" s="172">
        <v>2</v>
      </c>
      <c r="F28" s="164"/>
      <c r="G28" s="164">
        <f t="shared" si="6"/>
        <v>0</v>
      </c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5"/>
      <c r="V28" s="164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46">
        <v>22</v>
      </c>
      <c r="B29" s="171">
        <v>210000022</v>
      </c>
      <c r="C29" s="186" t="s">
        <v>194</v>
      </c>
      <c r="D29" s="185" t="s">
        <v>107</v>
      </c>
      <c r="E29" s="172">
        <v>109</v>
      </c>
      <c r="F29" s="164"/>
      <c r="G29" s="164">
        <f t="shared" si="6"/>
        <v>0</v>
      </c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5"/>
      <c r="V29" s="164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46">
        <v>23</v>
      </c>
      <c r="B30" s="171">
        <v>210000023</v>
      </c>
      <c r="C30" s="184" t="s">
        <v>219</v>
      </c>
      <c r="D30" s="185" t="s">
        <v>107</v>
      </c>
      <c r="E30" s="172">
        <v>2</v>
      </c>
      <c r="F30" s="164"/>
      <c r="G30" s="164">
        <f t="shared" si="6"/>
        <v>0</v>
      </c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5"/>
      <c r="V30" s="164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46">
        <v>24</v>
      </c>
      <c r="B31" s="171">
        <v>210000024</v>
      </c>
      <c r="C31" s="184" t="s">
        <v>200</v>
      </c>
      <c r="D31" s="185" t="s">
        <v>107</v>
      </c>
      <c r="E31" s="172">
        <v>218</v>
      </c>
      <c r="F31" s="164"/>
      <c r="G31" s="164">
        <f t="shared" si="6"/>
        <v>0</v>
      </c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5"/>
      <c r="V31" s="164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46">
        <v>25</v>
      </c>
      <c r="B32" s="171">
        <v>210000025</v>
      </c>
      <c r="C32" s="184" t="s">
        <v>206</v>
      </c>
      <c r="D32" s="185" t="s">
        <v>108</v>
      </c>
      <c r="E32" s="172">
        <v>1</v>
      </c>
      <c r="F32" s="164"/>
      <c r="G32" s="164">
        <f t="shared" si="6"/>
        <v>0</v>
      </c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5"/>
      <c r="V32" s="164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46">
        <v>26</v>
      </c>
      <c r="B33" s="171">
        <v>210000026</v>
      </c>
      <c r="C33" s="184" t="s">
        <v>197</v>
      </c>
      <c r="D33" s="185" t="s">
        <v>148</v>
      </c>
      <c r="E33" s="172">
        <v>109</v>
      </c>
      <c r="F33" s="164"/>
      <c r="G33" s="164">
        <f t="shared" si="6"/>
        <v>0</v>
      </c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5"/>
      <c r="V33" s="164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46">
        <v>27</v>
      </c>
      <c r="B34" s="171">
        <v>210000027</v>
      </c>
      <c r="C34" s="184" t="s">
        <v>198</v>
      </c>
      <c r="D34" s="185" t="s">
        <v>148</v>
      </c>
      <c r="E34" s="172">
        <v>280</v>
      </c>
      <c r="F34" s="164"/>
      <c r="G34" s="164">
        <f t="shared" si="6"/>
        <v>0</v>
      </c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5"/>
      <c r="V34" s="164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46">
        <v>28</v>
      </c>
      <c r="B35" s="171">
        <v>210000028</v>
      </c>
      <c r="C35" s="184" t="s">
        <v>199</v>
      </c>
      <c r="D35" s="185" t="s">
        <v>108</v>
      </c>
      <c r="E35" s="172">
        <v>2</v>
      </c>
      <c r="F35" s="164"/>
      <c r="G35" s="164">
        <f t="shared" si="6"/>
        <v>0</v>
      </c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5"/>
      <c r="V35" s="164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46">
        <v>29</v>
      </c>
      <c r="B36" s="171">
        <v>210000029</v>
      </c>
      <c r="C36" s="186" t="s">
        <v>195</v>
      </c>
      <c r="D36" s="185" t="s">
        <v>196</v>
      </c>
      <c r="E36" s="172">
        <v>4</v>
      </c>
      <c r="F36" s="164"/>
      <c r="G36" s="164">
        <f t="shared" si="6"/>
        <v>0</v>
      </c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5"/>
      <c r="V36" s="164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46">
        <v>30</v>
      </c>
      <c r="B37" s="171">
        <v>210000030</v>
      </c>
      <c r="C37" s="169" t="s">
        <v>220</v>
      </c>
      <c r="D37" s="157" t="s">
        <v>108</v>
      </c>
      <c r="E37" s="160">
        <v>1</v>
      </c>
      <c r="F37" s="164"/>
      <c r="G37" s="164">
        <f t="shared" si="6"/>
        <v>0</v>
      </c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5"/>
      <c r="V37" s="164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46">
        <v>31</v>
      </c>
      <c r="B38" s="171">
        <v>210000031</v>
      </c>
      <c r="C38" s="169" t="s">
        <v>112</v>
      </c>
      <c r="D38" s="157" t="s">
        <v>108</v>
      </c>
      <c r="E38" s="160">
        <v>1</v>
      </c>
      <c r="F38" s="164"/>
      <c r="G38" s="164">
        <f t="shared" si="6"/>
        <v>0</v>
      </c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5"/>
      <c r="V38" s="164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46">
        <v>32</v>
      </c>
      <c r="B39" s="171">
        <v>210000032</v>
      </c>
      <c r="C39" s="181" t="s">
        <v>149</v>
      </c>
      <c r="D39" s="157" t="s">
        <v>148</v>
      </c>
      <c r="E39" s="160">
        <v>3</v>
      </c>
      <c r="F39" s="164"/>
      <c r="G39" s="164">
        <f t="shared" si="6"/>
        <v>0</v>
      </c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5"/>
      <c r="V39" s="164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46">
        <v>33</v>
      </c>
      <c r="B40" s="171">
        <v>210000033</v>
      </c>
      <c r="C40" s="169" t="s">
        <v>150</v>
      </c>
      <c r="D40" s="157" t="s">
        <v>148</v>
      </c>
      <c r="E40" s="160">
        <v>3</v>
      </c>
      <c r="F40" s="164"/>
      <c r="G40" s="164">
        <f t="shared" si="6"/>
        <v>0</v>
      </c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5"/>
      <c r="V40" s="164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">
      <c r="A41" s="146">
        <v>34</v>
      </c>
      <c r="B41" s="171">
        <v>210000034</v>
      </c>
      <c r="C41" s="169" t="s">
        <v>151</v>
      </c>
      <c r="D41" s="157" t="s">
        <v>152</v>
      </c>
      <c r="E41" s="160">
        <v>0.01</v>
      </c>
      <c r="F41" s="164"/>
      <c r="G41" s="164">
        <f t="shared" si="6"/>
        <v>0</v>
      </c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5"/>
      <c r="V41" s="164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46">
        <v>35</v>
      </c>
      <c r="B42" s="171">
        <v>210000035</v>
      </c>
      <c r="C42" s="169" t="s">
        <v>153</v>
      </c>
      <c r="D42" s="157" t="s">
        <v>148</v>
      </c>
      <c r="E42" s="160">
        <v>5</v>
      </c>
      <c r="F42" s="164"/>
      <c r="G42" s="164">
        <f t="shared" si="6"/>
        <v>0</v>
      </c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5"/>
      <c r="V42" s="164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146">
        <v>36</v>
      </c>
      <c r="B43" s="171">
        <v>210000036</v>
      </c>
      <c r="C43" s="169" t="s">
        <v>154</v>
      </c>
      <c r="D43" s="157" t="s">
        <v>148</v>
      </c>
      <c r="E43" s="160">
        <v>5</v>
      </c>
      <c r="F43" s="164"/>
      <c r="G43" s="164">
        <f t="shared" si="6"/>
        <v>0</v>
      </c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5"/>
      <c r="V43" s="164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46">
        <v>37</v>
      </c>
      <c r="B44" s="171">
        <v>210000037</v>
      </c>
      <c r="C44" s="169" t="s">
        <v>113</v>
      </c>
      <c r="D44" s="157" t="s">
        <v>107</v>
      </c>
      <c r="E44" s="160">
        <v>16</v>
      </c>
      <c r="F44" s="164"/>
      <c r="G44" s="164">
        <f t="shared" si="6"/>
        <v>0</v>
      </c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5"/>
      <c r="V44" s="164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46">
        <v>38</v>
      </c>
      <c r="B45" s="171">
        <v>210000038</v>
      </c>
      <c r="C45" s="169" t="s">
        <v>227</v>
      </c>
      <c r="D45" s="157" t="s">
        <v>107</v>
      </c>
      <c r="E45" s="160">
        <v>7</v>
      </c>
      <c r="F45" s="164"/>
      <c r="G45" s="164">
        <f t="shared" si="6"/>
        <v>0</v>
      </c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5"/>
      <c r="V45" s="164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46">
        <v>39</v>
      </c>
      <c r="B46" s="171">
        <v>210000039</v>
      </c>
      <c r="C46" s="169" t="s">
        <v>205</v>
      </c>
      <c r="D46" s="157" t="s">
        <v>108</v>
      </c>
      <c r="E46" s="160">
        <v>30</v>
      </c>
      <c r="F46" s="164"/>
      <c r="G46" s="164">
        <f t="shared" si="6"/>
        <v>0</v>
      </c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5"/>
      <c r="V46" s="164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46">
        <v>40</v>
      </c>
      <c r="B47" s="171">
        <v>210000040</v>
      </c>
      <c r="C47" s="169" t="s">
        <v>176</v>
      </c>
      <c r="D47" s="157" t="s">
        <v>115</v>
      </c>
      <c r="E47" s="160">
        <v>2</v>
      </c>
      <c r="F47" s="164"/>
      <c r="G47" s="164">
        <f t="shared" si="6"/>
        <v>0</v>
      </c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5"/>
      <c r="V47" s="164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46">
        <v>41</v>
      </c>
      <c r="B48" s="171">
        <v>210000041</v>
      </c>
      <c r="C48" s="169" t="s">
        <v>216</v>
      </c>
      <c r="D48" s="157" t="s">
        <v>108</v>
      </c>
      <c r="E48" s="160">
        <v>1</v>
      </c>
      <c r="F48" s="164"/>
      <c r="G48" s="164">
        <f t="shared" si="6"/>
        <v>0</v>
      </c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5"/>
      <c r="V48" s="164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46">
        <v>42</v>
      </c>
      <c r="B49" s="171">
        <v>210000042</v>
      </c>
      <c r="C49" s="189" t="s">
        <v>232</v>
      </c>
      <c r="D49" s="190" t="s">
        <v>108</v>
      </c>
      <c r="E49" s="191">
        <v>4</v>
      </c>
      <c r="F49" s="192"/>
      <c r="G49" s="164">
        <f t="shared" si="6"/>
        <v>0</v>
      </c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5"/>
      <c r="V49" s="164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46">
        <v>43</v>
      </c>
      <c r="B50" s="171">
        <v>210000043</v>
      </c>
      <c r="C50" s="189" t="s">
        <v>233</v>
      </c>
      <c r="D50" s="190" t="s">
        <v>108</v>
      </c>
      <c r="E50" s="191">
        <v>1</v>
      </c>
      <c r="F50" s="192"/>
      <c r="G50" s="164">
        <f t="shared" si="6"/>
        <v>0</v>
      </c>
      <c r="H50" s="164">
        <v>7455</v>
      </c>
      <c r="I50" s="164">
        <f t="shared" si="0"/>
        <v>7455</v>
      </c>
      <c r="J50" s="164">
        <v>0</v>
      </c>
      <c r="K50" s="164">
        <f t="shared" si="1"/>
        <v>0</v>
      </c>
      <c r="L50" s="164">
        <v>21</v>
      </c>
      <c r="M50" s="164">
        <f t="shared" si="2"/>
        <v>0</v>
      </c>
      <c r="N50" s="164">
        <v>0</v>
      </c>
      <c r="O50" s="164">
        <f t="shared" si="3"/>
        <v>0</v>
      </c>
      <c r="P50" s="164">
        <v>0</v>
      </c>
      <c r="Q50" s="164">
        <f t="shared" si="4"/>
        <v>0</v>
      </c>
      <c r="R50" s="164"/>
      <c r="S50" s="164" t="s">
        <v>105</v>
      </c>
      <c r="T50" s="164">
        <v>0</v>
      </c>
      <c r="U50" s="165">
        <f t="shared" si="5"/>
        <v>0</v>
      </c>
      <c r="V50" s="164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46">
        <v>44</v>
      </c>
      <c r="B51" s="171">
        <v>210000044</v>
      </c>
      <c r="C51" s="169" t="s">
        <v>208</v>
      </c>
      <c r="D51" s="157" t="s">
        <v>108</v>
      </c>
      <c r="E51" s="160">
        <v>1</v>
      </c>
      <c r="F51" s="164"/>
      <c r="G51" s="164">
        <f t="shared" ref="G51" si="7">SUM(E51*F51)</f>
        <v>0</v>
      </c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5"/>
      <c r="V51" s="164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">
      <c r="A52" s="146">
        <v>45</v>
      </c>
      <c r="B52" s="171">
        <v>210000045</v>
      </c>
      <c r="C52" s="189" t="s">
        <v>234</v>
      </c>
      <c r="D52" s="190" t="s">
        <v>108</v>
      </c>
      <c r="E52" s="191">
        <v>1</v>
      </c>
      <c r="F52" s="192"/>
      <c r="G52" s="164">
        <f t="shared" si="6"/>
        <v>0</v>
      </c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5"/>
      <c r="V52" s="164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46">
        <v>46</v>
      </c>
      <c r="B53" s="171">
        <v>210000046</v>
      </c>
      <c r="C53" s="169" t="s">
        <v>141</v>
      </c>
      <c r="D53" s="157" t="s">
        <v>108</v>
      </c>
      <c r="E53" s="160">
        <v>1</v>
      </c>
      <c r="F53" s="164"/>
      <c r="G53" s="164">
        <f t="shared" si="6"/>
        <v>0</v>
      </c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5"/>
      <c r="V53" s="164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46">
        <v>47</v>
      </c>
      <c r="B54" s="171">
        <v>210000047</v>
      </c>
      <c r="C54" s="169" t="s">
        <v>224</v>
      </c>
      <c r="D54" s="157" t="s">
        <v>108</v>
      </c>
      <c r="E54" s="160">
        <v>1</v>
      </c>
      <c r="F54" s="164"/>
      <c r="G54" s="164">
        <f t="shared" si="6"/>
        <v>0</v>
      </c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5"/>
      <c r="V54" s="164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46">
        <v>48</v>
      </c>
      <c r="B55" s="171">
        <v>210000048</v>
      </c>
      <c r="C55" s="169" t="s">
        <v>225</v>
      </c>
      <c r="D55" s="157" t="s">
        <v>108</v>
      </c>
      <c r="E55" s="160">
        <v>2</v>
      </c>
      <c r="F55" s="164"/>
      <c r="G55" s="164">
        <f t="shared" si="6"/>
        <v>0</v>
      </c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5"/>
      <c r="V55" s="164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46">
        <v>49</v>
      </c>
      <c r="B56" s="171">
        <v>210000049</v>
      </c>
      <c r="C56" s="169" t="s">
        <v>222</v>
      </c>
      <c r="D56" s="157" t="s">
        <v>108</v>
      </c>
      <c r="E56" s="160">
        <v>2</v>
      </c>
      <c r="F56" s="164"/>
      <c r="G56" s="164">
        <f t="shared" si="6"/>
        <v>0</v>
      </c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5"/>
      <c r="V56" s="164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">
      <c r="A57" s="146">
        <v>50</v>
      </c>
      <c r="B57" s="171">
        <v>210000050</v>
      </c>
      <c r="C57" s="169" t="s">
        <v>169</v>
      </c>
      <c r="D57" s="157" t="s">
        <v>108</v>
      </c>
      <c r="E57" s="160">
        <v>2</v>
      </c>
      <c r="F57" s="164"/>
      <c r="G57" s="164">
        <f t="shared" si="6"/>
        <v>0</v>
      </c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5"/>
      <c r="V57" s="164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46">
        <v>51</v>
      </c>
      <c r="B58" s="171">
        <v>210000051</v>
      </c>
      <c r="C58" s="169" t="s">
        <v>170</v>
      </c>
      <c r="D58" s="157" t="s">
        <v>108</v>
      </c>
      <c r="E58" s="160">
        <v>2</v>
      </c>
      <c r="F58" s="164"/>
      <c r="G58" s="164">
        <f t="shared" si="6"/>
        <v>0</v>
      </c>
      <c r="H58" s="164">
        <v>0</v>
      </c>
      <c r="I58" s="164">
        <f t="shared" si="0"/>
        <v>0</v>
      </c>
      <c r="J58" s="164">
        <v>988</v>
      </c>
      <c r="K58" s="164">
        <f t="shared" si="1"/>
        <v>1976</v>
      </c>
      <c r="L58" s="164">
        <v>21</v>
      </c>
      <c r="M58" s="164">
        <f t="shared" si="2"/>
        <v>0</v>
      </c>
      <c r="N58" s="164">
        <v>0</v>
      </c>
      <c r="O58" s="164">
        <f t="shared" si="3"/>
        <v>0</v>
      </c>
      <c r="P58" s="164">
        <v>0</v>
      </c>
      <c r="Q58" s="164">
        <f t="shared" si="4"/>
        <v>0</v>
      </c>
      <c r="R58" s="164"/>
      <c r="S58" s="164" t="s">
        <v>105</v>
      </c>
      <c r="T58" s="164">
        <v>0</v>
      </c>
      <c r="U58" s="165">
        <f t="shared" si="5"/>
        <v>0</v>
      </c>
      <c r="V58" s="164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46">
        <v>52</v>
      </c>
      <c r="B59" s="171">
        <v>210000052</v>
      </c>
      <c r="C59" s="169" t="s">
        <v>142</v>
      </c>
      <c r="D59" s="157" t="s">
        <v>108</v>
      </c>
      <c r="E59" s="160">
        <v>1</v>
      </c>
      <c r="F59" s="164"/>
      <c r="G59" s="164">
        <f t="shared" si="6"/>
        <v>0</v>
      </c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5"/>
      <c r="V59" s="164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46">
        <v>53</v>
      </c>
      <c r="B60" s="171">
        <v>210000053</v>
      </c>
      <c r="C60" s="169" t="s">
        <v>156</v>
      </c>
      <c r="D60" s="157" t="s">
        <v>108</v>
      </c>
      <c r="E60" s="160">
        <v>1</v>
      </c>
      <c r="F60" s="164"/>
      <c r="G60" s="164">
        <f t="shared" si="6"/>
        <v>0</v>
      </c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5"/>
      <c r="V60" s="164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x14ac:dyDescent="0.2">
      <c r="A61" s="153" t="s">
        <v>102</v>
      </c>
      <c r="B61" s="153" t="s">
        <v>67</v>
      </c>
      <c r="C61" s="170" t="s">
        <v>252</v>
      </c>
      <c r="D61" s="158"/>
      <c r="E61" s="161"/>
      <c r="F61" s="166"/>
      <c r="G61" s="166">
        <f>SUMIF(AG62:AG102,"&lt;&gt;NOR",G62:G102)</f>
        <v>0</v>
      </c>
      <c r="H61" s="166"/>
      <c r="I61" s="166">
        <f>SUM(I62:I102)</f>
        <v>1285</v>
      </c>
      <c r="J61" s="166"/>
      <c r="K61" s="166">
        <f>SUM(K62:K102)</f>
        <v>3235</v>
      </c>
      <c r="L61" s="166"/>
      <c r="M61" s="166">
        <f>SUM(M62:M102)</f>
        <v>0</v>
      </c>
      <c r="N61" s="166"/>
      <c r="O61" s="166">
        <f>SUM(O62:O102)</f>
        <v>0</v>
      </c>
      <c r="P61" s="166"/>
      <c r="Q61" s="166">
        <f>SUM(Q62:Q102)</f>
        <v>0</v>
      </c>
      <c r="R61" s="166"/>
      <c r="S61" s="166"/>
      <c r="T61" s="166"/>
      <c r="U61" s="167">
        <f>SUM(U62:U102)</f>
        <v>8</v>
      </c>
      <c r="V61" s="166"/>
    </row>
    <row r="62" spans="1:60" outlineLevel="1" x14ac:dyDescent="0.2">
      <c r="A62" s="146">
        <v>54</v>
      </c>
      <c r="B62" s="171">
        <v>210000054</v>
      </c>
      <c r="C62" s="169" t="s">
        <v>172</v>
      </c>
      <c r="D62" s="157" t="s">
        <v>104</v>
      </c>
      <c r="E62" s="160">
        <v>1</v>
      </c>
      <c r="F62" s="164"/>
      <c r="G62" s="164">
        <f>SUM(E62*F62)</f>
        <v>0</v>
      </c>
      <c r="H62" s="164">
        <v>1285</v>
      </c>
      <c r="I62" s="164">
        <f>ROUND(E62*H62,2)</f>
        <v>1285</v>
      </c>
      <c r="J62" s="164">
        <v>1795</v>
      </c>
      <c r="K62" s="164">
        <f>ROUND(E62*J62,2)</f>
        <v>1795</v>
      </c>
      <c r="L62" s="164">
        <v>21</v>
      </c>
      <c r="M62" s="164">
        <f>G62*(1+L62/100)</f>
        <v>0</v>
      </c>
      <c r="N62" s="164">
        <v>0</v>
      </c>
      <c r="O62" s="164">
        <f>ROUND(E62*N62,2)</f>
        <v>0</v>
      </c>
      <c r="P62" s="164">
        <v>0</v>
      </c>
      <c r="Q62" s="164">
        <f>ROUND(E62*P62,2)</f>
        <v>0</v>
      </c>
      <c r="R62" s="164"/>
      <c r="S62" s="164" t="s">
        <v>105</v>
      </c>
      <c r="T62" s="164">
        <v>0</v>
      </c>
      <c r="U62" s="165">
        <f>ROUND(E62*T62,2)</f>
        <v>0</v>
      </c>
      <c r="V62" s="164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46">
        <v>55</v>
      </c>
      <c r="B63" s="171">
        <v>210000055</v>
      </c>
      <c r="C63" s="169" t="s">
        <v>203</v>
      </c>
      <c r="D63" s="157" t="s">
        <v>108</v>
      </c>
      <c r="E63" s="160">
        <v>1</v>
      </c>
      <c r="F63" s="164"/>
      <c r="G63" s="164">
        <f t="shared" ref="G63:G102" si="8">SUM(E63*F63)</f>
        <v>0</v>
      </c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5"/>
      <c r="V63" s="164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46">
        <v>56</v>
      </c>
      <c r="B64" s="171">
        <v>210000056</v>
      </c>
      <c r="C64" s="169" t="s">
        <v>231</v>
      </c>
      <c r="D64" s="157" t="s">
        <v>108</v>
      </c>
      <c r="E64" s="160">
        <v>33</v>
      </c>
      <c r="F64" s="164"/>
      <c r="G64" s="164">
        <f t="shared" si="8"/>
        <v>0</v>
      </c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5"/>
      <c r="V64" s="164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">
      <c r="A65" s="146">
        <v>57</v>
      </c>
      <c r="B65" s="171">
        <v>210000057</v>
      </c>
      <c r="C65" s="169" t="s">
        <v>173</v>
      </c>
      <c r="D65" s="157" t="s">
        <v>108</v>
      </c>
      <c r="E65" s="160">
        <v>33</v>
      </c>
      <c r="F65" s="164"/>
      <c r="G65" s="164">
        <f t="shared" si="8"/>
        <v>0</v>
      </c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5"/>
      <c r="V65" s="164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46">
        <v>58</v>
      </c>
      <c r="B66" s="171">
        <v>210000058</v>
      </c>
      <c r="C66" s="169" t="s">
        <v>113</v>
      </c>
      <c r="D66" s="157" t="s">
        <v>107</v>
      </c>
      <c r="E66" s="160">
        <v>12</v>
      </c>
      <c r="F66" s="164"/>
      <c r="G66" s="164">
        <f t="shared" ref="G66:G68" si="9">SUM(E66*F66)</f>
        <v>0</v>
      </c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5"/>
      <c r="V66" s="164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46">
        <v>59</v>
      </c>
      <c r="B67" s="171">
        <v>210000059</v>
      </c>
      <c r="C67" s="169" t="s">
        <v>202</v>
      </c>
      <c r="D67" s="157" t="s">
        <v>107</v>
      </c>
      <c r="E67" s="160">
        <v>6</v>
      </c>
      <c r="F67" s="164"/>
      <c r="G67" s="164">
        <f t="shared" si="9"/>
        <v>0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5"/>
      <c r="V67" s="164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1" x14ac:dyDescent="0.2">
      <c r="A68" s="146">
        <v>60</v>
      </c>
      <c r="B68" s="171">
        <v>210000060</v>
      </c>
      <c r="C68" s="169" t="s">
        <v>204</v>
      </c>
      <c r="D68" s="157" t="s">
        <v>108</v>
      </c>
      <c r="E68" s="160">
        <v>6</v>
      </c>
      <c r="F68" s="164"/>
      <c r="G68" s="164">
        <f t="shared" si="9"/>
        <v>0</v>
      </c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5"/>
      <c r="V68" s="164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">
      <c r="A69" s="146">
        <v>61</v>
      </c>
      <c r="B69" s="171">
        <v>210000061</v>
      </c>
      <c r="C69" s="189" t="s">
        <v>232</v>
      </c>
      <c r="D69" s="190" t="s">
        <v>108</v>
      </c>
      <c r="E69" s="191">
        <v>4</v>
      </c>
      <c r="F69" s="192"/>
      <c r="G69" s="164">
        <f t="shared" si="8"/>
        <v>0</v>
      </c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5"/>
      <c r="V69" s="164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">
      <c r="A70" s="146">
        <v>62</v>
      </c>
      <c r="B70" s="171">
        <v>210000062</v>
      </c>
      <c r="C70" s="189" t="s">
        <v>233</v>
      </c>
      <c r="D70" s="190" t="s">
        <v>108</v>
      </c>
      <c r="E70" s="191">
        <v>1</v>
      </c>
      <c r="F70" s="192"/>
      <c r="G70" s="164">
        <f t="shared" si="8"/>
        <v>0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5"/>
      <c r="V70" s="164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1" x14ac:dyDescent="0.2">
      <c r="A71" s="146">
        <v>63</v>
      </c>
      <c r="B71" s="171">
        <v>210000063</v>
      </c>
      <c r="C71" s="189" t="s">
        <v>234</v>
      </c>
      <c r="D71" s="190" t="s">
        <v>108</v>
      </c>
      <c r="E71" s="191">
        <v>1</v>
      </c>
      <c r="F71" s="192"/>
      <c r="G71" s="164">
        <f t="shared" si="8"/>
        <v>0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5"/>
      <c r="V71" s="164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46">
        <v>64</v>
      </c>
      <c r="B72" s="171">
        <v>210000064</v>
      </c>
      <c r="C72" s="169" t="s">
        <v>208</v>
      </c>
      <c r="D72" s="157" t="s">
        <v>108</v>
      </c>
      <c r="E72" s="160">
        <v>1</v>
      </c>
      <c r="F72" s="164"/>
      <c r="G72" s="164">
        <f t="shared" si="8"/>
        <v>0</v>
      </c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5"/>
      <c r="V72" s="164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46">
        <v>65</v>
      </c>
      <c r="B73" s="171">
        <v>210000065</v>
      </c>
      <c r="C73" s="169" t="s">
        <v>110</v>
      </c>
      <c r="D73" s="157" t="s">
        <v>108</v>
      </c>
      <c r="E73" s="160">
        <v>1</v>
      </c>
      <c r="F73" s="164"/>
      <c r="G73" s="164">
        <f t="shared" si="8"/>
        <v>0</v>
      </c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5"/>
      <c r="V73" s="164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146">
        <v>66</v>
      </c>
      <c r="B74" s="171">
        <v>210000066</v>
      </c>
      <c r="C74" s="169" t="s">
        <v>111</v>
      </c>
      <c r="D74" s="157" t="s">
        <v>108</v>
      </c>
      <c r="E74" s="160">
        <v>24</v>
      </c>
      <c r="F74" s="164"/>
      <c r="G74" s="164">
        <f t="shared" si="8"/>
        <v>0</v>
      </c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5"/>
      <c r="V74" s="164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46">
        <v>67</v>
      </c>
      <c r="B75" s="171">
        <v>210000067</v>
      </c>
      <c r="C75" s="169" t="s">
        <v>174</v>
      </c>
      <c r="D75" s="157" t="s">
        <v>107</v>
      </c>
      <c r="E75" s="160">
        <v>745</v>
      </c>
      <c r="F75" s="164"/>
      <c r="G75" s="164">
        <f t="shared" si="8"/>
        <v>0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5"/>
      <c r="V75" s="164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46">
        <v>68</v>
      </c>
      <c r="B76" s="171">
        <v>210000068</v>
      </c>
      <c r="C76" s="169" t="s">
        <v>257</v>
      </c>
      <c r="D76" s="157" t="s">
        <v>107</v>
      </c>
      <c r="E76" s="160">
        <v>94</v>
      </c>
      <c r="F76" s="164"/>
      <c r="G76" s="164">
        <f t="shared" ref="G76" si="10">SUM(E76*F76)</f>
        <v>0</v>
      </c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5"/>
      <c r="V76" s="164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46">
        <v>69</v>
      </c>
      <c r="B77" s="171">
        <v>210000069</v>
      </c>
      <c r="C77" s="169" t="s">
        <v>141</v>
      </c>
      <c r="D77" s="157" t="s">
        <v>108</v>
      </c>
      <c r="E77" s="160">
        <v>1</v>
      </c>
      <c r="F77" s="164"/>
      <c r="G77" s="164">
        <f t="shared" si="8"/>
        <v>0</v>
      </c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5"/>
      <c r="V77" s="164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ht="22.5" outlineLevel="1" x14ac:dyDescent="0.2">
      <c r="A78" s="146">
        <v>70</v>
      </c>
      <c r="B78" s="171">
        <v>210000070</v>
      </c>
      <c r="C78" s="169" t="s">
        <v>256</v>
      </c>
      <c r="D78" s="157" t="s">
        <v>108</v>
      </c>
      <c r="E78" s="160">
        <v>2</v>
      </c>
      <c r="F78" s="164"/>
      <c r="G78" s="164">
        <f t="shared" si="8"/>
        <v>0</v>
      </c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5"/>
      <c r="V78" s="164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46">
        <v>71</v>
      </c>
      <c r="B79" s="171">
        <v>210000071</v>
      </c>
      <c r="C79" s="169" t="s">
        <v>226</v>
      </c>
      <c r="D79" s="157" t="s">
        <v>108</v>
      </c>
      <c r="E79" s="160">
        <v>2</v>
      </c>
      <c r="F79" s="164"/>
      <c r="G79" s="164">
        <f t="shared" si="8"/>
        <v>0</v>
      </c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5"/>
      <c r="V79" s="164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46">
        <v>72</v>
      </c>
      <c r="B80" s="171">
        <v>210000072</v>
      </c>
      <c r="C80" s="169" t="s">
        <v>224</v>
      </c>
      <c r="D80" s="157" t="s">
        <v>108</v>
      </c>
      <c r="E80" s="160">
        <v>1</v>
      </c>
      <c r="F80" s="164"/>
      <c r="G80" s="164">
        <f t="shared" si="8"/>
        <v>0</v>
      </c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5"/>
      <c r="V80" s="164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46">
        <v>73</v>
      </c>
      <c r="B81" s="171">
        <v>210000073</v>
      </c>
      <c r="C81" s="169" t="s">
        <v>225</v>
      </c>
      <c r="D81" s="157" t="s">
        <v>108</v>
      </c>
      <c r="E81" s="160">
        <v>2</v>
      </c>
      <c r="F81" s="164"/>
      <c r="G81" s="164">
        <f t="shared" si="8"/>
        <v>0</v>
      </c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5"/>
      <c r="V81" s="164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1" x14ac:dyDescent="0.2">
      <c r="A82" s="146">
        <v>74</v>
      </c>
      <c r="B82" s="171">
        <v>210000074</v>
      </c>
      <c r="C82" s="169" t="s">
        <v>222</v>
      </c>
      <c r="D82" s="157" t="s">
        <v>108</v>
      </c>
      <c r="E82" s="160">
        <v>2</v>
      </c>
      <c r="F82" s="164"/>
      <c r="G82" s="164">
        <f t="shared" si="8"/>
        <v>0</v>
      </c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5"/>
      <c r="V82" s="164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1" x14ac:dyDescent="0.2">
      <c r="A83" s="146">
        <v>75</v>
      </c>
      <c r="B83" s="171">
        <v>210000075</v>
      </c>
      <c r="C83" s="169" t="s">
        <v>177</v>
      </c>
      <c r="D83" s="157" t="s">
        <v>108</v>
      </c>
      <c r="E83" s="160">
        <v>2</v>
      </c>
      <c r="F83" s="164"/>
      <c r="G83" s="164">
        <f t="shared" si="8"/>
        <v>0</v>
      </c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5"/>
      <c r="V83" s="164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46">
        <v>76</v>
      </c>
      <c r="B84" s="171">
        <v>210000076</v>
      </c>
      <c r="C84" s="169" t="s">
        <v>210</v>
      </c>
      <c r="D84" s="157" t="s">
        <v>109</v>
      </c>
      <c r="E84" s="160">
        <v>48</v>
      </c>
      <c r="F84" s="164"/>
      <c r="G84" s="164">
        <f t="shared" si="8"/>
        <v>0</v>
      </c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5"/>
      <c r="V84" s="164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46">
        <v>77</v>
      </c>
      <c r="B85" s="171">
        <v>210000077</v>
      </c>
      <c r="C85" s="169" t="s">
        <v>211</v>
      </c>
      <c r="D85" s="157" t="s">
        <v>109</v>
      </c>
      <c r="E85" s="160">
        <v>48</v>
      </c>
      <c r="F85" s="164"/>
      <c r="G85" s="164">
        <f t="shared" si="8"/>
        <v>0</v>
      </c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5"/>
      <c r="V85" s="164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46">
        <v>78</v>
      </c>
      <c r="B86" s="171">
        <v>210000078</v>
      </c>
      <c r="C86" s="184" t="s">
        <v>191</v>
      </c>
      <c r="D86" s="185" t="s">
        <v>107</v>
      </c>
      <c r="E86" s="172">
        <v>6</v>
      </c>
      <c r="F86" s="164"/>
      <c r="G86" s="164">
        <f t="shared" si="8"/>
        <v>0</v>
      </c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5"/>
      <c r="V86" s="164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1" x14ac:dyDescent="0.2">
      <c r="A87" s="146">
        <v>79</v>
      </c>
      <c r="B87" s="171">
        <v>210000079</v>
      </c>
      <c r="C87" s="184" t="s">
        <v>192</v>
      </c>
      <c r="D87" s="185" t="s">
        <v>107</v>
      </c>
      <c r="E87" s="172">
        <v>6</v>
      </c>
      <c r="F87" s="164"/>
      <c r="G87" s="164">
        <f t="shared" si="8"/>
        <v>0</v>
      </c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5"/>
      <c r="V87" s="164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1" x14ac:dyDescent="0.2">
      <c r="A88" s="146">
        <v>80</v>
      </c>
      <c r="B88" s="171">
        <v>210000080</v>
      </c>
      <c r="C88" s="184" t="s">
        <v>193</v>
      </c>
      <c r="D88" s="185" t="s">
        <v>107</v>
      </c>
      <c r="E88" s="172">
        <v>6</v>
      </c>
      <c r="F88" s="164"/>
      <c r="G88" s="164">
        <f t="shared" si="8"/>
        <v>0</v>
      </c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5"/>
      <c r="V88" s="164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1" x14ac:dyDescent="0.2">
      <c r="A89" s="146">
        <v>81</v>
      </c>
      <c r="B89" s="171">
        <v>210000081</v>
      </c>
      <c r="C89" s="169" t="s">
        <v>241</v>
      </c>
      <c r="D89" s="157" t="s">
        <v>107</v>
      </c>
      <c r="E89" s="160">
        <v>8</v>
      </c>
      <c r="F89" s="164"/>
      <c r="G89" s="164">
        <f t="shared" si="8"/>
        <v>0</v>
      </c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5"/>
      <c r="V89" s="164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46">
        <v>82</v>
      </c>
      <c r="B90" s="171">
        <v>210000082</v>
      </c>
      <c r="C90" s="186" t="s">
        <v>194</v>
      </c>
      <c r="D90" s="185" t="s">
        <v>107</v>
      </c>
      <c r="E90" s="172">
        <v>6</v>
      </c>
      <c r="F90" s="164"/>
      <c r="G90" s="164">
        <f t="shared" si="8"/>
        <v>0</v>
      </c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5"/>
      <c r="V90" s="164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46">
        <v>83</v>
      </c>
      <c r="B91" s="171">
        <v>210000083</v>
      </c>
      <c r="C91" s="184" t="s">
        <v>219</v>
      </c>
      <c r="D91" s="185" t="s">
        <v>107</v>
      </c>
      <c r="E91" s="172">
        <v>6</v>
      </c>
      <c r="F91" s="164"/>
      <c r="G91" s="164">
        <f t="shared" si="8"/>
        <v>0</v>
      </c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5"/>
      <c r="V91" s="164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1" x14ac:dyDescent="0.2">
      <c r="A92" s="146">
        <v>84</v>
      </c>
      <c r="B92" s="171">
        <v>210000084</v>
      </c>
      <c r="C92" s="184" t="s">
        <v>200</v>
      </c>
      <c r="D92" s="185" t="s">
        <v>107</v>
      </c>
      <c r="E92" s="172">
        <v>12</v>
      </c>
      <c r="F92" s="164"/>
      <c r="G92" s="164">
        <f t="shared" si="8"/>
        <v>0</v>
      </c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5"/>
      <c r="V92" s="164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46">
        <v>85</v>
      </c>
      <c r="B93" s="171">
        <v>210000085</v>
      </c>
      <c r="C93" s="184" t="s">
        <v>206</v>
      </c>
      <c r="D93" s="185" t="s">
        <v>108</v>
      </c>
      <c r="E93" s="172">
        <v>1</v>
      </c>
      <c r="F93" s="164"/>
      <c r="G93" s="164">
        <f t="shared" si="8"/>
        <v>0</v>
      </c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5"/>
      <c r="V93" s="164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46">
        <v>86</v>
      </c>
      <c r="B94" s="171">
        <v>210000086</v>
      </c>
      <c r="C94" s="184" t="s">
        <v>197</v>
      </c>
      <c r="D94" s="185" t="s">
        <v>148</v>
      </c>
      <c r="E94" s="172">
        <v>3</v>
      </c>
      <c r="F94" s="164"/>
      <c r="G94" s="164">
        <f t="shared" si="8"/>
        <v>0</v>
      </c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5"/>
      <c r="V94" s="164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146">
        <v>87</v>
      </c>
      <c r="B95" s="171">
        <v>210000087</v>
      </c>
      <c r="C95" s="184" t="s">
        <v>198</v>
      </c>
      <c r="D95" s="185" t="s">
        <v>148</v>
      </c>
      <c r="E95" s="172">
        <v>3</v>
      </c>
      <c r="F95" s="164"/>
      <c r="G95" s="164">
        <f t="shared" si="8"/>
        <v>0</v>
      </c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5"/>
      <c r="V95" s="164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46">
        <v>88</v>
      </c>
      <c r="B96" s="171">
        <v>210000088</v>
      </c>
      <c r="C96" s="184" t="s">
        <v>255</v>
      </c>
      <c r="D96" s="185" t="s">
        <v>108</v>
      </c>
      <c r="E96" s="172">
        <v>1</v>
      </c>
      <c r="F96" s="164"/>
      <c r="G96" s="164">
        <f t="shared" si="8"/>
        <v>0</v>
      </c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5"/>
      <c r="V96" s="164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1" x14ac:dyDescent="0.2">
      <c r="A97" s="146">
        <v>89</v>
      </c>
      <c r="B97" s="171">
        <v>210000089</v>
      </c>
      <c r="C97" s="169" t="s">
        <v>201</v>
      </c>
      <c r="D97" s="157" t="s">
        <v>115</v>
      </c>
      <c r="E97" s="160">
        <v>4</v>
      </c>
      <c r="F97" s="164"/>
      <c r="G97" s="164">
        <f t="shared" si="8"/>
        <v>0</v>
      </c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5"/>
      <c r="V97" s="164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146">
        <v>90</v>
      </c>
      <c r="B98" s="171">
        <v>210000090</v>
      </c>
      <c r="C98" s="169" t="s">
        <v>179</v>
      </c>
      <c r="D98" s="157" t="s">
        <v>108</v>
      </c>
      <c r="E98" s="160">
        <v>1</v>
      </c>
      <c r="F98" s="164"/>
      <c r="G98" s="164">
        <f t="shared" si="8"/>
        <v>0</v>
      </c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5"/>
      <c r="V98" s="164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1" x14ac:dyDescent="0.2">
      <c r="A99" s="146">
        <v>91</v>
      </c>
      <c r="B99" s="171">
        <v>210000091</v>
      </c>
      <c r="C99" s="169" t="s">
        <v>155</v>
      </c>
      <c r="D99" s="157" t="s">
        <v>108</v>
      </c>
      <c r="E99" s="160">
        <v>1</v>
      </c>
      <c r="F99" s="164"/>
      <c r="G99" s="164">
        <f t="shared" si="8"/>
        <v>0</v>
      </c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5"/>
      <c r="V99" s="164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">
      <c r="A100" s="146">
        <v>92</v>
      </c>
      <c r="B100" s="171">
        <v>210000092</v>
      </c>
      <c r="C100" s="169" t="s">
        <v>142</v>
      </c>
      <c r="D100" s="157" t="s">
        <v>108</v>
      </c>
      <c r="E100" s="160">
        <v>1</v>
      </c>
      <c r="F100" s="164"/>
      <c r="G100" s="164">
        <f t="shared" si="8"/>
        <v>0</v>
      </c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5"/>
      <c r="V100" s="164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146">
        <v>93</v>
      </c>
      <c r="B101" s="171">
        <v>210000093</v>
      </c>
      <c r="C101" s="169" t="s">
        <v>156</v>
      </c>
      <c r="D101" s="157" t="s">
        <v>108</v>
      </c>
      <c r="E101" s="160">
        <v>1</v>
      </c>
      <c r="F101" s="164"/>
      <c r="G101" s="164">
        <f t="shared" si="8"/>
        <v>0</v>
      </c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5"/>
      <c r="V101" s="164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1" x14ac:dyDescent="0.2">
      <c r="A102" s="146">
        <v>94</v>
      </c>
      <c r="B102" s="171">
        <v>210000094</v>
      </c>
      <c r="C102" s="169" t="s">
        <v>114</v>
      </c>
      <c r="D102" s="157" t="s">
        <v>115</v>
      </c>
      <c r="E102" s="160">
        <v>8</v>
      </c>
      <c r="F102" s="164"/>
      <c r="G102" s="164">
        <f t="shared" si="8"/>
        <v>0</v>
      </c>
      <c r="H102" s="164">
        <v>0</v>
      </c>
      <c r="I102" s="164">
        <f>ROUND(E102*H102,2)</f>
        <v>0</v>
      </c>
      <c r="J102" s="164">
        <v>180</v>
      </c>
      <c r="K102" s="164">
        <f>ROUND(E102*J102,2)</f>
        <v>1440</v>
      </c>
      <c r="L102" s="164">
        <v>21</v>
      </c>
      <c r="M102" s="164">
        <f>G102*(1+L102/100)</f>
        <v>0</v>
      </c>
      <c r="N102" s="164">
        <v>0</v>
      </c>
      <c r="O102" s="164">
        <f>ROUND(E102*N102,2)</f>
        <v>0</v>
      </c>
      <c r="P102" s="164">
        <v>0</v>
      </c>
      <c r="Q102" s="164">
        <f>ROUND(E102*P102,2)</f>
        <v>0</v>
      </c>
      <c r="R102" s="164" t="s">
        <v>116</v>
      </c>
      <c r="S102" s="164" t="s">
        <v>117</v>
      </c>
      <c r="T102" s="164">
        <v>1</v>
      </c>
      <c r="U102" s="165">
        <f>ROUND(E102*T102,2)</f>
        <v>8</v>
      </c>
      <c r="V102" s="164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1" x14ac:dyDescent="0.2">
      <c r="A103" s="153" t="s">
        <v>102</v>
      </c>
      <c r="B103" s="153" t="s">
        <v>68</v>
      </c>
      <c r="C103" s="170" t="s">
        <v>258</v>
      </c>
      <c r="D103" s="158"/>
      <c r="E103" s="161"/>
      <c r="F103" s="166"/>
      <c r="G103" s="166">
        <f>SUMIF(AG104:AG143,"&lt;&gt;NOR",G104:G143)</f>
        <v>0</v>
      </c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5"/>
      <c r="V103" s="164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46">
        <v>127</v>
      </c>
      <c r="B104" s="171">
        <v>210000127</v>
      </c>
      <c r="C104" s="169" t="s">
        <v>172</v>
      </c>
      <c r="D104" s="157" t="s">
        <v>104</v>
      </c>
      <c r="E104" s="160">
        <v>1</v>
      </c>
      <c r="F104" s="164"/>
      <c r="G104" s="164">
        <f>SUM(E104*F104)</f>
        <v>0</v>
      </c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5"/>
      <c r="V104" s="164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1" x14ac:dyDescent="0.2">
      <c r="A105" s="146">
        <v>128</v>
      </c>
      <c r="B105" s="171">
        <v>210000128</v>
      </c>
      <c r="C105" s="169" t="s">
        <v>203</v>
      </c>
      <c r="D105" s="157" t="s">
        <v>108</v>
      </c>
      <c r="E105" s="160">
        <v>1</v>
      </c>
      <c r="F105" s="164"/>
      <c r="G105" s="164">
        <f t="shared" ref="G105:G109" si="11">SUM(E105*F105)</f>
        <v>0</v>
      </c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5"/>
      <c r="V105" s="164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">
      <c r="A106" s="146">
        <v>129</v>
      </c>
      <c r="B106" s="171">
        <v>210000129</v>
      </c>
      <c r="C106" s="169" t="s">
        <v>231</v>
      </c>
      <c r="D106" s="157" t="s">
        <v>108</v>
      </c>
      <c r="E106" s="160">
        <v>4</v>
      </c>
      <c r="F106" s="164"/>
      <c r="G106" s="164">
        <f t="shared" si="11"/>
        <v>0</v>
      </c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5"/>
      <c r="V106" s="164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46">
        <v>143</v>
      </c>
      <c r="B107" s="171">
        <v>210000143</v>
      </c>
      <c r="C107" s="169" t="s">
        <v>173</v>
      </c>
      <c r="D107" s="157" t="s">
        <v>108</v>
      </c>
      <c r="E107" s="160">
        <v>4</v>
      </c>
      <c r="F107" s="164"/>
      <c r="G107" s="164">
        <f t="shared" si="11"/>
        <v>0</v>
      </c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5"/>
      <c r="V107" s="164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outlineLevel="1" x14ac:dyDescent="0.2">
      <c r="A108" s="146">
        <v>144</v>
      </c>
      <c r="B108" s="171">
        <v>210000144</v>
      </c>
      <c r="C108" s="169" t="s">
        <v>210</v>
      </c>
      <c r="D108" s="157" t="s">
        <v>109</v>
      </c>
      <c r="E108" s="160">
        <v>16</v>
      </c>
      <c r="F108" s="164"/>
      <c r="G108" s="164">
        <f t="shared" si="11"/>
        <v>0</v>
      </c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5"/>
      <c r="V108" s="164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1" x14ac:dyDescent="0.2">
      <c r="A109" s="146">
        <v>145</v>
      </c>
      <c r="B109" s="171">
        <v>210000145</v>
      </c>
      <c r="C109" s="169" t="s">
        <v>211</v>
      </c>
      <c r="D109" s="157" t="s">
        <v>109</v>
      </c>
      <c r="E109" s="160">
        <v>16</v>
      </c>
      <c r="F109" s="164"/>
      <c r="G109" s="164">
        <f t="shared" si="11"/>
        <v>0</v>
      </c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5"/>
      <c r="V109" s="164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1" x14ac:dyDescent="0.2">
      <c r="A110" s="146">
        <v>146</v>
      </c>
      <c r="B110" s="171">
        <v>210000146</v>
      </c>
      <c r="C110" s="189" t="s">
        <v>232</v>
      </c>
      <c r="D110" s="190" t="s">
        <v>108</v>
      </c>
      <c r="E110" s="191">
        <v>4</v>
      </c>
      <c r="F110" s="192"/>
      <c r="G110" s="164">
        <f t="shared" ref="G110:G143" si="12">SUM(E110*F110)</f>
        <v>0</v>
      </c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5"/>
      <c r="V110" s="164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1" x14ac:dyDescent="0.2">
      <c r="A111" s="146">
        <v>147</v>
      </c>
      <c r="B111" s="171">
        <v>210000147</v>
      </c>
      <c r="C111" s="189" t="s">
        <v>233</v>
      </c>
      <c r="D111" s="190" t="s">
        <v>108</v>
      </c>
      <c r="E111" s="191">
        <v>1</v>
      </c>
      <c r="F111" s="192"/>
      <c r="G111" s="164">
        <f t="shared" si="12"/>
        <v>0</v>
      </c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5"/>
      <c r="V111" s="164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">
      <c r="A112" s="146">
        <v>148</v>
      </c>
      <c r="B112" s="171">
        <v>210000148</v>
      </c>
      <c r="C112" s="189" t="s">
        <v>234</v>
      </c>
      <c r="D112" s="190" t="s">
        <v>108</v>
      </c>
      <c r="E112" s="191">
        <v>1</v>
      </c>
      <c r="F112" s="192"/>
      <c r="G112" s="164">
        <f t="shared" si="12"/>
        <v>0</v>
      </c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5"/>
      <c r="V112" s="164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146">
        <v>149</v>
      </c>
      <c r="B113" s="171">
        <v>210000149</v>
      </c>
      <c r="C113" s="169" t="s">
        <v>208</v>
      </c>
      <c r="D113" s="157" t="s">
        <v>108</v>
      </c>
      <c r="E113" s="160">
        <v>1</v>
      </c>
      <c r="F113" s="164"/>
      <c r="G113" s="164">
        <f t="shared" si="12"/>
        <v>0</v>
      </c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5"/>
      <c r="V113" s="164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">
      <c r="A114" s="146">
        <v>150</v>
      </c>
      <c r="B114" s="171">
        <v>210000150</v>
      </c>
      <c r="C114" s="169" t="s">
        <v>141</v>
      </c>
      <c r="D114" s="157" t="s">
        <v>108</v>
      </c>
      <c r="E114" s="160">
        <v>1</v>
      </c>
      <c r="F114" s="164"/>
      <c r="G114" s="164">
        <f t="shared" ref="G114:G116" si="13">SUM(E114*F114)</f>
        <v>0</v>
      </c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5"/>
      <c r="V114" s="164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1" x14ac:dyDescent="0.2">
      <c r="A115" s="146">
        <v>151</v>
      </c>
      <c r="B115" s="171">
        <v>210000151</v>
      </c>
      <c r="C115" s="169" t="s">
        <v>174</v>
      </c>
      <c r="D115" s="157" t="s">
        <v>107</v>
      </c>
      <c r="E115" s="160">
        <v>56</v>
      </c>
      <c r="F115" s="164"/>
      <c r="G115" s="164">
        <f t="shared" si="13"/>
        <v>0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5"/>
      <c r="V115" s="164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46">
        <v>152</v>
      </c>
      <c r="B116" s="171">
        <v>210000152</v>
      </c>
      <c r="C116" s="169" t="s">
        <v>175</v>
      </c>
      <c r="D116" s="157" t="s">
        <v>107</v>
      </c>
      <c r="E116" s="160">
        <v>56</v>
      </c>
      <c r="F116" s="164"/>
      <c r="G116" s="164">
        <f t="shared" si="13"/>
        <v>0</v>
      </c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5"/>
      <c r="V116" s="164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46">
        <v>153</v>
      </c>
      <c r="B117" s="171">
        <v>210000153</v>
      </c>
      <c r="C117" s="169" t="s">
        <v>141</v>
      </c>
      <c r="D117" s="157" t="s">
        <v>108</v>
      </c>
      <c r="E117" s="160">
        <v>1</v>
      </c>
      <c r="F117" s="164"/>
      <c r="G117" s="164">
        <f t="shared" si="12"/>
        <v>0</v>
      </c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5"/>
      <c r="V117" s="164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146">
        <v>154</v>
      </c>
      <c r="B118" s="171">
        <v>210000154</v>
      </c>
      <c r="C118" s="169" t="s">
        <v>113</v>
      </c>
      <c r="D118" s="157" t="s">
        <v>107</v>
      </c>
      <c r="E118" s="160">
        <v>6</v>
      </c>
      <c r="F118" s="164"/>
      <c r="G118" s="164">
        <f t="shared" si="12"/>
        <v>0</v>
      </c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5"/>
      <c r="V118" s="164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46">
        <v>155</v>
      </c>
      <c r="B119" s="171">
        <v>210000155</v>
      </c>
      <c r="C119" s="169" t="s">
        <v>202</v>
      </c>
      <c r="D119" s="157" t="s">
        <v>107</v>
      </c>
      <c r="E119" s="160">
        <v>12</v>
      </c>
      <c r="F119" s="164"/>
      <c r="G119" s="164">
        <f t="shared" si="12"/>
        <v>0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5"/>
      <c r="V119" s="164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46">
        <v>156</v>
      </c>
      <c r="B120" s="171">
        <v>210000156</v>
      </c>
      <c r="C120" s="169" t="s">
        <v>204</v>
      </c>
      <c r="D120" s="157" t="s">
        <v>108</v>
      </c>
      <c r="E120" s="160">
        <v>6</v>
      </c>
      <c r="F120" s="164"/>
      <c r="G120" s="164">
        <f t="shared" si="12"/>
        <v>0</v>
      </c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5"/>
      <c r="V120" s="164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">
      <c r="A121" s="146">
        <v>157</v>
      </c>
      <c r="B121" s="171">
        <v>210000157</v>
      </c>
      <c r="C121" s="193" t="s">
        <v>215</v>
      </c>
      <c r="D121" s="194" t="s">
        <v>146</v>
      </c>
      <c r="E121" s="195">
        <v>1</v>
      </c>
      <c r="F121" s="196"/>
      <c r="G121" s="164">
        <f t="shared" si="12"/>
        <v>0</v>
      </c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5"/>
      <c r="V121" s="164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46">
        <v>158</v>
      </c>
      <c r="B122" s="171">
        <v>210000158</v>
      </c>
      <c r="C122" s="193" t="s">
        <v>200</v>
      </c>
      <c r="D122" s="194" t="s">
        <v>107</v>
      </c>
      <c r="E122" s="195">
        <v>118</v>
      </c>
      <c r="F122" s="196"/>
      <c r="G122" s="164">
        <f t="shared" si="12"/>
        <v>0</v>
      </c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5"/>
      <c r="V122" s="164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1" x14ac:dyDescent="0.2">
      <c r="A123" s="146">
        <v>159</v>
      </c>
      <c r="B123" s="171">
        <v>210000159</v>
      </c>
      <c r="C123" s="193" t="s">
        <v>212</v>
      </c>
      <c r="D123" s="194" t="s">
        <v>236</v>
      </c>
      <c r="E123" s="195">
        <v>6</v>
      </c>
      <c r="F123" s="196"/>
      <c r="G123" s="164">
        <f t="shared" si="12"/>
        <v>0</v>
      </c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5"/>
      <c r="V123" s="164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outlineLevel="1" x14ac:dyDescent="0.2">
      <c r="A124" s="146">
        <v>160</v>
      </c>
      <c r="B124" s="171">
        <v>210000160</v>
      </c>
      <c r="C124" s="193" t="s">
        <v>213</v>
      </c>
      <c r="D124" s="194" t="s">
        <v>236</v>
      </c>
      <c r="E124" s="195">
        <v>6</v>
      </c>
      <c r="F124" s="196"/>
      <c r="G124" s="164">
        <f t="shared" si="12"/>
        <v>0</v>
      </c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5"/>
      <c r="V124" s="164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1" x14ac:dyDescent="0.2">
      <c r="A125" s="146">
        <v>161</v>
      </c>
      <c r="B125" s="171">
        <v>210000161</v>
      </c>
      <c r="C125" s="193" t="s">
        <v>214</v>
      </c>
      <c r="D125" s="194" t="s">
        <v>152</v>
      </c>
      <c r="E125" s="195">
        <v>0.1</v>
      </c>
      <c r="F125" s="196"/>
      <c r="G125" s="164">
        <f t="shared" si="12"/>
        <v>0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5"/>
      <c r="V125" s="164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146">
        <v>162</v>
      </c>
      <c r="B126" s="171">
        <v>210000162</v>
      </c>
      <c r="C126" s="193" t="s">
        <v>237</v>
      </c>
      <c r="D126" s="194" t="s">
        <v>107</v>
      </c>
      <c r="E126" s="195">
        <v>59</v>
      </c>
      <c r="F126" s="196"/>
      <c r="G126" s="164">
        <f t="shared" si="12"/>
        <v>0</v>
      </c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5"/>
      <c r="V126" s="164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1" x14ac:dyDescent="0.2">
      <c r="A127" s="146">
        <v>163</v>
      </c>
      <c r="B127" s="171">
        <v>210000163</v>
      </c>
      <c r="C127" s="193" t="s">
        <v>192</v>
      </c>
      <c r="D127" s="194" t="s">
        <v>107</v>
      </c>
      <c r="E127" s="195">
        <v>59</v>
      </c>
      <c r="F127" s="196"/>
      <c r="G127" s="164">
        <f t="shared" si="12"/>
        <v>0</v>
      </c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5"/>
      <c r="V127" s="164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1" x14ac:dyDescent="0.2">
      <c r="A128" s="146">
        <v>164</v>
      </c>
      <c r="B128" s="171">
        <v>210000164</v>
      </c>
      <c r="C128" s="197" t="s">
        <v>238</v>
      </c>
      <c r="D128" s="194" t="s">
        <v>107</v>
      </c>
      <c r="E128" s="195">
        <v>59</v>
      </c>
      <c r="F128" s="196"/>
      <c r="G128" s="164">
        <f t="shared" si="12"/>
        <v>0</v>
      </c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5"/>
      <c r="V128" s="164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1" x14ac:dyDescent="0.2">
      <c r="A129" s="146">
        <v>165</v>
      </c>
      <c r="B129" s="171">
        <v>210000165</v>
      </c>
      <c r="C129" s="184" t="s">
        <v>218</v>
      </c>
      <c r="D129" s="185" t="s">
        <v>107</v>
      </c>
      <c r="E129" s="172">
        <v>3</v>
      </c>
      <c r="F129" s="164"/>
      <c r="G129" s="164">
        <f t="shared" si="12"/>
        <v>0</v>
      </c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5"/>
      <c r="V129" s="164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outlineLevel="1" x14ac:dyDescent="0.2">
      <c r="A130" s="146">
        <v>166</v>
      </c>
      <c r="B130" s="171">
        <v>210000166</v>
      </c>
      <c r="C130" s="197" t="s">
        <v>195</v>
      </c>
      <c r="D130" s="194" t="s">
        <v>239</v>
      </c>
      <c r="E130" s="195">
        <v>0.1</v>
      </c>
      <c r="F130" s="196"/>
      <c r="G130" s="164">
        <f t="shared" si="12"/>
        <v>0</v>
      </c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5"/>
      <c r="V130" s="164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ht="22.5" outlineLevel="1" x14ac:dyDescent="0.2">
      <c r="A131" s="146">
        <v>171</v>
      </c>
      <c r="B131" s="171">
        <v>210000171</v>
      </c>
      <c r="C131" s="169" t="s">
        <v>230</v>
      </c>
      <c r="D131" s="157" t="s">
        <v>108</v>
      </c>
      <c r="E131" s="160">
        <v>1</v>
      </c>
      <c r="F131" s="164"/>
      <c r="G131" s="164">
        <f t="shared" si="12"/>
        <v>0</v>
      </c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5"/>
      <c r="V131" s="164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1" x14ac:dyDescent="0.2">
      <c r="A132" s="146">
        <v>172</v>
      </c>
      <c r="B132" s="171">
        <v>210000172</v>
      </c>
      <c r="C132" s="169" t="s">
        <v>226</v>
      </c>
      <c r="D132" s="157" t="s">
        <v>108</v>
      </c>
      <c r="E132" s="160">
        <v>1</v>
      </c>
      <c r="F132" s="164"/>
      <c r="G132" s="164">
        <f t="shared" si="12"/>
        <v>0</v>
      </c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5"/>
      <c r="V132" s="164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46">
        <v>173</v>
      </c>
      <c r="B133" s="171">
        <v>210000173</v>
      </c>
      <c r="C133" s="169" t="s">
        <v>110</v>
      </c>
      <c r="D133" s="157" t="s">
        <v>108</v>
      </c>
      <c r="E133" s="160">
        <v>1</v>
      </c>
      <c r="F133" s="164"/>
      <c r="G133" s="164">
        <f t="shared" si="12"/>
        <v>0</v>
      </c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5"/>
      <c r="V133" s="164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1" x14ac:dyDescent="0.2">
      <c r="A134" s="146">
        <v>174</v>
      </c>
      <c r="B134" s="171">
        <v>210000174</v>
      </c>
      <c r="C134" s="169" t="s">
        <v>111</v>
      </c>
      <c r="D134" s="157" t="s">
        <v>108</v>
      </c>
      <c r="E134" s="160">
        <v>48</v>
      </c>
      <c r="F134" s="164"/>
      <c r="G134" s="164">
        <f t="shared" si="12"/>
        <v>0</v>
      </c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5"/>
      <c r="V134" s="164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1" x14ac:dyDescent="0.2">
      <c r="A135" s="146">
        <v>175</v>
      </c>
      <c r="B135" s="171">
        <v>210000175</v>
      </c>
      <c r="C135" s="169" t="s">
        <v>177</v>
      </c>
      <c r="D135" s="157" t="s">
        <v>108</v>
      </c>
      <c r="E135" s="160">
        <v>2</v>
      </c>
      <c r="F135" s="164"/>
      <c r="G135" s="164">
        <f t="shared" si="12"/>
        <v>0</v>
      </c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5"/>
      <c r="V135" s="164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1" x14ac:dyDescent="0.2">
      <c r="A136" s="146">
        <v>176</v>
      </c>
      <c r="B136" s="171">
        <v>210000176</v>
      </c>
      <c r="C136" s="169" t="s">
        <v>222</v>
      </c>
      <c r="D136" s="157" t="s">
        <v>108</v>
      </c>
      <c r="E136" s="160">
        <v>2</v>
      </c>
      <c r="F136" s="164"/>
      <c r="G136" s="164">
        <f t="shared" si="12"/>
        <v>0</v>
      </c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5"/>
      <c r="V136" s="164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">
      <c r="A137" s="146">
        <v>177</v>
      </c>
      <c r="B137" s="171">
        <v>210000177</v>
      </c>
      <c r="C137" s="169" t="s">
        <v>225</v>
      </c>
      <c r="D137" s="157" t="s">
        <v>108</v>
      </c>
      <c r="E137" s="160">
        <v>1</v>
      </c>
      <c r="F137" s="164"/>
      <c r="G137" s="164">
        <f t="shared" si="12"/>
        <v>0</v>
      </c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5"/>
      <c r="V137" s="164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1" x14ac:dyDescent="0.2">
      <c r="A138" s="146">
        <v>178</v>
      </c>
      <c r="B138" s="171">
        <v>210000178</v>
      </c>
      <c r="C138" s="169" t="s">
        <v>224</v>
      </c>
      <c r="D138" s="157" t="s">
        <v>108</v>
      </c>
      <c r="E138" s="160">
        <v>1</v>
      </c>
      <c r="F138" s="164"/>
      <c r="G138" s="164">
        <f t="shared" si="12"/>
        <v>0</v>
      </c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5"/>
      <c r="V138" s="164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46">
        <v>179</v>
      </c>
      <c r="B139" s="171">
        <v>210000179</v>
      </c>
      <c r="C139" s="169" t="s">
        <v>142</v>
      </c>
      <c r="D139" s="157" t="s">
        <v>108</v>
      </c>
      <c r="E139" s="160">
        <v>1</v>
      </c>
      <c r="F139" s="164"/>
      <c r="G139" s="164">
        <f t="shared" si="12"/>
        <v>0</v>
      </c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5"/>
      <c r="V139" s="164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1" x14ac:dyDescent="0.2">
      <c r="A140" s="146">
        <v>180</v>
      </c>
      <c r="B140" s="171">
        <v>210000180</v>
      </c>
      <c r="C140" s="169" t="s">
        <v>176</v>
      </c>
      <c r="D140" s="157" t="s">
        <v>115</v>
      </c>
      <c r="E140" s="160">
        <v>6</v>
      </c>
      <c r="F140" s="164"/>
      <c r="G140" s="164">
        <f t="shared" si="12"/>
        <v>0</v>
      </c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5"/>
      <c r="V140" s="164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1" x14ac:dyDescent="0.2">
      <c r="A141" s="146">
        <v>181</v>
      </c>
      <c r="B141" s="171">
        <v>210000181</v>
      </c>
      <c r="C141" s="169" t="s">
        <v>179</v>
      </c>
      <c r="D141" s="157" t="s">
        <v>108</v>
      </c>
      <c r="E141" s="160">
        <v>1</v>
      </c>
      <c r="F141" s="164"/>
      <c r="G141" s="164">
        <f t="shared" si="12"/>
        <v>0</v>
      </c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5"/>
      <c r="V141" s="164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146">
        <v>182</v>
      </c>
      <c r="B142" s="171">
        <v>210000182</v>
      </c>
      <c r="C142" s="169" t="s">
        <v>155</v>
      </c>
      <c r="D142" s="157" t="s">
        <v>108</v>
      </c>
      <c r="E142" s="160">
        <v>1</v>
      </c>
      <c r="F142" s="164"/>
      <c r="G142" s="164">
        <f t="shared" si="12"/>
        <v>0</v>
      </c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5"/>
      <c r="V142" s="164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outlineLevel="1" x14ac:dyDescent="0.2">
      <c r="A143" s="146">
        <v>183</v>
      </c>
      <c r="B143" s="171">
        <v>210000183</v>
      </c>
      <c r="C143" s="169" t="s">
        <v>114</v>
      </c>
      <c r="D143" s="157" t="s">
        <v>115</v>
      </c>
      <c r="E143" s="160">
        <v>16</v>
      </c>
      <c r="F143" s="164"/>
      <c r="G143" s="164">
        <f t="shared" si="12"/>
        <v>0</v>
      </c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5"/>
      <c r="V143" s="164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</row>
    <row r="144" spans="1:60" outlineLevel="1" x14ac:dyDescent="0.2">
      <c r="A144" s="153" t="s">
        <v>102</v>
      </c>
      <c r="B144" s="153" t="s">
        <v>70</v>
      </c>
      <c r="C144" s="170" t="s">
        <v>259</v>
      </c>
      <c r="D144" s="158"/>
      <c r="E144" s="161"/>
      <c r="F144" s="166"/>
      <c r="G144" s="166">
        <f>SUMIF(AG145:AG156,"&lt;&gt;NOR",G145:G156)</f>
        <v>0</v>
      </c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5"/>
      <c r="V144" s="164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60" outlineLevel="1" x14ac:dyDescent="0.2">
      <c r="A145" s="146">
        <v>184</v>
      </c>
      <c r="B145" s="171">
        <v>210000184</v>
      </c>
      <c r="C145" s="169" t="s">
        <v>172</v>
      </c>
      <c r="D145" s="157" t="s">
        <v>104</v>
      </c>
      <c r="E145" s="160">
        <v>1</v>
      </c>
      <c r="F145" s="164"/>
      <c r="G145" s="164">
        <f>SUM(E145*F145)</f>
        <v>0</v>
      </c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5"/>
      <c r="V145" s="164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</row>
    <row r="146" spans="1:60" outlineLevel="1" x14ac:dyDescent="0.2">
      <c r="A146" s="146">
        <v>185</v>
      </c>
      <c r="B146" s="171">
        <v>210000185</v>
      </c>
      <c r="C146" s="169" t="s">
        <v>260</v>
      </c>
      <c r="D146" s="157" t="s">
        <v>108</v>
      </c>
      <c r="E146" s="160">
        <v>1</v>
      </c>
      <c r="F146" s="164"/>
      <c r="G146" s="164">
        <f t="shared" ref="G146:G154" si="14">SUM(E146*F146)</f>
        <v>0</v>
      </c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5"/>
      <c r="V146" s="164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</row>
    <row r="147" spans="1:60" outlineLevel="1" x14ac:dyDescent="0.2">
      <c r="A147" s="146">
        <v>186</v>
      </c>
      <c r="B147" s="171">
        <v>210000186</v>
      </c>
      <c r="C147" s="169" t="s">
        <v>265</v>
      </c>
      <c r="D147" s="157" t="s">
        <v>107</v>
      </c>
      <c r="E147" s="160">
        <v>92</v>
      </c>
      <c r="F147" s="164"/>
      <c r="G147" s="164">
        <f t="shared" si="14"/>
        <v>0</v>
      </c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5"/>
      <c r="V147" s="164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</row>
    <row r="148" spans="1:60" outlineLevel="1" x14ac:dyDescent="0.2">
      <c r="A148" s="146">
        <v>187</v>
      </c>
      <c r="B148" s="171">
        <v>210000187</v>
      </c>
      <c r="C148" s="169" t="s">
        <v>110</v>
      </c>
      <c r="D148" s="157" t="s">
        <v>108</v>
      </c>
      <c r="E148" s="160">
        <v>1</v>
      </c>
      <c r="F148" s="164"/>
      <c r="G148" s="164">
        <f t="shared" si="14"/>
        <v>0</v>
      </c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5"/>
      <c r="V148" s="164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</row>
    <row r="149" spans="1:60" outlineLevel="1" x14ac:dyDescent="0.2">
      <c r="A149" s="146">
        <v>188</v>
      </c>
      <c r="B149" s="171">
        <v>210000188</v>
      </c>
      <c r="C149" s="189" t="s">
        <v>261</v>
      </c>
      <c r="D149" s="190" t="s">
        <v>108</v>
      </c>
      <c r="E149" s="191">
        <v>2</v>
      </c>
      <c r="F149" s="192"/>
      <c r="G149" s="164">
        <f t="shared" si="14"/>
        <v>0</v>
      </c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5"/>
      <c r="V149" s="164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</row>
    <row r="150" spans="1:60" outlineLevel="1" x14ac:dyDescent="0.2">
      <c r="A150" s="146">
        <v>189</v>
      </c>
      <c r="B150" s="171">
        <v>210000189</v>
      </c>
      <c r="C150" s="169" t="s">
        <v>111</v>
      </c>
      <c r="D150" s="157" t="s">
        <v>108</v>
      </c>
      <c r="E150" s="160">
        <v>16</v>
      </c>
      <c r="F150" s="164"/>
      <c r="G150" s="164">
        <f t="shared" si="14"/>
        <v>0</v>
      </c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5"/>
      <c r="V150" s="164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</row>
    <row r="151" spans="1:60" ht="33.75" outlineLevel="1" x14ac:dyDescent="0.2">
      <c r="A151" s="146">
        <v>190</v>
      </c>
      <c r="B151" s="171">
        <v>210000190</v>
      </c>
      <c r="C151" s="169" t="s">
        <v>143</v>
      </c>
      <c r="D151" s="157" t="s">
        <v>144</v>
      </c>
      <c r="E151" s="160">
        <v>8</v>
      </c>
      <c r="F151" s="164"/>
      <c r="G151" s="164">
        <f t="shared" ref="G151" si="15">SUM(E151*F151)</f>
        <v>0</v>
      </c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5"/>
      <c r="V151" s="164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</row>
    <row r="152" spans="1:60" outlineLevel="1" x14ac:dyDescent="0.2">
      <c r="A152" s="146">
        <v>191</v>
      </c>
      <c r="B152" s="171">
        <v>210000191</v>
      </c>
      <c r="C152" s="169" t="s">
        <v>262</v>
      </c>
      <c r="D152" s="157" t="s">
        <v>108</v>
      </c>
      <c r="E152" s="160">
        <v>1</v>
      </c>
      <c r="F152" s="164"/>
      <c r="G152" s="164">
        <f t="shared" si="14"/>
        <v>0</v>
      </c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5"/>
      <c r="V152" s="164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</row>
    <row r="153" spans="1:60" outlineLevel="1" x14ac:dyDescent="0.2">
      <c r="A153" s="146">
        <v>192</v>
      </c>
      <c r="B153" s="171">
        <v>210000192</v>
      </c>
      <c r="C153" s="169" t="s">
        <v>263</v>
      </c>
      <c r="D153" s="157" t="s">
        <v>109</v>
      </c>
      <c r="E153" s="160">
        <v>12</v>
      </c>
      <c r="F153" s="164"/>
      <c r="G153" s="164">
        <f t="shared" si="14"/>
        <v>0</v>
      </c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5"/>
      <c r="V153" s="164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</row>
    <row r="154" spans="1:60" outlineLevel="1" x14ac:dyDescent="0.2">
      <c r="A154" s="146">
        <v>193</v>
      </c>
      <c r="B154" s="171">
        <v>210000193</v>
      </c>
      <c r="C154" s="169" t="s">
        <v>264</v>
      </c>
      <c r="D154" s="157" t="s">
        <v>108</v>
      </c>
      <c r="E154" s="160">
        <v>2</v>
      </c>
      <c r="F154" s="164"/>
      <c r="G154" s="164">
        <f t="shared" si="14"/>
        <v>0</v>
      </c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5"/>
      <c r="V154" s="164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</row>
    <row r="155" spans="1:60" ht="22.5" outlineLevel="1" x14ac:dyDescent="0.2">
      <c r="A155" s="146">
        <v>194</v>
      </c>
      <c r="B155" s="171">
        <v>210000194</v>
      </c>
      <c r="C155" s="169" t="s">
        <v>230</v>
      </c>
      <c r="D155" s="157" t="s">
        <v>108</v>
      </c>
      <c r="E155" s="160">
        <v>1</v>
      </c>
      <c r="F155" s="164"/>
      <c r="G155" s="164">
        <f t="shared" ref="G155:G156" si="16">SUM(E155*F155)</f>
        <v>0</v>
      </c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5"/>
      <c r="V155" s="164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</row>
    <row r="156" spans="1:60" outlineLevel="1" x14ac:dyDescent="0.2">
      <c r="A156" s="146">
        <v>195</v>
      </c>
      <c r="B156" s="171">
        <v>210000195</v>
      </c>
      <c r="C156" s="169" t="s">
        <v>226</v>
      </c>
      <c r="D156" s="157" t="s">
        <v>108</v>
      </c>
      <c r="E156" s="160">
        <v>2</v>
      </c>
      <c r="F156" s="164"/>
      <c r="G156" s="164">
        <f t="shared" si="16"/>
        <v>0</v>
      </c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5"/>
      <c r="V156" s="164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</row>
    <row r="157" spans="1:60" x14ac:dyDescent="0.2">
      <c r="A157" s="153" t="s">
        <v>102</v>
      </c>
      <c r="B157" s="153" t="s">
        <v>71</v>
      </c>
      <c r="C157" s="170" t="s">
        <v>69</v>
      </c>
      <c r="D157" s="158"/>
      <c r="E157" s="161"/>
      <c r="F157" s="166"/>
      <c r="G157" s="166">
        <f>SUMIF(AG158:AG190,"&lt;&gt;NOR",G158:G190)</f>
        <v>0</v>
      </c>
      <c r="H157" s="166"/>
      <c r="I157" s="166">
        <f>SUM(I158:I190)</f>
        <v>457390</v>
      </c>
      <c r="J157" s="166"/>
      <c r="K157" s="166">
        <f>SUM(K158:K190)</f>
        <v>61260</v>
      </c>
      <c r="L157" s="166"/>
      <c r="M157" s="166">
        <f>SUM(M158:M190)</f>
        <v>0</v>
      </c>
      <c r="N157" s="166"/>
      <c r="O157" s="166">
        <f>SUM(O158:O190)</f>
        <v>0</v>
      </c>
      <c r="P157" s="166"/>
      <c r="Q157" s="166">
        <f>SUM(Q158:Q190)</f>
        <v>0</v>
      </c>
      <c r="R157" s="166"/>
      <c r="S157" s="166"/>
      <c r="T157" s="166"/>
      <c r="U157" s="167">
        <f>SUM(U158:U190)</f>
        <v>0</v>
      </c>
      <c r="V157" s="166"/>
    </row>
    <row r="158" spans="1:60" outlineLevel="1" x14ac:dyDescent="0.2">
      <c r="A158" s="146">
        <v>196</v>
      </c>
      <c r="B158" s="171">
        <v>210000196</v>
      </c>
      <c r="C158" s="169" t="s">
        <v>118</v>
      </c>
      <c r="D158" s="157" t="s">
        <v>108</v>
      </c>
      <c r="E158" s="160">
        <v>3</v>
      </c>
      <c r="F158" s="164"/>
      <c r="G158" s="164">
        <f>SUM(E158*F158)</f>
        <v>0</v>
      </c>
      <c r="H158" s="164">
        <v>99000</v>
      </c>
      <c r="I158" s="164">
        <f>ROUND(E158*H158,2)</f>
        <v>297000</v>
      </c>
      <c r="J158" s="164">
        <v>4600</v>
      </c>
      <c r="K158" s="164">
        <f>ROUND(E158*J158,2)</f>
        <v>13800</v>
      </c>
      <c r="L158" s="164">
        <v>21</v>
      </c>
      <c r="M158" s="164">
        <f>G158*(1+L158/100)</f>
        <v>0</v>
      </c>
      <c r="N158" s="164">
        <v>0</v>
      </c>
      <c r="O158" s="164">
        <f>ROUND(E158*N158,2)</f>
        <v>0</v>
      </c>
      <c r="P158" s="164">
        <v>0</v>
      </c>
      <c r="Q158" s="164">
        <f>ROUND(E158*P158,2)</f>
        <v>0</v>
      </c>
      <c r="R158" s="164"/>
      <c r="S158" s="164" t="s">
        <v>105</v>
      </c>
      <c r="T158" s="164">
        <v>0</v>
      </c>
      <c r="U158" s="165">
        <f>ROUND(E158*T158,2)</f>
        <v>0</v>
      </c>
      <c r="V158" s="164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</row>
    <row r="159" spans="1:60" outlineLevel="1" x14ac:dyDescent="0.2">
      <c r="A159" s="146"/>
      <c r="B159" s="171"/>
      <c r="C159" s="175" t="s">
        <v>119</v>
      </c>
      <c r="D159" s="176"/>
      <c r="E159" s="176"/>
      <c r="F159" s="176"/>
      <c r="G159" s="177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5"/>
      <c r="V159" s="164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54"/>
      <c r="BB159" s="145"/>
      <c r="BC159" s="145"/>
      <c r="BD159" s="145"/>
      <c r="BE159" s="145"/>
      <c r="BF159" s="145"/>
      <c r="BG159" s="145"/>
      <c r="BH159" s="145"/>
    </row>
    <row r="160" spans="1:60" outlineLevel="1" x14ac:dyDescent="0.2">
      <c r="A160" s="146"/>
      <c r="B160" s="171"/>
      <c r="C160" s="175" t="s">
        <v>120</v>
      </c>
      <c r="D160" s="176"/>
      <c r="E160" s="176"/>
      <c r="F160" s="176"/>
      <c r="G160" s="177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5"/>
      <c r="V160" s="164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54"/>
      <c r="BB160" s="145"/>
      <c r="BC160" s="145"/>
      <c r="BD160" s="145"/>
      <c r="BE160" s="145"/>
      <c r="BF160" s="145"/>
      <c r="BG160" s="145"/>
      <c r="BH160" s="145"/>
    </row>
    <row r="161" spans="1:60" outlineLevel="1" x14ac:dyDescent="0.2">
      <c r="A161" s="146"/>
      <c r="B161" s="171"/>
      <c r="C161" s="175" t="s">
        <v>121</v>
      </c>
      <c r="D161" s="176"/>
      <c r="E161" s="176"/>
      <c r="F161" s="176"/>
      <c r="G161" s="177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5"/>
      <c r="V161" s="164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54"/>
      <c r="BB161" s="145"/>
      <c r="BC161" s="145"/>
      <c r="BD161" s="145"/>
      <c r="BE161" s="145"/>
      <c r="BF161" s="145"/>
      <c r="BG161" s="145"/>
      <c r="BH161" s="145"/>
    </row>
    <row r="162" spans="1:60" outlineLevel="1" x14ac:dyDescent="0.2">
      <c r="A162" s="146"/>
      <c r="B162" s="171"/>
      <c r="C162" s="175" t="s">
        <v>147</v>
      </c>
      <c r="D162" s="176"/>
      <c r="E162" s="176"/>
      <c r="F162" s="176"/>
      <c r="G162" s="177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5"/>
      <c r="V162" s="164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54"/>
      <c r="BB162" s="145"/>
      <c r="BC162" s="145"/>
      <c r="BD162" s="145"/>
      <c r="BE162" s="145"/>
      <c r="BF162" s="145"/>
      <c r="BG162" s="145"/>
      <c r="BH162" s="145"/>
    </row>
    <row r="163" spans="1:60" outlineLevel="1" x14ac:dyDescent="0.2">
      <c r="A163" s="146"/>
      <c r="B163" s="171"/>
      <c r="C163" s="175" t="s">
        <v>122</v>
      </c>
      <c r="D163" s="176"/>
      <c r="E163" s="176"/>
      <c r="F163" s="176"/>
      <c r="G163" s="177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5"/>
      <c r="V163" s="164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54"/>
      <c r="BB163" s="145"/>
      <c r="BC163" s="145"/>
      <c r="BD163" s="145"/>
      <c r="BE163" s="145"/>
      <c r="BF163" s="145"/>
      <c r="BG163" s="145"/>
      <c r="BH163" s="145"/>
    </row>
    <row r="164" spans="1:60" outlineLevel="1" x14ac:dyDescent="0.2">
      <c r="A164" s="146"/>
      <c r="B164" s="171"/>
      <c r="C164" s="175" t="s">
        <v>123</v>
      </c>
      <c r="D164" s="176"/>
      <c r="E164" s="176"/>
      <c r="F164" s="176"/>
      <c r="G164" s="177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5"/>
      <c r="V164" s="164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54"/>
      <c r="BB164" s="145"/>
      <c r="BC164" s="145"/>
      <c r="BD164" s="145"/>
      <c r="BE164" s="145"/>
      <c r="BF164" s="145"/>
      <c r="BG164" s="145"/>
      <c r="BH164" s="145"/>
    </row>
    <row r="165" spans="1:60" outlineLevel="1" x14ac:dyDescent="0.2">
      <c r="A165" s="146"/>
      <c r="B165" s="171"/>
      <c r="C165" s="175" t="s">
        <v>124</v>
      </c>
      <c r="D165" s="176"/>
      <c r="E165" s="176"/>
      <c r="F165" s="176"/>
      <c r="G165" s="177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5"/>
      <c r="V165" s="164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54"/>
      <c r="BB165" s="145"/>
      <c r="BC165" s="145"/>
      <c r="BD165" s="145"/>
      <c r="BE165" s="145"/>
      <c r="BF165" s="145"/>
      <c r="BG165" s="145"/>
      <c r="BH165" s="145"/>
    </row>
    <row r="166" spans="1:60" outlineLevel="1" x14ac:dyDescent="0.2">
      <c r="A166" s="146"/>
      <c r="B166" s="171"/>
      <c r="C166" s="175" t="s">
        <v>125</v>
      </c>
      <c r="D166" s="176"/>
      <c r="E166" s="176"/>
      <c r="F166" s="176"/>
      <c r="G166" s="177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5"/>
      <c r="V166" s="164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54"/>
      <c r="BB166" s="145"/>
      <c r="BC166" s="145"/>
      <c r="BD166" s="145"/>
      <c r="BE166" s="145"/>
      <c r="BF166" s="145"/>
      <c r="BG166" s="145"/>
      <c r="BH166" s="145"/>
    </row>
    <row r="167" spans="1:60" outlineLevel="1" x14ac:dyDescent="0.2">
      <c r="A167" s="146"/>
      <c r="B167" s="171"/>
      <c r="C167" s="175" t="s">
        <v>126</v>
      </c>
      <c r="D167" s="176"/>
      <c r="E167" s="176"/>
      <c r="F167" s="176"/>
      <c r="G167" s="177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5"/>
      <c r="V167" s="164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54"/>
      <c r="BB167" s="145"/>
      <c r="BC167" s="145"/>
      <c r="BD167" s="145"/>
      <c r="BE167" s="145"/>
      <c r="BF167" s="145"/>
      <c r="BG167" s="145"/>
      <c r="BH167" s="145"/>
    </row>
    <row r="168" spans="1:60" outlineLevel="1" x14ac:dyDescent="0.2">
      <c r="A168" s="146"/>
      <c r="B168" s="171"/>
      <c r="C168" s="175" t="s">
        <v>127</v>
      </c>
      <c r="D168" s="176"/>
      <c r="E168" s="176"/>
      <c r="F168" s="176"/>
      <c r="G168" s="177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5"/>
      <c r="V168" s="164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54"/>
      <c r="BB168" s="145"/>
      <c r="BC168" s="145"/>
      <c r="BD168" s="145"/>
      <c r="BE168" s="145"/>
      <c r="BF168" s="145"/>
      <c r="BG168" s="145"/>
      <c r="BH168" s="145"/>
    </row>
    <row r="169" spans="1:60" outlineLevel="1" x14ac:dyDescent="0.2">
      <c r="A169" s="146"/>
      <c r="B169" s="171"/>
      <c r="C169" s="175" t="s">
        <v>128</v>
      </c>
      <c r="D169" s="176"/>
      <c r="E169" s="176"/>
      <c r="F169" s="176"/>
      <c r="G169" s="177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5"/>
      <c r="V169" s="164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54"/>
      <c r="BB169" s="145"/>
      <c r="BC169" s="145"/>
      <c r="BD169" s="145"/>
      <c r="BE169" s="145"/>
      <c r="BF169" s="145"/>
      <c r="BG169" s="145"/>
      <c r="BH169" s="145"/>
    </row>
    <row r="170" spans="1:60" outlineLevel="1" x14ac:dyDescent="0.2">
      <c r="A170" s="146"/>
      <c r="B170" s="171"/>
      <c r="C170" s="175" t="s">
        <v>129</v>
      </c>
      <c r="D170" s="176"/>
      <c r="E170" s="176"/>
      <c r="F170" s="176"/>
      <c r="G170" s="177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5"/>
      <c r="V170" s="164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54"/>
      <c r="BB170" s="145"/>
      <c r="BC170" s="145"/>
      <c r="BD170" s="145"/>
      <c r="BE170" s="145"/>
      <c r="BF170" s="145"/>
      <c r="BG170" s="145"/>
      <c r="BH170" s="145"/>
    </row>
    <row r="171" spans="1:60" outlineLevel="1" x14ac:dyDescent="0.2">
      <c r="A171" s="146"/>
      <c r="B171" s="171"/>
      <c r="C171" s="175" t="s">
        <v>130</v>
      </c>
      <c r="D171" s="176"/>
      <c r="E171" s="176"/>
      <c r="F171" s="176"/>
      <c r="G171" s="177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5"/>
      <c r="V171" s="164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54"/>
      <c r="BB171" s="145"/>
      <c r="BC171" s="145"/>
      <c r="BD171" s="145"/>
      <c r="BE171" s="145"/>
      <c r="BF171" s="145"/>
      <c r="BG171" s="145"/>
      <c r="BH171" s="145"/>
    </row>
    <row r="172" spans="1:60" outlineLevel="1" x14ac:dyDescent="0.2">
      <c r="A172" s="146"/>
      <c r="B172" s="171"/>
      <c r="C172" s="175" t="s">
        <v>131</v>
      </c>
      <c r="D172" s="176"/>
      <c r="E172" s="176"/>
      <c r="F172" s="176"/>
      <c r="G172" s="177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5"/>
      <c r="V172" s="164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54"/>
      <c r="BB172" s="145"/>
      <c r="BC172" s="145"/>
      <c r="BD172" s="145"/>
      <c r="BE172" s="145"/>
      <c r="BF172" s="145"/>
      <c r="BG172" s="145"/>
      <c r="BH172" s="145"/>
    </row>
    <row r="173" spans="1:60" outlineLevel="1" x14ac:dyDescent="0.2">
      <c r="A173" s="146"/>
      <c r="B173" s="171"/>
      <c r="C173" s="175" t="s">
        <v>132</v>
      </c>
      <c r="D173" s="176"/>
      <c r="E173" s="176"/>
      <c r="F173" s="176"/>
      <c r="G173" s="177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5"/>
      <c r="V173" s="164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54"/>
      <c r="BB173" s="145"/>
      <c r="BC173" s="145"/>
      <c r="BD173" s="145"/>
      <c r="BE173" s="145"/>
      <c r="BF173" s="145"/>
      <c r="BG173" s="145"/>
      <c r="BH173" s="145"/>
    </row>
    <row r="174" spans="1:60" outlineLevel="1" x14ac:dyDescent="0.2">
      <c r="A174" s="146"/>
      <c r="B174" s="171"/>
      <c r="C174" s="175" t="s">
        <v>133</v>
      </c>
      <c r="D174" s="176"/>
      <c r="E174" s="176"/>
      <c r="F174" s="176"/>
      <c r="G174" s="177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5"/>
      <c r="V174" s="164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54"/>
      <c r="BB174" s="145"/>
      <c r="BC174" s="145"/>
      <c r="BD174" s="145"/>
      <c r="BE174" s="145"/>
      <c r="BF174" s="145"/>
      <c r="BG174" s="145"/>
      <c r="BH174" s="145"/>
    </row>
    <row r="175" spans="1:60" outlineLevel="1" x14ac:dyDescent="0.2">
      <c r="A175" s="146"/>
      <c r="B175" s="171"/>
      <c r="C175" s="175" t="s">
        <v>134</v>
      </c>
      <c r="D175" s="176"/>
      <c r="E175" s="176"/>
      <c r="F175" s="176"/>
      <c r="G175" s="177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5"/>
      <c r="V175" s="164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54"/>
      <c r="BB175" s="145"/>
      <c r="BC175" s="145"/>
      <c r="BD175" s="145"/>
      <c r="BE175" s="145"/>
      <c r="BF175" s="145"/>
      <c r="BG175" s="145"/>
      <c r="BH175" s="145"/>
    </row>
    <row r="176" spans="1:60" outlineLevel="1" x14ac:dyDescent="0.2">
      <c r="A176" s="146"/>
      <c r="B176" s="171"/>
      <c r="C176" s="175" t="s">
        <v>135</v>
      </c>
      <c r="D176" s="176"/>
      <c r="E176" s="176"/>
      <c r="F176" s="176"/>
      <c r="G176" s="177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5"/>
      <c r="V176" s="164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54"/>
      <c r="BB176" s="145"/>
      <c r="BC176" s="145"/>
      <c r="BD176" s="145"/>
      <c r="BE176" s="145"/>
      <c r="BF176" s="145"/>
      <c r="BG176" s="145"/>
      <c r="BH176" s="145"/>
    </row>
    <row r="177" spans="1:60" outlineLevel="1" x14ac:dyDescent="0.2">
      <c r="A177" s="146"/>
      <c r="B177" s="171"/>
      <c r="C177" s="175" t="s">
        <v>136</v>
      </c>
      <c r="D177" s="176"/>
      <c r="E177" s="176"/>
      <c r="F177" s="176"/>
      <c r="G177" s="177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5"/>
      <c r="V177" s="164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54"/>
      <c r="BB177" s="145"/>
      <c r="BC177" s="145"/>
      <c r="BD177" s="145"/>
      <c r="BE177" s="145"/>
      <c r="BF177" s="145"/>
      <c r="BG177" s="145"/>
      <c r="BH177" s="145"/>
    </row>
    <row r="178" spans="1:60" outlineLevel="1" x14ac:dyDescent="0.2">
      <c r="A178" s="146"/>
      <c r="B178" s="171"/>
      <c r="C178" s="175" t="s">
        <v>137</v>
      </c>
      <c r="D178" s="176"/>
      <c r="E178" s="176"/>
      <c r="F178" s="176"/>
      <c r="G178" s="177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5"/>
      <c r="V178" s="164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54"/>
      <c r="BB178" s="145"/>
      <c r="BC178" s="145"/>
      <c r="BD178" s="145"/>
      <c r="BE178" s="145"/>
      <c r="BF178" s="145"/>
      <c r="BG178" s="145"/>
      <c r="BH178" s="145"/>
    </row>
    <row r="179" spans="1:60" outlineLevel="1" x14ac:dyDescent="0.2">
      <c r="A179" s="146"/>
      <c r="B179" s="171"/>
      <c r="C179" s="175" t="s">
        <v>138</v>
      </c>
      <c r="D179" s="176"/>
      <c r="E179" s="176"/>
      <c r="F179" s="176"/>
      <c r="G179" s="177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5"/>
      <c r="V179" s="164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54"/>
      <c r="BB179" s="145"/>
      <c r="BC179" s="145"/>
      <c r="BD179" s="145"/>
      <c r="BE179" s="145"/>
      <c r="BF179" s="145"/>
      <c r="BG179" s="145"/>
      <c r="BH179" s="145"/>
    </row>
    <row r="180" spans="1:60" outlineLevel="1" x14ac:dyDescent="0.2">
      <c r="A180" s="146"/>
      <c r="B180" s="171"/>
      <c r="C180" s="175" t="s">
        <v>139</v>
      </c>
      <c r="D180" s="176"/>
      <c r="E180" s="176"/>
      <c r="F180" s="176"/>
      <c r="G180" s="177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5"/>
      <c r="V180" s="164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54"/>
      <c r="BB180" s="145"/>
      <c r="BC180" s="145"/>
      <c r="BD180" s="145"/>
      <c r="BE180" s="145"/>
      <c r="BF180" s="145"/>
      <c r="BG180" s="145"/>
      <c r="BH180" s="145"/>
    </row>
    <row r="181" spans="1:60" outlineLevel="1" x14ac:dyDescent="0.2">
      <c r="A181" s="146">
        <v>197</v>
      </c>
      <c r="B181" s="171">
        <v>210000197</v>
      </c>
      <c r="C181" s="175" t="s">
        <v>235</v>
      </c>
      <c r="D181" s="187" t="s">
        <v>108</v>
      </c>
      <c r="E181" s="173">
        <v>3</v>
      </c>
      <c r="F181" s="183"/>
      <c r="G181" s="164">
        <f>SUM(E181*F181)</f>
        <v>0</v>
      </c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5"/>
      <c r="V181" s="164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54"/>
      <c r="BB181" s="145"/>
      <c r="BC181" s="145"/>
      <c r="BD181" s="145"/>
      <c r="BE181" s="145"/>
      <c r="BF181" s="145"/>
      <c r="BG181" s="145"/>
      <c r="BH181" s="145"/>
    </row>
    <row r="182" spans="1:60" outlineLevel="1" x14ac:dyDescent="0.2">
      <c r="A182" s="146">
        <v>198</v>
      </c>
      <c r="B182" s="171">
        <v>210000198</v>
      </c>
      <c r="C182" s="182" t="s">
        <v>189</v>
      </c>
      <c r="D182" s="187" t="s">
        <v>108</v>
      </c>
      <c r="E182" s="173">
        <v>3</v>
      </c>
      <c r="F182" s="183"/>
      <c r="G182" s="164">
        <f t="shared" ref="G182:G190" si="17">SUM(E182*F182)</f>
        <v>0</v>
      </c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5"/>
      <c r="V182" s="164"/>
      <c r="W182" s="145"/>
      <c r="X182" s="180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54"/>
      <c r="BB182" s="145"/>
      <c r="BC182" s="145"/>
      <c r="BD182" s="145"/>
      <c r="BE182" s="145"/>
      <c r="BF182" s="145"/>
      <c r="BG182" s="145"/>
      <c r="BH182" s="145"/>
    </row>
    <row r="183" spans="1:60" outlineLevel="1" x14ac:dyDescent="0.2">
      <c r="A183" s="146">
        <v>199</v>
      </c>
      <c r="B183" s="171">
        <v>210000199</v>
      </c>
      <c r="C183" s="175" t="s">
        <v>157</v>
      </c>
      <c r="D183" s="157" t="s">
        <v>108</v>
      </c>
      <c r="E183" s="173">
        <v>1</v>
      </c>
      <c r="F183" s="164"/>
      <c r="G183" s="164">
        <f t="shared" si="17"/>
        <v>0</v>
      </c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5"/>
      <c r="V183" s="164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54"/>
      <c r="BB183" s="145"/>
      <c r="BC183" s="145"/>
      <c r="BD183" s="145"/>
      <c r="BE183" s="145"/>
      <c r="BF183" s="145"/>
      <c r="BG183" s="145"/>
      <c r="BH183" s="145"/>
    </row>
    <row r="184" spans="1:60" outlineLevel="1" x14ac:dyDescent="0.2">
      <c r="A184" s="146">
        <v>200</v>
      </c>
      <c r="B184" s="171">
        <v>210000200</v>
      </c>
      <c r="C184" s="175" t="s">
        <v>190</v>
      </c>
      <c r="D184" s="157" t="s">
        <v>108</v>
      </c>
      <c r="E184" s="173">
        <v>1</v>
      </c>
      <c r="F184" s="164"/>
      <c r="G184" s="164">
        <f t="shared" si="17"/>
        <v>0</v>
      </c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5"/>
      <c r="V184" s="164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54"/>
      <c r="BB184" s="145"/>
      <c r="BC184" s="145"/>
      <c r="BD184" s="145"/>
      <c r="BE184" s="145"/>
      <c r="BF184" s="145"/>
      <c r="BG184" s="145"/>
      <c r="BH184" s="145"/>
    </row>
    <row r="185" spans="1:60" outlineLevel="1" x14ac:dyDescent="0.2">
      <c r="A185" s="146">
        <v>201</v>
      </c>
      <c r="B185" s="171">
        <v>210000201</v>
      </c>
      <c r="C185" s="175" t="s">
        <v>158</v>
      </c>
      <c r="D185" s="157" t="s">
        <v>108</v>
      </c>
      <c r="E185" s="173">
        <v>3</v>
      </c>
      <c r="F185" s="164"/>
      <c r="G185" s="164">
        <f t="shared" si="17"/>
        <v>0</v>
      </c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5"/>
      <c r="V185" s="164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54"/>
      <c r="BB185" s="145"/>
      <c r="BC185" s="145"/>
      <c r="BD185" s="145"/>
      <c r="BE185" s="145"/>
      <c r="BF185" s="145"/>
      <c r="BG185" s="145"/>
      <c r="BH185" s="145"/>
    </row>
    <row r="186" spans="1:60" outlineLevel="1" x14ac:dyDescent="0.2">
      <c r="A186" s="146">
        <v>202</v>
      </c>
      <c r="B186" s="171">
        <v>210000202</v>
      </c>
      <c r="C186" s="175" t="s">
        <v>159</v>
      </c>
      <c r="D186" s="157" t="s">
        <v>108</v>
      </c>
      <c r="E186" s="173">
        <v>3</v>
      </c>
      <c r="F186" s="164"/>
      <c r="G186" s="164">
        <f t="shared" si="17"/>
        <v>0</v>
      </c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5"/>
      <c r="V186" s="164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54"/>
      <c r="BB186" s="145"/>
      <c r="BC186" s="145"/>
      <c r="BD186" s="145"/>
      <c r="BE186" s="145"/>
      <c r="BF186" s="145"/>
      <c r="BG186" s="145"/>
      <c r="BH186" s="145"/>
    </row>
    <row r="187" spans="1:60" outlineLevel="1" x14ac:dyDescent="0.2">
      <c r="A187" s="146">
        <v>203</v>
      </c>
      <c r="B187" s="171">
        <v>210000203</v>
      </c>
      <c r="C187" s="175" t="s">
        <v>160</v>
      </c>
      <c r="D187" s="157" t="s">
        <v>108</v>
      </c>
      <c r="E187" s="173">
        <v>1</v>
      </c>
      <c r="F187" s="164"/>
      <c r="G187" s="164">
        <f t="shared" si="17"/>
        <v>0</v>
      </c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5"/>
      <c r="V187" s="164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54"/>
      <c r="BB187" s="145"/>
      <c r="BC187" s="145"/>
      <c r="BD187" s="145"/>
      <c r="BE187" s="145"/>
      <c r="BF187" s="145"/>
      <c r="BG187" s="145"/>
      <c r="BH187" s="145"/>
    </row>
    <row r="188" spans="1:60" outlineLevel="1" x14ac:dyDescent="0.2">
      <c r="A188" s="146">
        <v>204</v>
      </c>
      <c r="B188" s="171">
        <v>210000204</v>
      </c>
      <c r="C188" s="175" t="s">
        <v>161</v>
      </c>
      <c r="D188" s="157" t="s">
        <v>108</v>
      </c>
      <c r="E188" s="173">
        <v>1</v>
      </c>
      <c r="F188" s="164"/>
      <c r="G188" s="164">
        <f t="shared" si="17"/>
        <v>0</v>
      </c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5"/>
      <c r="V188" s="164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54"/>
      <c r="BB188" s="145"/>
      <c r="BC188" s="145"/>
      <c r="BD188" s="145"/>
      <c r="BE188" s="145"/>
      <c r="BF188" s="145"/>
      <c r="BG188" s="145"/>
      <c r="BH188" s="145"/>
    </row>
    <row r="189" spans="1:60" outlineLevel="1" x14ac:dyDescent="0.2">
      <c r="A189" s="146">
        <v>205</v>
      </c>
      <c r="B189" s="171">
        <v>210000205</v>
      </c>
      <c r="C189" s="169" t="s">
        <v>223</v>
      </c>
      <c r="D189" s="157" t="s">
        <v>108</v>
      </c>
      <c r="E189" s="160">
        <v>3</v>
      </c>
      <c r="F189" s="164"/>
      <c r="G189" s="164">
        <f t="shared" si="17"/>
        <v>0</v>
      </c>
      <c r="H189" s="164">
        <v>2130</v>
      </c>
      <c r="I189" s="164">
        <f>ROUND(E189*H189,2)</f>
        <v>6390</v>
      </c>
      <c r="J189" s="164">
        <v>1050</v>
      </c>
      <c r="K189" s="164">
        <f>ROUND(E189*J189,2)</f>
        <v>3150</v>
      </c>
      <c r="L189" s="164">
        <v>21</v>
      </c>
      <c r="M189" s="164">
        <f>G189*(1+L189/100)</f>
        <v>0</v>
      </c>
      <c r="N189" s="164">
        <v>0</v>
      </c>
      <c r="O189" s="164">
        <f>ROUND(E189*N189,2)</f>
        <v>0</v>
      </c>
      <c r="P189" s="164">
        <v>0</v>
      </c>
      <c r="Q189" s="164">
        <f>ROUND(E189*P189,2)</f>
        <v>0</v>
      </c>
      <c r="R189" s="164"/>
      <c r="S189" s="164" t="s">
        <v>105</v>
      </c>
      <c r="T189" s="164">
        <v>0</v>
      </c>
      <c r="U189" s="165">
        <f>ROUND(E189*T189,2)</f>
        <v>0</v>
      </c>
      <c r="V189" s="164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</row>
    <row r="190" spans="1:60" outlineLevel="1" x14ac:dyDescent="0.2">
      <c r="A190" s="146">
        <v>206</v>
      </c>
      <c r="B190" s="171">
        <v>210000206</v>
      </c>
      <c r="C190" s="169" t="s">
        <v>140</v>
      </c>
      <c r="D190" s="157" t="s">
        <v>108</v>
      </c>
      <c r="E190" s="160">
        <v>2</v>
      </c>
      <c r="F190" s="164"/>
      <c r="G190" s="164">
        <f t="shared" si="17"/>
        <v>0</v>
      </c>
      <c r="H190" s="164">
        <v>77000</v>
      </c>
      <c r="I190" s="164">
        <f>ROUND(E190*H190,2)</f>
        <v>154000</v>
      </c>
      <c r="J190" s="164">
        <v>22155</v>
      </c>
      <c r="K190" s="164">
        <f>ROUND(E190*J190,2)</f>
        <v>44310</v>
      </c>
      <c r="L190" s="164">
        <v>21</v>
      </c>
      <c r="M190" s="164">
        <f>G190*(1+L190/100)</f>
        <v>0</v>
      </c>
      <c r="N190" s="164">
        <v>0</v>
      </c>
      <c r="O190" s="164">
        <f>ROUND(E190*N190,2)</f>
        <v>0</v>
      </c>
      <c r="P190" s="164">
        <v>0</v>
      </c>
      <c r="Q190" s="164">
        <f>ROUND(E190*P190,2)</f>
        <v>0</v>
      </c>
      <c r="R190" s="164"/>
      <c r="S190" s="164" t="s">
        <v>105</v>
      </c>
      <c r="T190" s="164">
        <v>0</v>
      </c>
      <c r="U190" s="165">
        <f>ROUND(E190*T190,2)</f>
        <v>0</v>
      </c>
      <c r="V190" s="164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</row>
    <row r="191" spans="1:60" x14ac:dyDescent="0.2">
      <c r="A191" s="153" t="s">
        <v>102</v>
      </c>
      <c r="B191" s="153" t="s">
        <v>75</v>
      </c>
      <c r="C191" s="170" t="s">
        <v>72</v>
      </c>
      <c r="D191" s="158"/>
      <c r="E191" s="161"/>
      <c r="F191" s="166"/>
      <c r="G191" s="166">
        <f>SUMIF(AG192:AG195,"&lt;&gt;NOR",G192:G195)</f>
        <v>0</v>
      </c>
      <c r="H191" s="166"/>
      <c r="I191" s="166">
        <f>SUM(I192:I195)</f>
        <v>49260</v>
      </c>
      <c r="J191" s="166"/>
      <c r="K191" s="166">
        <f>SUM(K192:K195)</f>
        <v>0</v>
      </c>
      <c r="L191" s="166"/>
      <c r="M191" s="166">
        <f>SUM(M192:M195)</f>
        <v>0</v>
      </c>
      <c r="N191" s="166"/>
      <c r="O191" s="166">
        <f>SUM(O192:O195)</f>
        <v>0</v>
      </c>
      <c r="P191" s="166"/>
      <c r="Q191" s="166">
        <f>SUM(Q192:Q195)</f>
        <v>0</v>
      </c>
      <c r="R191" s="166"/>
      <c r="S191" s="166"/>
      <c r="T191" s="166"/>
      <c r="U191" s="167">
        <f>SUM(U192:U195)</f>
        <v>0</v>
      </c>
      <c r="V191" s="166"/>
    </row>
    <row r="192" spans="1:60" outlineLevel="1" x14ac:dyDescent="0.2">
      <c r="A192" s="146">
        <v>207</v>
      </c>
      <c r="B192" s="171">
        <v>210000207</v>
      </c>
      <c r="C192" s="169" t="s">
        <v>254</v>
      </c>
      <c r="D192" s="157" t="s">
        <v>108</v>
      </c>
      <c r="E192" s="160">
        <v>6</v>
      </c>
      <c r="F192" s="164"/>
      <c r="G192" s="164">
        <f>SUM(E192*F192)</f>
        <v>0</v>
      </c>
      <c r="H192" s="164">
        <v>5590</v>
      </c>
      <c r="I192" s="164">
        <f>ROUND(E192*H192,2)</f>
        <v>33540</v>
      </c>
      <c r="J192" s="164">
        <v>0</v>
      </c>
      <c r="K192" s="164">
        <f>ROUND(E192*J192,2)</f>
        <v>0</v>
      </c>
      <c r="L192" s="164">
        <v>21</v>
      </c>
      <c r="M192" s="164">
        <f>G192*(1+L192/100)</f>
        <v>0</v>
      </c>
      <c r="N192" s="164">
        <v>0</v>
      </c>
      <c r="O192" s="164">
        <f>ROUND(E192*N192,2)</f>
        <v>0</v>
      </c>
      <c r="P192" s="164">
        <v>0</v>
      </c>
      <c r="Q192" s="164">
        <f>ROUND(E192*P192,2)</f>
        <v>0</v>
      </c>
      <c r="R192" s="164"/>
      <c r="S192" s="164" t="s">
        <v>105</v>
      </c>
      <c r="T192" s="164">
        <v>0</v>
      </c>
      <c r="U192" s="165">
        <f>ROUND(E192*T192,2)</f>
        <v>0</v>
      </c>
      <c r="V192" s="164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</row>
    <row r="193" spans="1:60" outlineLevel="1" x14ac:dyDescent="0.2">
      <c r="A193" s="146">
        <v>208</v>
      </c>
      <c r="B193" s="171">
        <v>210000208</v>
      </c>
      <c r="C193" s="169" t="s">
        <v>249</v>
      </c>
      <c r="D193" s="157" t="s">
        <v>108</v>
      </c>
      <c r="E193" s="160">
        <v>6</v>
      </c>
      <c r="F193" s="164"/>
      <c r="G193" s="164">
        <f t="shared" ref="G193:G195" si="18">SUM(E193*F193)</f>
        <v>0</v>
      </c>
      <c r="H193" s="164">
        <v>500</v>
      </c>
      <c r="I193" s="164">
        <f>ROUND(E193*H193,2)</f>
        <v>3000</v>
      </c>
      <c r="J193" s="164">
        <v>0</v>
      </c>
      <c r="K193" s="164">
        <f>ROUND(E193*J193,2)</f>
        <v>0</v>
      </c>
      <c r="L193" s="164">
        <v>21</v>
      </c>
      <c r="M193" s="164">
        <f>G193*(1+L193/100)</f>
        <v>0</v>
      </c>
      <c r="N193" s="164">
        <v>0</v>
      </c>
      <c r="O193" s="164">
        <f>ROUND(E193*N193,2)</f>
        <v>0</v>
      </c>
      <c r="P193" s="164">
        <v>0</v>
      </c>
      <c r="Q193" s="164">
        <f>ROUND(E193*P193,2)</f>
        <v>0</v>
      </c>
      <c r="R193" s="164"/>
      <c r="S193" s="164" t="s">
        <v>105</v>
      </c>
      <c r="T193" s="164">
        <v>0</v>
      </c>
      <c r="U193" s="165">
        <f>ROUND(E193*T193,2)</f>
        <v>0</v>
      </c>
      <c r="V193" s="164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</row>
    <row r="194" spans="1:60" outlineLevel="1" x14ac:dyDescent="0.2">
      <c r="A194" s="146">
        <v>209</v>
      </c>
      <c r="B194" s="171">
        <v>210000209</v>
      </c>
      <c r="C194" s="169" t="s">
        <v>250</v>
      </c>
      <c r="D194" s="157" t="s">
        <v>108</v>
      </c>
      <c r="E194" s="160">
        <v>6</v>
      </c>
      <c r="F194" s="164"/>
      <c r="G194" s="164">
        <f t="shared" si="18"/>
        <v>0</v>
      </c>
      <c r="H194" s="164">
        <v>1060</v>
      </c>
      <c r="I194" s="164">
        <f>ROUND(E194*H194,2)</f>
        <v>6360</v>
      </c>
      <c r="J194" s="164">
        <v>0</v>
      </c>
      <c r="K194" s="164">
        <f>ROUND(E194*J194,2)</f>
        <v>0</v>
      </c>
      <c r="L194" s="164">
        <v>21</v>
      </c>
      <c r="M194" s="164">
        <f>G194*(1+L194/100)</f>
        <v>0</v>
      </c>
      <c r="N194" s="164">
        <v>0</v>
      </c>
      <c r="O194" s="164">
        <f>ROUND(E194*N194,2)</f>
        <v>0</v>
      </c>
      <c r="P194" s="164">
        <v>0</v>
      </c>
      <c r="Q194" s="164">
        <f>ROUND(E194*P194,2)</f>
        <v>0</v>
      </c>
      <c r="R194" s="164"/>
      <c r="S194" s="164" t="s">
        <v>105</v>
      </c>
      <c r="T194" s="164">
        <v>0</v>
      </c>
      <c r="U194" s="165">
        <f>ROUND(E194*T194,2)</f>
        <v>0</v>
      </c>
      <c r="V194" s="164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</row>
    <row r="195" spans="1:60" outlineLevel="1" x14ac:dyDescent="0.2">
      <c r="A195" s="146">
        <v>210</v>
      </c>
      <c r="B195" s="171">
        <v>210000210</v>
      </c>
      <c r="C195" s="169" t="s">
        <v>187</v>
      </c>
      <c r="D195" s="157" t="s">
        <v>108</v>
      </c>
      <c r="E195" s="160">
        <v>6</v>
      </c>
      <c r="F195" s="164"/>
      <c r="G195" s="164">
        <f t="shared" si="18"/>
        <v>0</v>
      </c>
      <c r="H195" s="164">
        <v>1060</v>
      </c>
      <c r="I195" s="164">
        <f>ROUND(E195*H195,2)</f>
        <v>6360</v>
      </c>
      <c r="J195" s="164">
        <v>0</v>
      </c>
      <c r="K195" s="164">
        <f>ROUND(E195*J195,2)</f>
        <v>0</v>
      </c>
      <c r="L195" s="164">
        <v>21</v>
      </c>
      <c r="M195" s="164">
        <f>G195*(1+L195/100)</f>
        <v>0</v>
      </c>
      <c r="N195" s="164">
        <v>0</v>
      </c>
      <c r="O195" s="164">
        <f>ROUND(E195*N195,2)</f>
        <v>0</v>
      </c>
      <c r="P195" s="164">
        <v>0</v>
      </c>
      <c r="Q195" s="164">
        <f>ROUND(E195*P195,2)</f>
        <v>0</v>
      </c>
      <c r="R195" s="164"/>
      <c r="S195" s="164" t="s">
        <v>105</v>
      </c>
      <c r="T195" s="164">
        <v>0</v>
      </c>
      <c r="U195" s="165">
        <f>ROUND(E195*T195,2)</f>
        <v>0</v>
      </c>
      <c r="V195" s="164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</row>
    <row r="196" spans="1:60" x14ac:dyDescent="0.2">
      <c r="A196" s="153" t="s">
        <v>102</v>
      </c>
      <c r="B196" s="153" t="s">
        <v>209</v>
      </c>
      <c r="C196" s="170" t="s">
        <v>74</v>
      </c>
      <c r="D196" s="158"/>
      <c r="E196" s="161"/>
      <c r="F196" s="166"/>
      <c r="G196" s="166">
        <f>SUMIF(AG197:AG204,"&lt;&gt;NOR",G197:G204)</f>
        <v>0</v>
      </c>
      <c r="H196" s="166"/>
      <c r="I196" s="166">
        <f>SUM(I197:I204)</f>
        <v>257610</v>
      </c>
      <c r="J196" s="166"/>
      <c r="K196" s="166">
        <f>SUM(K197:K204)</f>
        <v>39400</v>
      </c>
      <c r="L196" s="166"/>
      <c r="M196" s="166">
        <f>SUM(M197:M204)</f>
        <v>0</v>
      </c>
      <c r="N196" s="166"/>
      <c r="O196" s="166">
        <f>SUM(O197:O204)</f>
        <v>0</v>
      </c>
      <c r="P196" s="166"/>
      <c r="Q196" s="166">
        <f>SUM(Q197:Q204)</f>
        <v>0</v>
      </c>
      <c r="R196" s="166"/>
      <c r="S196" s="166"/>
      <c r="T196" s="166"/>
      <c r="U196" s="167">
        <f>SUM(U197:U204)</f>
        <v>0</v>
      </c>
      <c r="V196" s="166"/>
    </row>
    <row r="197" spans="1:60" ht="12.75" customHeight="1" outlineLevel="1" x14ac:dyDescent="0.2">
      <c r="A197" s="146">
        <v>211</v>
      </c>
      <c r="B197" s="171">
        <v>210000211</v>
      </c>
      <c r="C197" s="169" t="s">
        <v>221</v>
      </c>
      <c r="D197" s="157" t="s">
        <v>107</v>
      </c>
      <c r="E197" s="160">
        <v>1160</v>
      </c>
      <c r="F197" s="164"/>
      <c r="G197" s="164">
        <f>SUM(E197*F197)</f>
        <v>0</v>
      </c>
      <c r="H197" s="164">
        <v>217</v>
      </c>
      <c r="I197" s="164">
        <f>ROUND(E197*H197,2)</f>
        <v>251720</v>
      </c>
      <c r="J197" s="164">
        <v>21</v>
      </c>
      <c r="K197" s="164">
        <f>ROUND(E197*J197,2)</f>
        <v>24360</v>
      </c>
      <c r="L197" s="164">
        <v>21</v>
      </c>
      <c r="M197" s="164">
        <f>G197*(1+L197/100)</f>
        <v>0</v>
      </c>
      <c r="N197" s="164">
        <v>0</v>
      </c>
      <c r="O197" s="164">
        <f>ROUND(E197*N197,2)</f>
        <v>0</v>
      </c>
      <c r="P197" s="164">
        <v>0</v>
      </c>
      <c r="Q197" s="164">
        <f>ROUND(E197*P197,2)</f>
        <v>0</v>
      </c>
      <c r="R197" s="164"/>
      <c r="S197" s="164" t="s">
        <v>105</v>
      </c>
      <c r="T197" s="164">
        <v>0</v>
      </c>
      <c r="U197" s="165">
        <f>ROUND(E197*T197,2)</f>
        <v>0</v>
      </c>
      <c r="V197" s="164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</row>
    <row r="198" spans="1:60" outlineLevel="1" x14ac:dyDescent="0.2">
      <c r="A198" s="146">
        <v>212</v>
      </c>
      <c r="B198" s="171">
        <v>210000212</v>
      </c>
      <c r="C198" s="169" t="s">
        <v>171</v>
      </c>
      <c r="D198" s="157" t="s">
        <v>107</v>
      </c>
      <c r="E198" s="160">
        <v>310</v>
      </c>
      <c r="F198" s="164"/>
      <c r="G198" s="164">
        <f t="shared" ref="G198:G204" si="19">SUM(E198*F198)</f>
        <v>0</v>
      </c>
      <c r="H198" s="164">
        <v>19</v>
      </c>
      <c r="I198" s="164">
        <f>ROUND(E198*H198,2)</f>
        <v>5890</v>
      </c>
      <c r="J198" s="164">
        <v>10</v>
      </c>
      <c r="K198" s="164">
        <f>ROUND(E198*J198,2)</f>
        <v>3100</v>
      </c>
      <c r="L198" s="164">
        <v>21</v>
      </c>
      <c r="M198" s="164">
        <f>G198*(1+L198/100)</f>
        <v>0</v>
      </c>
      <c r="N198" s="164">
        <v>0</v>
      </c>
      <c r="O198" s="164">
        <f>ROUND(E198*N198,2)</f>
        <v>0</v>
      </c>
      <c r="P198" s="164">
        <v>0</v>
      </c>
      <c r="Q198" s="164">
        <f>ROUND(E198*P198,2)</f>
        <v>0</v>
      </c>
      <c r="R198" s="164"/>
      <c r="S198" s="164" t="s">
        <v>105</v>
      </c>
      <c r="T198" s="164">
        <v>0</v>
      </c>
      <c r="U198" s="165">
        <f>ROUND(E198*T198,2)</f>
        <v>0</v>
      </c>
      <c r="V198" s="164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</row>
    <row r="199" spans="1:60" outlineLevel="1" x14ac:dyDescent="0.2">
      <c r="A199" s="146">
        <v>213</v>
      </c>
      <c r="B199" s="171">
        <v>210000213</v>
      </c>
      <c r="C199" s="169" t="s">
        <v>180</v>
      </c>
      <c r="D199" s="157" t="s">
        <v>107</v>
      </c>
      <c r="E199" s="160">
        <v>360</v>
      </c>
      <c r="F199" s="164"/>
      <c r="G199" s="164">
        <f t="shared" si="19"/>
        <v>0</v>
      </c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5"/>
      <c r="V199" s="164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</row>
    <row r="200" spans="1:60" outlineLevel="1" x14ac:dyDescent="0.2">
      <c r="A200" s="146">
        <v>214</v>
      </c>
      <c r="B200" s="171">
        <v>210000214</v>
      </c>
      <c r="C200" s="169" t="s">
        <v>184</v>
      </c>
      <c r="D200" s="157" t="s">
        <v>107</v>
      </c>
      <c r="E200" s="160">
        <v>45</v>
      </c>
      <c r="F200" s="164"/>
      <c r="G200" s="164">
        <f t="shared" si="19"/>
        <v>0</v>
      </c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5"/>
      <c r="V200" s="164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</row>
    <row r="201" spans="1:60" outlineLevel="1" x14ac:dyDescent="0.2">
      <c r="A201" s="146">
        <v>215</v>
      </c>
      <c r="B201" s="171">
        <v>210000215</v>
      </c>
      <c r="C201" s="169" t="s">
        <v>181</v>
      </c>
      <c r="D201" s="157" t="s">
        <v>108</v>
      </c>
      <c r="E201" s="160">
        <v>3</v>
      </c>
      <c r="F201" s="164"/>
      <c r="G201" s="164">
        <f t="shared" si="19"/>
        <v>0</v>
      </c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5"/>
      <c r="V201" s="164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</row>
    <row r="202" spans="1:60" outlineLevel="1" x14ac:dyDescent="0.2">
      <c r="A202" s="146">
        <v>216</v>
      </c>
      <c r="B202" s="171">
        <v>210000216</v>
      </c>
      <c r="C202" s="169" t="s">
        <v>182</v>
      </c>
      <c r="D202" s="157" t="s">
        <v>108</v>
      </c>
      <c r="E202" s="160">
        <v>8</v>
      </c>
      <c r="F202" s="164"/>
      <c r="G202" s="164">
        <f t="shared" si="19"/>
        <v>0</v>
      </c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5"/>
      <c r="V202" s="164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</row>
    <row r="203" spans="1:60" outlineLevel="1" x14ac:dyDescent="0.2">
      <c r="A203" s="146">
        <v>217</v>
      </c>
      <c r="B203" s="171">
        <v>210000217</v>
      </c>
      <c r="C203" s="169" t="s">
        <v>188</v>
      </c>
      <c r="D203" s="157" t="s">
        <v>108</v>
      </c>
      <c r="E203" s="160">
        <v>3</v>
      </c>
      <c r="F203" s="164"/>
      <c r="G203" s="164">
        <f t="shared" si="19"/>
        <v>0</v>
      </c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5"/>
      <c r="V203" s="164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</row>
    <row r="204" spans="1:60" ht="33.75" outlineLevel="1" x14ac:dyDescent="0.2">
      <c r="A204" s="146">
        <v>218</v>
      </c>
      <c r="B204" s="171">
        <v>210000218</v>
      </c>
      <c r="C204" s="169" t="s">
        <v>143</v>
      </c>
      <c r="D204" s="157" t="s">
        <v>144</v>
      </c>
      <c r="E204" s="160">
        <v>12</v>
      </c>
      <c r="F204" s="164"/>
      <c r="G204" s="164">
        <f t="shared" si="19"/>
        <v>0</v>
      </c>
      <c r="H204" s="164">
        <v>0</v>
      </c>
      <c r="I204" s="164">
        <f>ROUND(E204*H204,2)</f>
        <v>0</v>
      </c>
      <c r="J204" s="164">
        <v>995</v>
      </c>
      <c r="K204" s="164">
        <f>ROUND(E204*J204,2)</f>
        <v>11940</v>
      </c>
      <c r="L204" s="164">
        <v>21</v>
      </c>
      <c r="M204" s="164">
        <f>G204*(1+L204/100)</f>
        <v>0</v>
      </c>
      <c r="N204" s="164">
        <v>0</v>
      </c>
      <c r="O204" s="164">
        <f>ROUND(E204*N204,2)</f>
        <v>0</v>
      </c>
      <c r="P204" s="164">
        <v>0</v>
      </c>
      <c r="Q204" s="164">
        <f>ROUND(E204*P204,2)</f>
        <v>0</v>
      </c>
      <c r="R204" s="164"/>
      <c r="S204" s="164" t="s">
        <v>105</v>
      </c>
      <c r="T204" s="164">
        <v>0</v>
      </c>
      <c r="U204" s="165">
        <f>ROUND(E204*T204,2)</f>
        <v>0</v>
      </c>
      <c r="V204" s="164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</row>
    <row r="205" spans="1:60" x14ac:dyDescent="0.2">
      <c r="A205" s="153" t="s">
        <v>102</v>
      </c>
      <c r="B205" s="153" t="s">
        <v>240</v>
      </c>
      <c r="C205" s="170" t="s">
        <v>76</v>
      </c>
      <c r="D205" s="158"/>
      <c r="E205" s="161"/>
      <c r="F205" s="166"/>
      <c r="G205" s="166">
        <f>SUMIF(AG206:AG214,"&lt;&gt;NOR",G206:G214)</f>
        <v>0</v>
      </c>
      <c r="H205" s="166"/>
      <c r="I205" s="166">
        <f>SUM(I206:I214)</f>
        <v>0</v>
      </c>
      <c r="J205" s="166"/>
      <c r="K205" s="166">
        <f>SUM(K206:K214)</f>
        <v>58100</v>
      </c>
      <c r="L205" s="166"/>
      <c r="M205" s="166">
        <f>SUM(M206:M214)</f>
        <v>0</v>
      </c>
      <c r="N205" s="166"/>
      <c r="O205" s="166">
        <f>SUM(O206:O214)</f>
        <v>0</v>
      </c>
      <c r="P205" s="166"/>
      <c r="Q205" s="166">
        <f>SUM(Q206:Q214)</f>
        <v>0</v>
      </c>
      <c r="R205" s="166"/>
      <c r="S205" s="166"/>
      <c r="T205" s="166"/>
      <c r="U205" s="167">
        <f>SUM(U206:U214)</f>
        <v>0</v>
      </c>
      <c r="V205" s="166"/>
    </row>
    <row r="206" spans="1:60" outlineLevel="1" x14ac:dyDescent="0.2">
      <c r="A206" s="146">
        <v>219</v>
      </c>
      <c r="B206" s="171">
        <v>210000219</v>
      </c>
      <c r="C206" s="169" t="s">
        <v>178</v>
      </c>
      <c r="D206" s="157" t="s">
        <v>104</v>
      </c>
      <c r="E206" s="160">
        <v>1</v>
      </c>
      <c r="F206" s="164"/>
      <c r="G206" s="164">
        <f>SUM(E206*F206)</f>
        <v>0</v>
      </c>
      <c r="H206" s="164">
        <v>0</v>
      </c>
      <c r="I206" s="164">
        <f>ROUND(E206*H206,2)</f>
        <v>0</v>
      </c>
      <c r="J206" s="164">
        <v>9300</v>
      </c>
      <c r="K206" s="164">
        <f>ROUND(E206*J206,2)</f>
        <v>9300</v>
      </c>
      <c r="L206" s="164">
        <v>21</v>
      </c>
      <c r="M206" s="164">
        <f>G206*(1+L206/100)</f>
        <v>0</v>
      </c>
      <c r="N206" s="164">
        <v>0</v>
      </c>
      <c r="O206" s="164">
        <f>ROUND(E206*N206,2)</f>
        <v>0</v>
      </c>
      <c r="P206" s="164">
        <v>0</v>
      </c>
      <c r="Q206" s="164">
        <f>ROUND(E206*P206,2)</f>
        <v>0</v>
      </c>
      <c r="R206" s="164"/>
      <c r="S206" s="164" t="s">
        <v>105</v>
      </c>
      <c r="T206" s="164">
        <v>0</v>
      </c>
      <c r="U206" s="165">
        <f>ROUND(E206*T206,2)</f>
        <v>0</v>
      </c>
      <c r="V206" s="164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</row>
    <row r="207" spans="1:60" outlineLevel="1" x14ac:dyDescent="0.2">
      <c r="A207" s="146">
        <v>220</v>
      </c>
      <c r="B207" s="171">
        <v>210000220</v>
      </c>
      <c r="C207" s="169" t="s">
        <v>145</v>
      </c>
      <c r="D207" s="157" t="s">
        <v>146</v>
      </c>
      <c r="E207" s="160">
        <v>1</v>
      </c>
      <c r="F207" s="164"/>
      <c r="G207" s="164">
        <f t="shared" ref="G207:G214" si="20">SUM(E207*F207)</f>
        <v>0</v>
      </c>
      <c r="H207" s="164">
        <v>0</v>
      </c>
      <c r="I207" s="164">
        <f>ROUND(E207*H207,2)</f>
        <v>0</v>
      </c>
      <c r="J207" s="164">
        <v>42600</v>
      </c>
      <c r="K207" s="164">
        <f>ROUND(E207*J207,2)</f>
        <v>42600</v>
      </c>
      <c r="L207" s="164">
        <v>21</v>
      </c>
      <c r="M207" s="164">
        <f>G207*(1+L207/100)</f>
        <v>0</v>
      </c>
      <c r="N207" s="164">
        <v>0</v>
      </c>
      <c r="O207" s="164">
        <f>ROUND(E207*N207,2)</f>
        <v>0</v>
      </c>
      <c r="P207" s="164">
        <v>0</v>
      </c>
      <c r="Q207" s="164">
        <f>ROUND(E207*P207,2)</f>
        <v>0</v>
      </c>
      <c r="R207" s="164"/>
      <c r="S207" s="164" t="s">
        <v>105</v>
      </c>
      <c r="T207" s="164">
        <v>0</v>
      </c>
      <c r="U207" s="165">
        <f>ROUND(E207*T207,2)</f>
        <v>0</v>
      </c>
      <c r="V207" s="164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</row>
    <row r="208" spans="1:60" ht="12.75" customHeight="1" outlineLevel="1" x14ac:dyDescent="0.2">
      <c r="A208" s="146">
        <v>221</v>
      </c>
      <c r="B208" s="171">
        <v>210000221</v>
      </c>
      <c r="C208" s="169" t="s">
        <v>168</v>
      </c>
      <c r="D208" s="157" t="s">
        <v>146</v>
      </c>
      <c r="E208" s="160">
        <v>1</v>
      </c>
      <c r="F208" s="164"/>
      <c r="G208" s="164">
        <f t="shared" si="20"/>
        <v>0</v>
      </c>
      <c r="H208" s="164">
        <v>0</v>
      </c>
      <c r="I208" s="164">
        <f>ROUND(E208*H208,2)</f>
        <v>0</v>
      </c>
      <c r="J208" s="164">
        <v>6200</v>
      </c>
      <c r="K208" s="164">
        <f>ROUND(E208*J208,2)</f>
        <v>6200</v>
      </c>
      <c r="L208" s="164">
        <v>21</v>
      </c>
      <c r="M208" s="164">
        <f>G208*(1+L208/100)</f>
        <v>0</v>
      </c>
      <c r="N208" s="164">
        <v>0</v>
      </c>
      <c r="O208" s="164">
        <f>ROUND(E208*N208,2)</f>
        <v>0</v>
      </c>
      <c r="P208" s="164">
        <v>0</v>
      </c>
      <c r="Q208" s="164">
        <f>ROUND(E208*P208,2)</f>
        <v>0</v>
      </c>
      <c r="R208" s="164"/>
      <c r="S208" s="164" t="s">
        <v>117</v>
      </c>
      <c r="T208" s="164">
        <v>0</v>
      </c>
      <c r="U208" s="165">
        <f>ROUND(E208*T208,2)</f>
        <v>0</v>
      </c>
      <c r="V208" s="164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</row>
    <row r="209" spans="1:60" outlineLevel="1" x14ac:dyDescent="0.2">
      <c r="A209" s="146">
        <v>222</v>
      </c>
      <c r="B209" s="171">
        <v>210000222</v>
      </c>
      <c r="C209" s="169" t="s">
        <v>165</v>
      </c>
      <c r="D209" s="157" t="s">
        <v>146</v>
      </c>
      <c r="E209" s="160">
        <v>1</v>
      </c>
      <c r="F209" s="164"/>
      <c r="G209" s="164">
        <f t="shared" si="20"/>
        <v>0</v>
      </c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5"/>
      <c r="V209" s="164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</row>
    <row r="210" spans="1:60" outlineLevel="1" x14ac:dyDescent="0.2">
      <c r="A210" s="146">
        <v>223</v>
      </c>
      <c r="B210" s="171">
        <v>210000223</v>
      </c>
      <c r="C210" s="175" t="s">
        <v>166</v>
      </c>
      <c r="D210" s="157" t="s">
        <v>108</v>
      </c>
      <c r="E210" s="173">
        <v>1</v>
      </c>
      <c r="F210" s="164"/>
      <c r="G210" s="164">
        <f t="shared" si="20"/>
        <v>0</v>
      </c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5"/>
      <c r="V210" s="164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</row>
    <row r="211" spans="1:60" x14ac:dyDescent="0.2">
      <c r="A211" s="146">
        <v>224</v>
      </c>
      <c r="B211" s="171">
        <v>210000224</v>
      </c>
      <c r="C211" s="175" t="s">
        <v>164</v>
      </c>
      <c r="D211" s="157" t="s">
        <v>109</v>
      </c>
      <c r="E211" s="173">
        <v>40</v>
      </c>
      <c r="F211" s="164"/>
      <c r="G211" s="164">
        <f t="shared" si="20"/>
        <v>0</v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60" x14ac:dyDescent="0.2">
      <c r="A212" s="146">
        <v>225</v>
      </c>
      <c r="B212" s="171">
        <v>210000225</v>
      </c>
      <c r="C212" s="175" t="s">
        <v>162</v>
      </c>
      <c r="D212" s="157" t="s">
        <v>109</v>
      </c>
      <c r="E212" s="173">
        <v>9</v>
      </c>
      <c r="F212" s="164"/>
      <c r="G212" s="164">
        <f t="shared" si="20"/>
        <v>0</v>
      </c>
    </row>
    <row r="213" spans="1:60" x14ac:dyDescent="0.2">
      <c r="A213" s="146">
        <v>226</v>
      </c>
      <c r="B213" s="171">
        <v>210000226</v>
      </c>
      <c r="C213" s="175" t="s">
        <v>163</v>
      </c>
      <c r="D213" s="157" t="s">
        <v>109</v>
      </c>
      <c r="E213" s="173">
        <v>48</v>
      </c>
      <c r="F213" s="164"/>
      <c r="G213" s="164">
        <f t="shared" si="20"/>
        <v>0</v>
      </c>
    </row>
    <row r="214" spans="1:60" x14ac:dyDescent="0.2">
      <c r="A214" s="188">
        <v>227</v>
      </c>
      <c r="B214" s="203">
        <v>210000227</v>
      </c>
      <c r="C214" s="174" t="s">
        <v>167</v>
      </c>
      <c r="D214" s="200" t="s">
        <v>109</v>
      </c>
      <c r="E214" s="201">
        <v>27</v>
      </c>
      <c r="F214" s="202"/>
      <c r="G214" s="168">
        <f t="shared" si="20"/>
        <v>0</v>
      </c>
    </row>
    <row r="215" spans="1:60" x14ac:dyDescent="0.2">
      <c r="D215" s="11"/>
    </row>
    <row r="216" spans="1:60" x14ac:dyDescent="0.2">
      <c r="D216" s="11"/>
    </row>
    <row r="217" spans="1:60" x14ac:dyDescent="0.2">
      <c r="D217" s="11"/>
    </row>
    <row r="218" spans="1:60" x14ac:dyDescent="0.2">
      <c r="D218" s="11"/>
    </row>
    <row r="219" spans="1:60" x14ac:dyDescent="0.2">
      <c r="D219" s="11"/>
    </row>
    <row r="220" spans="1:60" x14ac:dyDescent="0.2">
      <c r="D220" s="11"/>
    </row>
    <row r="221" spans="1:60" x14ac:dyDescent="0.2">
      <c r="D221" s="11"/>
    </row>
    <row r="222" spans="1:60" x14ac:dyDescent="0.2">
      <c r="D222" s="11"/>
    </row>
    <row r="223" spans="1:60" x14ac:dyDescent="0.2">
      <c r="D223" s="11"/>
    </row>
    <row r="224" spans="1:60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  <row r="5001" spans="4:4" x14ac:dyDescent="0.2">
      <c r="D5001" s="11"/>
    </row>
    <row r="5002" spans="4:4" x14ac:dyDescent="0.2">
      <c r="D5002" s="11"/>
    </row>
    <row r="5003" spans="4:4" x14ac:dyDescent="0.2">
      <c r="D5003" s="11"/>
    </row>
    <row r="5004" spans="4:4" x14ac:dyDescent="0.2">
      <c r="D5004" s="11"/>
    </row>
    <row r="5005" spans="4:4" x14ac:dyDescent="0.2">
      <c r="D5005" s="11"/>
    </row>
    <row r="5006" spans="4:4" x14ac:dyDescent="0.2">
      <c r="D5006" s="11"/>
    </row>
    <row r="5007" spans="4:4" x14ac:dyDescent="0.2">
      <c r="D5007" s="11"/>
    </row>
    <row r="5008" spans="4:4" x14ac:dyDescent="0.2">
      <c r="D5008" s="11"/>
    </row>
    <row r="5009" spans="4:4" x14ac:dyDescent="0.2">
      <c r="D5009" s="11"/>
    </row>
    <row r="5010" spans="4:4" x14ac:dyDescent="0.2">
      <c r="D5010" s="11"/>
    </row>
    <row r="5011" spans="4:4" x14ac:dyDescent="0.2">
      <c r="D5011" s="11"/>
    </row>
    <row r="5012" spans="4:4" x14ac:dyDescent="0.2">
      <c r="D5012" s="11"/>
    </row>
    <row r="5013" spans="4:4" x14ac:dyDescent="0.2">
      <c r="D5013" s="11"/>
    </row>
    <row r="5014" spans="4:4" x14ac:dyDescent="0.2">
      <c r="D5014" s="11"/>
    </row>
    <row r="5015" spans="4:4" x14ac:dyDescent="0.2">
      <c r="D5015" s="11"/>
    </row>
    <row r="5016" spans="4:4" x14ac:dyDescent="0.2">
      <c r="D5016" s="11"/>
    </row>
    <row r="5017" spans="4:4" x14ac:dyDescent="0.2">
      <c r="D5017" s="11"/>
    </row>
    <row r="5018" spans="4:4" x14ac:dyDescent="0.2">
      <c r="D5018" s="11"/>
    </row>
    <row r="5019" spans="4:4" x14ac:dyDescent="0.2">
      <c r="D5019" s="11"/>
    </row>
    <row r="5020" spans="4:4" x14ac:dyDescent="0.2">
      <c r="D5020" s="11"/>
    </row>
    <row r="5021" spans="4:4" x14ac:dyDescent="0.2">
      <c r="D5021" s="11"/>
    </row>
    <row r="5022" spans="4:4" x14ac:dyDescent="0.2">
      <c r="D5022" s="11"/>
    </row>
    <row r="5023" spans="4:4" x14ac:dyDescent="0.2">
      <c r="D5023" s="11"/>
    </row>
    <row r="5024" spans="4:4" x14ac:dyDescent="0.2">
      <c r="D5024" s="11"/>
    </row>
    <row r="5025" spans="4:4" x14ac:dyDescent="0.2">
      <c r="D5025" s="11"/>
    </row>
    <row r="5026" spans="4:4" x14ac:dyDescent="0.2">
      <c r="D5026" s="11"/>
    </row>
    <row r="5027" spans="4:4" x14ac:dyDescent="0.2">
      <c r="D5027" s="11"/>
    </row>
    <row r="5028" spans="4:4" x14ac:dyDescent="0.2">
      <c r="D5028" s="11"/>
    </row>
    <row r="5029" spans="4:4" x14ac:dyDescent="0.2">
      <c r="D5029" s="11"/>
    </row>
    <row r="5030" spans="4:4" x14ac:dyDescent="0.2">
      <c r="D5030" s="11"/>
    </row>
    <row r="5031" spans="4:4" x14ac:dyDescent="0.2">
      <c r="D5031" s="11"/>
    </row>
    <row r="5032" spans="4:4" x14ac:dyDescent="0.2">
      <c r="D5032" s="11"/>
    </row>
    <row r="5033" spans="4:4" x14ac:dyDescent="0.2">
      <c r="D5033" s="11"/>
    </row>
    <row r="5034" spans="4:4" x14ac:dyDescent="0.2">
      <c r="D5034" s="11"/>
    </row>
    <row r="5035" spans="4:4" x14ac:dyDescent="0.2">
      <c r="D5035" s="11"/>
    </row>
    <row r="5036" spans="4:4" x14ac:dyDescent="0.2">
      <c r="D5036" s="11"/>
    </row>
    <row r="5037" spans="4:4" x14ac:dyDescent="0.2">
      <c r="D5037" s="11"/>
    </row>
    <row r="5038" spans="4:4" x14ac:dyDescent="0.2">
      <c r="D5038" s="11"/>
    </row>
    <row r="5039" spans="4:4" x14ac:dyDescent="0.2">
      <c r="D5039" s="11"/>
    </row>
    <row r="5040" spans="4:4" x14ac:dyDescent="0.2">
      <c r="D5040" s="11"/>
    </row>
    <row r="5041" spans="4:4" x14ac:dyDescent="0.2">
      <c r="D5041" s="11"/>
    </row>
    <row r="5042" spans="4:4" x14ac:dyDescent="0.2">
      <c r="D5042" s="11"/>
    </row>
    <row r="5043" spans="4:4" x14ac:dyDescent="0.2">
      <c r="D5043" s="11"/>
    </row>
    <row r="5044" spans="4:4" x14ac:dyDescent="0.2">
      <c r="D5044" s="11"/>
    </row>
    <row r="5045" spans="4:4" x14ac:dyDescent="0.2">
      <c r="D5045" s="11"/>
    </row>
    <row r="5046" spans="4:4" x14ac:dyDescent="0.2">
      <c r="D5046" s="11"/>
    </row>
    <row r="5047" spans="4:4" x14ac:dyDescent="0.2">
      <c r="D5047" s="11"/>
    </row>
    <row r="5048" spans="4:4" x14ac:dyDescent="0.2">
      <c r="D5048" s="11"/>
    </row>
    <row r="5049" spans="4:4" x14ac:dyDescent="0.2">
      <c r="D5049" s="11"/>
    </row>
    <row r="5050" spans="4:4" x14ac:dyDescent="0.2">
      <c r="D5050" s="11"/>
    </row>
    <row r="5051" spans="4:4" x14ac:dyDescent="0.2">
      <c r="D5051" s="11"/>
    </row>
    <row r="5052" spans="4:4" x14ac:dyDescent="0.2">
      <c r="D5052" s="11"/>
    </row>
    <row r="5053" spans="4:4" x14ac:dyDescent="0.2">
      <c r="D5053" s="11"/>
    </row>
    <row r="5054" spans="4:4" x14ac:dyDescent="0.2">
      <c r="D5054" s="11"/>
    </row>
    <row r="5055" spans="4:4" x14ac:dyDescent="0.2">
      <c r="D5055" s="11"/>
    </row>
    <row r="5056" spans="4:4" x14ac:dyDescent="0.2">
      <c r="D5056" s="11"/>
    </row>
    <row r="5057" spans="4:4" x14ac:dyDescent="0.2">
      <c r="D5057" s="11"/>
    </row>
    <row r="5058" spans="4:4" x14ac:dyDescent="0.2">
      <c r="D5058" s="11"/>
    </row>
    <row r="5059" spans="4:4" x14ac:dyDescent="0.2">
      <c r="D5059" s="11"/>
    </row>
    <row r="5060" spans="4:4" x14ac:dyDescent="0.2">
      <c r="D5060" s="11"/>
    </row>
    <row r="5061" spans="4:4" x14ac:dyDescent="0.2">
      <c r="D5061" s="11"/>
    </row>
    <row r="5062" spans="4:4" x14ac:dyDescent="0.2">
      <c r="D5062" s="11"/>
    </row>
    <row r="5063" spans="4:4" x14ac:dyDescent="0.2">
      <c r="D5063" s="11"/>
    </row>
    <row r="5064" spans="4:4" x14ac:dyDescent="0.2">
      <c r="D5064" s="11"/>
    </row>
    <row r="5065" spans="4:4" x14ac:dyDescent="0.2">
      <c r="D5065" s="11"/>
    </row>
    <row r="5066" spans="4:4" x14ac:dyDescent="0.2">
      <c r="D5066" s="11"/>
    </row>
    <row r="5067" spans="4:4" x14ac:dyDescent="0.2">
      <c r="D5067" s="11"/>
    </row>
    <row r="5068" spans="4:4" x14ac:dyDescent="0.2">
      <c r="D5068" s="11"/>
    </row>
    <row r="5069" spans="4:4" x14ac:dyDescent="0.2">
      <c r="D5069" s="11"/>
    </row>
    <row r="5070" spans="4:4" x14ac:dyDescent="0.2">
      <c r="D5070" s="11"/>
    </row>
    <row r="5071" spans="4:4" x14ac:dyDescent="0.2">
      <c r="D5071" s="11"/>
    </row>
    <row r="5072" spans="4:4" x14ac:dyDescent="0.2">
      <c r="D5072" s="11"/>
    </row>
    <row r="5073" spans="4:4" x14ac:dyDescent="0.2">
      <c r="D5073" s="11"/>
    </row>
    <row r="5074" spans="4:4" x14ac:dyDescent="0.2">
      <c r="D5074" s="11"/>
    </row>
    <row r="5075" spans="4:4" x14ac:dyDescent="0.2">
      <c r="D5075" s="11"/>
    </row>
    <row r="5076" spans="4:4" x14ac:dyDescent="0.2">
      <c r="D5076" s="11"/>
    </row>
    <row r="5077" spans="4:4" x14ac:dyDescent="0.2">
      <c r="D5077" s="11"/>
    </row>
    <row r="5078" spans="4:4" x14ac:dyDescent="0.2">
      <c r="D5078" s="11"/>
    </row>
    <row r="5079" spans="4:4" x14ac:dyDescent="0.2">
      <c r="D5079" s="11"/>
    </row>
    <row r="5080" spans="4:4" x14ac:dyDescent="0.2">
      <c r="D5080" s="11"/>
    </row>
    <row r="5081" spans="4:4" x14ac:dyDescent="0.2">
      <c r="D5081" s="11"/>
    </row>
    <row r="5082" spans="4:4" x14ac:dyDescent="0.2">
      <c r="D5082" s="11"/>
    </row>
    <row r="5083" spans="4:4" x14ac:dyDescent="0.2">
      <c r="D5083" s="11"/>
    </row>
    <row r="5084" spans="4:4" x14ac:dyDescent="0.2">
      <c r="D5084" s="11"/>
    </row>
    <row r="5085" spans="4:4" x14ac:dyDescent="0.2">
      <c r="D5085" s="11"/>
    </row>
    <row r="5086" spans="4:4" x14ac:dyDescent="0.2">
      <c r="D5086" s="11"/>
    </row>
    <row r="5087" spans="4:4" x14ac:dyDescent="0.2">
      <c r="D5087" s="11"/>
    </row>
    <row r="5088" spans="4:4" x14ac:dyDescent="0.2">
      <c r="D5088" s="11"/>
    </row>
    <row r="5089" spans="4:4" x14ac:dyDescent="0.2">
      <c r="D5089" s="11"/>
    </row>
    <row r="5090" spans="4:4" x14ac:dyDescent="0.2">
      <c r="D5090" s="11"/>
    </row>
    <row r="5091" spans="4:4" x14ac:dyDescent="0.2">
      <c r="D5091" s="11"/>
    </row>
    <row r="5092" spans="4:4" x14ac:dyDescent="0.2">
      <c r="D5092" s="11"/>
    </row>
    <row r="5093" spans="4:4" x14ac:dyDescent="0.2">
      <c r="D5093" s="11"/>
    </row>
    <row r="5094" spans="4:4" x14ac:dyDescent="0.2">
      <c r="D5094" s="11"/>
    </row>
    <row r="5095" spans="4:4" x14ac:dyDescent="0.2">
      <c r="D5095" s="11"/>
    </row>
    <row r="5096" spans="4:4" x14ac:dyDescent="0.2">
      <c r="D5096" s="11"/>
    </row>
    <row r="5097" spans="4:4" x14ac:dyDescent="0.2">
      <c r="D5097" s="11"/>
    </row>
    <row r="5098" spans="4:4" x14ac:dyDescent="0.2">
      <c r="D5098" s="11"/>
    </row>
    <row r="5099" spans="4:4" x14ac:dyDescent="0.2">
      <c r="D5099" s="11"/>
    </row>
  </sheetData>
  <mergeCells count="4">
    <mergeCell ref="A1:G1"/>
    <mergeCell ref="C2:G2"/>
    <mergeCell ref="C3:G3"/>
    <mergeCell ref="C4:G4"/>
  </mergeCells>
  <pageMargins left="0.59055118110236204" right="0.23622047244094502" top="0.78740157499999996" bottom="0.78740157499999996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olvi</dc:creator>
  <cp:lastModifiedBy>Nebenführ Vít, Bc.</cp:lastModifiedBy>
  <cp:lastPrinted>2023-06-06T07:52:24Z</cp:lastPrinted>
  <dcterms:created xsi:type="dcterms:W3CDTF">2009-04-08T07:15:50Z</dcterms:created>
  <dcterms:modified xsi:type="dcterms:W3CDTF">2024-07-29T06:18:00Z</dcterms:modified>
</cp:coreProperties>
</file>