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 codeName="ThisWorkbook" defaultThemeVersion="124226"/>
  <xr:revisionPtr revIDLastSave="0" documentId="13_ncr:1_{D98BF520-28E8-42E4-9AD3-6AC9FC32068B}" xr6:coauthVersionLast="47" xr6:coauthVersionMax="47" xr10:uidLastSave="{00000000-0000-0000-0000-000000000000}"/>
  <bookViews>
    <workbookView xWindow="8820" yWindow="690" windowWidth="16650" windowHeight="19815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Pol'!$A$1:$V$111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2" l="1"/>
  <c r="G31" i="12"/>
  <c r="G30" i="12"/>
  <c r="G29" i="12"/>
  <c r="G28" i="12"/>
  <c r="G27" i="12"/>
  <c r="G11" i="12"/>
  <c r="G17" i="12"/>
  <c r="G16" i="12"/>
  <c r="G15" i="12"/>
  <c r="G13" i="12"/>
  <c r="G68" i="12" l="1"/>
  <c r="G86" i="12"/>
  <c r="G85" i="12"/>
  <c r="G84" i="12"/>
  <c r="G83" i="12"/>
  <c r="G82" i="12"/>
  <c r="G105" i="12" l="1"/>
  <c r="G26" i="12" l="1"/>
  <c r="G25" i="12"/>
  <c r="G24" i="12"/>
  <c r="G23" i="12"/>
  <c r="G22" i="12"/>
  <c r="G21" i="12"/>
  <c r="G20" i="12"/>
  <c r="G19" i="12"/>
  <c r="G18" i="12"/>
  <c r="G14" i="12" l="1"/>
  <c r="G112" i="12"/>
  <c r="G59" i="12" l="1"/>
  <c r="G36" i="12"/>
  <c r="G9" i="12"/>
  <c r="G10" i="12"/>
  <c r="G12" i="12"/>
  <c r="G33" i="12"/>
  <c r="G34" i="12"/>
  <c r="G8" i="12"/>
  <c r="G7" i="12" s="1"/>
  <c r="G60" i="12" l="1"/>
  <c r="G61" i="12"/>
  <c r="G62" i="12"/>
  <c r="G63" i="12"/>
  <c r="G64" i="12"/>
  <c r="G65" i="12"/>
  <c r="G66" i="12"/>
  <c r="G67" i="12"/>
  <c r="G69" i="12"/>
  <c r="G109" i="12" l="1"/>
  <c r="G110" i="12"/>
  <c r="G111" i="12"/>
  <c r="G113" i="12"/>
  <c r="G107" i="12"/>
  <c r="H107" i="12" s="1"/>
  <c r="G108" i="12"/>
  <c r="G101" i="12"/>
  <c r="G102" i="12"/>
  <c r="G103" i="12"/>
  <c r="G104" i="12"/>
  <c r="G77" i="12"/>
  <c r="G78" i="12"/>
  <c r="G79" i="12"/>
  <c r="G80" i="12"/>
  <c r="G81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76" i="12"/>
  <c r="G72" i="12"/>
  <c r="G73" i="12"/>
  <c r="G74" i="12"/>
  <c r="G71" i="12"/>
  <c r="G35" i="12"/>
  <c r="G70" i="12" l="1"/>
  <c r="G100" i="12"/>
  <c r="H108" i="12"/>
  <c r="I108" i="12" s="1"/>
  <c r="I107" i="12"/>
  <c r="J108" i="12" l="1"/>
  <c r="K108" i="12" s="1"/>
  <c r="J107" i="12"/>
  <c r="K107" i="12" l="1"/>
  <c r="L108" i="12"/>
  <c r="L107" i="12" l="1"/>
  <c r="M108" i="12"/>
  <c r="M107" i="12" l="1"/>
  <c r="N108" i="12"/>
  <c r="O108" i="12" l="1"/>
  <c r="N107" i="12"/>
  <c r="P108" i="12" l="1"/>
  <c r="O107" i="12"/>
  <c r="P107" i="12" l="1"/>
  <c r="Q108" i="12"/>
  <c r="R108" i="12" s="1"/>
  <c r="S108" i="12" l="1"/>
  <c r="T108" i="12" s="1"/>
  <c r="Q107" i="12"/>
  <c r="U108" i="12" l="1"/>
  <c r="V108" i="12" s="1"/>
  <c r="R107" i="12"/>
  <c r="S107" i="12" l="1"/>
  <c r="H20" i="12"/>
  <c r="H21" i="12"/>
  <c r="T107" i="12" l="1"/>
  <c r="U107" i="12" s="1"/>
  <c r="V107" i="12" s="1"/>
  <c r="G114" i="12"/>
  <c r="G106" i="12" s="1"/>
  <c r="G75" i="12" l="1"/>
  <c r="M74" i="12"/>
  <c r="K74" i="12"/>
  <c r="I74" i="12"/>
  <c r="M73" i="12"/>
  <c r="K73" i="12"/>
  <c r="I73" i="12"/>
  <c r="M72" i="12"/>
  <c r="K72" i="12"/>
  <c r="I72" i="12"/>
  <c r="M71" i="12"/>
  <c r="K71" i="12"/>
  <c r="I71" i="12"/>
  <c r="I62" i="1" l="1"/>
  <c r="I63" i="1" l="1"/>
  <c r="I61" i="1" l="1"/>
  <c r="M101" i="12" l="1"/>
  <c r="M102" i="12"/>
  <c r="M36" i="12"/>
  <c r="M76" i="12"/>
  <c r="I36" i="12"/>
  <c r="K36" i="12"/>
  <c r="O36" i="12"/>
  <c r="Q36" i="12"/>
  <c r="U36" i="12"/>
  <c r="I76" i="12"/>
  <c r="K76" i="12"/>
  <c r="O76" i="12"/>
  <c r="Q76" i="12"/>
  <c r="U76" i="12"/>
  <c r="I101" i="12"/>
  <c r="K101" i="12"/>
  <c r="O101" i="12"/>
  <c r="Q101" i="12"/>
  <c r="U101" i="12"/>
  <c r="I102" i="12"/>
  <c r="K102" i="12"/>
  <c r="O102" i="12"/>
  <c r="Q102" i="12"/>
  <c r="U102" i="12"/>
  <c r="AZ55" i="1"/>
  <c r="AZ53" i="1"/>
  <c r="AZ52" i="1"/>
  <c r="AZ50" i="1"/>
  <c r="AZ49" i="1"/>
  <c r="AZ48" i="1"/>
  <c r="AZ47" i="1"/>
  <c r="AZ46" i="1"/>
  <c r="AZ45" i="1"/>
  <c r="F42" i="1"/>
  <c r="G42" i="1"/>
  <c r="H42" i="1"/>
  <c r="I42" i="1"/>
  <c r="J41" i="1" s="1"/>
  <c r="J28" i="1"/>
  <c r="J26" i="1"/>
  <c r="G38" i="1"/>
  <c r="F38" i="1"/>
  <c r="H32" i="1"/>
  <c r="J23" i="1"/>
  <c r="J24" i="1"/>
  <c r="J25" i="1"/>
  <c r="J27" i="1"/>
  <c r="E24" i="1"/>
  <c r="E26" i="1"/>
  <c r="I66" i="1" l="1"/>
  <c r="M106" i="12"/>
  <c r="I65" i="1"/>
  <c r="U106" i="12"/>
  <c r="O100" i="12"/>
  <c r="M35" i="12"/>
  <c r="I64" i="1"/>
  <c r="O35" i="12"/>
  <c r="Q75" i="12"/>
  <c r="I75" i="12"/>
  <c r="K35" i="12"/>
  <c r="K106" i="12"/>
  <c r="M75" i="12"/>
  <c r="Q106" i="12"/>
  <c r="I106" i="12"/>
  <c r="U35" i="12"/>
  <c r="U100" i="12"/>
  <c r="O75" i="12"/>
  <c r="Q100" i="12"/>
  <c r="K75" i="12"/>
  <c r="M100" i="12"/>
  <c r="K100" i="12"/>
  <c r="U75" i="12"/>
  <c r="Q35" i="12"/>
  <c r="I35" i="12"/>
  <c r="O106" i="12"/>
  <c r="I100" i="12"/>
  <c r="J39" i="1"/>
  <c r="J42" i="1" s="1"/>
  <c r="J40" i="1"/>
  <c r="I67" i="1" l="1"/>
  <c r="J62" i="1" l="1"/>
  <c r="J61" i="1"/>
  <c r="J63" i="1"/>
  <c r="J65" i="1"/>
  <c r="I18" i="1"/>
  <c r="I21" i="1" s="1"/>
  <c r="G25" i="1" s="1"/>
  <c r="G26" i="1" s="1"/>
  <c r="G29" i="1" s="1"/>
  <c r="J64" i="1"/>
  <c r="J66" i="1"/>
  <c r="J6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<sst xmlns="http://schemas.openxmlformats.org/spreadsheetml/2006/main" count="366" uniqueCount="228">
  <si>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</si>
  <si>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</si>
  <si>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</si>
  <si>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</si>
  <si>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</si>
  <si>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</si>
  <si>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</si>
  <si>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</si>
  <si>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</si>
  <si>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</si>
  <si>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</si>
  <si>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</si>
  <si>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</si>
  <si>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</si>
  <si>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</si>
  <si>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</si>
  <si>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</si>
  <si>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</si>
  <si>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</si>
  <si>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</si>
  <si>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</si>
  <si>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</si>
  <si>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</si>
  <si>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</si>
  <si>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</si>
  <si>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</si>
  <si>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</si>
  <si>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</si>
  <si>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</si>
  <si>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</si>
  <si>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</si>
  <si>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</si>
  <si>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</si>
  <si>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</si>
  <si>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</si>
  <si>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</si>
  <si>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</si>
  <si>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</si>
  <si>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</si>
  <si>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</si>
  <si>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</si>
  <si>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</si>
  <si>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</si>
  <si>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</si>
  <si>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Výstavba kamerového bodu Brno, Josefská 25</t>
  </si>
  <si>
    <t>Objekt:</t>
  </si>
  <si>
    <t>Rozpočet:</t>
  </si>
  <si>
    <t>0000</t>
  </si>
  <si>
    <t>Statutární město Brno</t>
  </si>
  <si>
    <t>Dominikánské náměstí 196/1</t>
  </si>
  <si>
    <t>Brno-město</t>
  </si>
  <si>
    <t>44992785</t>
  </si>
  <si>
    <t>CZ44992785</t>
  </si>
  <si>
    <t>Stavba</t>
  </si>
  <si>
    <t>Celkem za stavbu</t>
  </si>
  <si>
    <t>CZK</t>
  </si>
  <si>
    <t>Uvedené výrobky definují pouze standard. Uchazeč může použít výrobky jiných výrobců, pokud jsou svými technickými parametry rovnocenné nebo jsou jejich technické parametry lepší, Funkčnost celého zařízení však nesmí být zhoršena.</t>
  </si>
  <si>
    <t>Jednotkové ceny zahrnují i náklady na:</t>
  </si>
  <si>
    <t>- pomocný instalační materiál,</t>
  </si>
  <si>
    <t>- zdvihací zařízení - plošina,</t>
  </si>
  <si>
    <t>- výškové práce,</t>
  </si>
  <si>
    <t>- dopravné.</t>
  </si>
  <si>
    <t>Počty koncových prvků odečteny z digitální verze PD programem Autocad.</t>
  </si>
  <si>
    <t>Výměry odměřeny z digitální verze PD programem Autocad z příloh.</t>
  </si>
  <si>
    <t>Provedení dle PD.</t>
  </si>
  <si>
    <t>Rekapitulace dílů</t>
  </si>
  <si>
    <t>Typ dílu</t>
  </si>
  <si>
    <t>M01</t>
  </si>
  <si>
    <t>M02</t>
  </si>
  <si>
    <t>M03</t>
  </si>
  <si>
    <t>Kamerový systém</t>
  </si>
  <si>
    <t>M04</t>
  </si>
  <si>
    <t>M05</t>
  </si>
  <si>
    <t>M06</t>
  </si>
  <si>
    <t>Kabeláž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</si>
  <si>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</si>
  <si>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</si>
  <si>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</si>
  <si>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</si>
  <si>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</si>
  <si>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</si>
  <si>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</si>
  <si>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</si>
  <si>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</si>
  <si>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</si>
  <si>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</si>
  <si>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</si>
  <si>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</si>
  <si>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</si>
  <si>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</si>
  <si>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</si>
  <si>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</si>
  <si>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</si>
  <si>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</si>
  <si>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</si>
  <si>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</si>
  <si>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</si>
  <si>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</si>
  <si>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</si>
  <si>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</si>
  <si>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</si>
  <si>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</si>
  <si>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</si>
  <si>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Vlastní</t>
  </si>
  <si>
    <t>POL1_9</t>
  </si>
  <si>
    <t>m</t>
  </si>
  <si>
    <t>ks</t>
  </si>
  <si>
    <t>hod</t>
  </si>
  <si>
    <t>Ohebná elektroinstalační trubka pr. 25mm, vč.příchytek, UV odolnost</t>
  </si>
  <si>
    <t>Hzs-nezmeritelne stavebni prace</t>
  </si>
  <si>
    <t>h</t>
  </si>
  <si>
    <t>PPV</t>
  </si>
  <si>
    <t>kpl</t>
  </si>
  <si>
    <t>POL99_8</t>
  </si>
  <si>
    <t>Měření metalického vedení cat.6A vč. Protokolu</t>
  </si>
  <si>
    <t>Kamerové zkoušky</t>
  </si>
  <si>
    <t>Koordinátor BOZP investora</t>
  </si>
  <si>
    <t>Zkušební provoz</t>
  </si>
  <si>
    <t>Oživení a zprovoznění kamerového systému</t>
  </si>
  <si>
    <t>Kompletační činnost</t>
  </si>
  <si>
    <t>Inženýrská činnost</t>
  </si>
  <si>
    <t>Dokumentace skutečného provedení dle požadované formy objednatele a počtu</t>
  </si>
  <si>
    <t xml:space="preserve">Technologie </t>
  </si>
  <si>
    <t>Vytyčení trasy kabel.vedení v zastavěném prostoru</t>
  </si>
  <si>
    <t>km</t>
  </si>
  <si>
    <t>Vytýčení ostatních inž.sítí</t>
  </si>
  <si>
    <t>SD karta 64GB pro venkovní instalace</t>
  </si>
  <si>
    <t>SFP modul 20km SM  Cisco</t>
  </si>
  <si>
    <t>Průmyslový záložní zdroj na DIN lištu pro switch 280W, 55,2V, SNMP</t>
  </si>
  <si>
    <t>Rozvodný panel AC + DC pro záložní zdroj</t>
  </si>
  <si>
    <t>Patchcord cat 6A</t>
  </si>
  <si>
    <t>Konektor cat 6A</t>
  </si>
  <si>
    <t>Keystone cat 6A</t>
  </si>
  <si>
    <t xml:space="preserve">Konfigurace LAN, SAN </t>
  </si>
  <si>
    <t>Přepěťová ochrana pro IP kameru</t>
  </si>
  <si>
    <t xml:space="preserve">Pomocné práce </t>
  </si>
  <si>
    <t>Elektroinstalační materiál</t>
  </si>
  <si>
    <t>Licence</t>
  </si>
  <si>
    <t>Baterie 18Ah, 12V, AGM,  nízky obsah výparů dle EN 50272-2</t>
  </si>
  <si>
    <t>Zdvihací zařízení - plošina</t>
  </si>
  <si>
    <t>Forma kabelová na kabelu CYKY do 5x2,5</t>
  </si>
  <si>
    <t>Ukončení kabelu 5*2,5 smršťovací záklopkou</t>
  </si>
  <si>
    <t>Instalace kamery a integrace software do stávajícího systému</t>
  </si>
  <si>
    <t>Provedení kamery venkovní barevná IP PTZ kamera</t>
  </si>
  <si>
    <t>Snímací pvek CMOS 1/2,8"</t>
  </si>
  <si>
    <t>Maximální rozlišení 1920x1080</t>
  </si>
  <si>
    <t>Max. snímková rychlost  50 sn./s při všech rozlišeních</t>
  </si>
  <si>
    <t>Video komprese H.264, MJPEG</t>
  </si>
  <si>
    <t>Minimální osvětlení barva:0,6lux, ČB:0,04lux</t>
  </si>
  <si>
    <t>Den/Noc mechanický IRC filtr</t>
  </si>
  <si>
    <t>Kompenzace protisvětla BLC, WDR</t>
  </si>
  <si>
    <t>Redukce šumu ano</t>
  </si>
  <si>
    <t>Stabilizace obrazu ano</t>
  </si>
  <si>
    <t>Detekce pohybu ano</t>
  </si>
  <si>
    <t>Privátní zóny ano</t>
  </si>
  <si>
    <t>Otáčení 0-3600</t>
  </si>
  <si>
    <t>Naklápění 0-2200</t>
  </si>
  <si>
    <t>Další funkce autotracking, inteligentní video</t>
  </si>
  <si>
    <t>Interní paměť slot na SD/SDHC/SDXC kartu</t>
  </si>
  <si>
    <t>Audio ne</t>
  </si>
  <si>
    <t>Komunikační rozhranní 1x RJ45(10/100Base-T(TX)</t>
  </si>
  <si>
    <t>Krytí IP66</t>
  </si>
  <si>
    <t>Pracovní teplota -50-500C</t>
  </si>
  <si>
    <t>Napájení High PoE (IEEE 802.3 at)</t>
  </si>
  <si>
    <t>Panoramatický modul pro kameru</t>
  </si>
  <si>
    <t>Instalace a konfigurace Archiveru</t>
  </si>
  <si>
    <t>Instalace a konfigurace SWQL a Win 2012R2</t>
  </si>
  <si>
    <t>Instalace a konfigurace kamerového bodu</t>
  </si>
  <si>
    <t>Instalace a konfigurace SAN Switchů a kontrolerů</t>
  </si>
  <si>
    <t>Instalace a konfigurace diskového pole</t>
  </si>
  <si>
    <t>Instalace a konfigurace Switche</t>
  </si>
  <si>
    <t>Diskové pole E48XV 6TB 7.2K</t>
  </si>
  <si>
    <t>Win 2012 R2 device CAL</t>
  </si>
  <si>
    <t xml:space="preserve">   60200</t>
  </si>
  <si>
    <t>Konfigurace IPSEC tunelu, routerů</t>
  </si>
  <si>
    <t>Originální konzola pro otočnou kameru + držák na stožár</t>
  </si>
  <si>
    <t>Držák keystone na DIN lištu</t>
  </si>
  <si>
    <t>Patchcord SM SC-LC 1m duplex</t>
  </si>
  <si>
    <t>Ethernet Cable cat6 FTP PVC outdoor</t>
  </si>
  <si>
    <t>Napájecí kabeláž 3x2,5</t>
  </si>
  <si>
    <t>Venkovní PTZ IP kamera, TD/N, 40xzoom, HDTV, 2MP, HighPoE</t>
  </si>
  <si>
    <t>Zoom 40x</t>
  </si>
  <si>
    <t>Optický patchcord 1m LC/PC-LC/APC duplex</t>
  </si>
  <si>
    <t xml:space="preserve">Výstavba kamerových bodů </t>
  </si>
  <si>
    <t>Security center 5.11.01 licence kamera</t>
  </si>
  <si>
    <t>Security center 5.11.01 licence failover kamery (bez licence)</t>
  </si>
  <si>
    <t>Security center 5.11.01 SMA pro 1kameru Enterprise 1 rok</t>
  </si>
  <si>
    <t>Prostup do budovy vč. zapravení prostupu, materiál</t>
  </si>
  <si>
    <t>Průraz zdiva tl.do 200mm  vč. zapravení průvrtu</t>
  </si>
  <si>
    <t>Průraz zdiva tl.do 600mm  vč. zapravení průvrtu</t>
  </si>
  <si>
    <t xml:space="preserve">Omítka vnitřní zdiva, MVC, štuková </t>
  </si>
  <si>
    <r>
      <t>m</t>
    </r>
    <r>
      <rPr>
        <vertAlign val="superscript"/>
        <sz val="8"/>
        <rFont val="Arial CE"/>
        <charset val="238"/>
      </rPr>
      <t>2</t>
    </r>
  </si>
  <si>
    <t xml:space="preserve">Vyčištění budov o výšce podlaží do 4 m </t>
  </si>
  <si>
    <t xml:space="preserve">Přesun hmot pro opravy a údržbu do výšky 25 m </t>
  </si>
  <si>
    <t>t</t>
  </si>
  <si>
    <t xml:space="preserve">Penetrace podkladu univerzální Primalex 1x </t>
  </si>
  <si>
    <t xml:space="preserve">Malba tekutá Primalex Plus, bílá, vnitřní 2 x </t>
  </si>
  <si>
    <t>Hmoždinka 8+ vrut</t>
  </si>
  <si>
    <t>Průmyslový Switch 2x1G  SFP, 4x ethernet  PoE+,++ 60W per port -40 - +70 °C</t>
  </si>
  <si>
    <t>Lišta vkládací Lv 40/40 vč. příslušenství</t>
  </si>
  <si>
    <t>Rozvaděč pro technologii vyzbrojený - montáž na stěnu</t>
  </si>
  <si>
    <t>210000040L</t>
  </si>
  <si>
    <t>210000041L</t>
  </si>
  <si>
    <t>210000042L</t>
  </si>
  <si>
    <t>210000043L</t>
  </si>
  <si>
    <t>Originální držák pro mikrovlnou anténu</t>
  </si>
  <si>
    <t>Bezdrátový spoj 70GHz, 700Mbit/s   (2x jednotka a anténa )  DIPO Proškovo nám.</t>
  </si>
  <si>
    <t>pár</t>
  </si>
  <si>
    <t>Licence pro kryptování spoje (12měsíců)</t>
  </si>
  <si>
    <t>Licence SMA (12měsíců)</t>
  </si>
  <si>
    <t>Výložník pro anténu 0,3m, žárový zinek</t>
  </si>
  <si>
    <t>Zámečnícké úpráce, stožár 1m vč. Kotvení do střechy</t>
  </si>
  <si>
    <t>Výstavba kamerového systému MČ Brno - Jih</t>
  </si>
  <si>
    <t>Popis rozpočtu:  Výstavba kamerového systému MČ Brno Jih - Za mostem, Schwaigrova, Tuháčkova</t>
  </si>
  <si>
    <t>Sestavení trasy MW spoje + MW trasa Mosilana</t>
  </si>
  <si>
    <t>Sestavení trasy MW Mosilana - BKOM</t>
  </si>
  <si>
    <t>Trojnožka s výškou 1,5m pro vyložení ramene 2,5m</t>
  </si>
  <si>
    <t>Betonová dlažba 50x50x5</t>
  </si>
  <si>
    <t>Podpěra vedení na ploché střeše</t>
  </si>
  <si>
    <t xml:space="preserve">Kabelová úchytka OBO </t>
  </si>
  <si>
    <t>Vnitřní rozvody v objektu Za mostem, Schwaigerova, Tuháčkova</t>
  </si>
  <si>
    <t xml:space="preserve">Elektroměr, jednofázový, podružný, 1xDIN, digitální  </t>
  </si>
  <si>
    <t>Úpravy ve stávajícím rozvaděči NN</t>
  </si>
  <si>
    <t>Revize elektro</t>
  </si>
  <si>
    <t>Jistič 10A/B včetně montáže do rozváděče</t>
  </si>
  <si>
    <t>Výložné rameno pro kameru 2,5m, žárově zinkované</t>
  </si>
  <si>
    <t>Výstavba kamerového systému MČ Brno Jih - Za mostem, Schwaigrova, Tuháčkova</t>
  </si>
  <si>
    <t>Vnitřní rozvody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</si>
</sst>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General_)"/>
    <numFmt numFmtId="166" formatCode="0.00000"/>
    <numFmt numFmtId="167" formatCode="#,###.\-&quot; Kč&quot;"/>
  </numFmts>
  <fonts count="44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9"/>
      <name val="Arial CE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6"/>
      <name val="Helv"/>
    </font>
    <font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  <charset val="238"/>
    </font>
    <font>
      <sz val="10"/>
      <color rgb="FFFF0000"/>
      <name val="Arial CE"/>
      <family val="2"/>
      <charset val="238"/>
    </font>
    <font>
      <sz val="8"/>
      <name val="Arial CE"/>
      <charset val="238"/>
    </font>
    <font>
      <sz val="10"/>
      <name val="Arial CE"/>
    </font>
    <font>
      <vertAlign val="superscript"/>
      <sz val="8"/>
      <name val="Arial CE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1" fillId="0" borderId="1" applyNumberFormat="0" applyFill="0" applyAlignment="0" applyProtection="0"/>
    <xf numFmtId="0" fontId="22" fillId="3" borderId="0" applyNumberFormat="0" applyBorder="0" applyAlignment="0" applyProtection="0"/>
    <xf numFmtId="0" fontId="23" fillId="16" borderId="2" applyNumberFormat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17" borderId="0" applyNumberFormat="0" applyBorder="0" applyAlignment="0" applyProtection="0"/>
    <xf numFmtId="165" fontId="36" fillId="0" borderId="0" applyFill="0"/>
    <xf numFmtId="0" fontId="2" fillId="0" borderId="0"/>
    <xf numFmtId="0" fontId="37" fillId="0" borderId="0"/>
    <xf numFmtId="0" fontId="38" fillId="0" borderId="0">
      <alignment vertical="center"/>
    </xf>
    <xf numFmtId="0" fontId="2" fillId="0" borderId="0"/>
    <xf numFmtId="0" fontId="2" fillId="18" borderId="6" applyNumberFormat="0" applyAlignment="0" applyProtection="0"/>
    <xf numFmtId="0" fontId="29" fillId="0" borderId="7" applyNumberFormat="0" applyFill="0" applyAlignment="0" applyProtection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7" borderId="8" applyNumberFormat="0" applyAlignment="0" applyProtection="0"/>
    <xf numFmtId="0" fontId="33" fillId="19" borderId="8" applyNumberFormat="0" applyAlignment="0" applyProtection="0"/>
    <xf numFmtId="0" fontId="34" fillId="19" borderId="9" applyNumberFormat="0" applyAlignment="0" applyProtection="0"/>
    <xf numFmtId="0" fontId="35" fillId="0" borderId="0" applyNumberFormat="0" applyFill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23" borderId="0" applyNumberFormat="0" applyBorder="0" applyAlignment="0" applyProtection="0"/>
    <xf numFmtId="0" fontId="42" fillId="0" borderId="0"/>
  </cellStyleXfs>
  <cellXfs count="265">
    <xf numFmtId="0" fontId="0" fillId="0" borderId="0" xfId="0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11" xfId="0" applyBorder="1"/>
    <xf numFmtId="0" fontId="0" fillId="0" borderId="1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right"/>
    </xf>
    <xf numFmtId="0" fontId="0" fillId="0" borderId="15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15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0" xfId="0" applyBorder="1" applyAlignment="1">
      <alignment horizontal="right"/>
    </xf>
    <xf numFmtId="0" fontId="9" fillId="0" borderId="15" xfId="0" applyFont="1" applyBorder="1"/>
    <xf numFmtId="0" fontId="9" fillId="0" borderId="0" xfId="0" applyFont="1" applyAlignment="1">
      <alignment vertical="center"/>
    </xf>
    <xf numFmtId="0" fontId="9" fillId="0" borderId="15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9" fillId="0" borderId="11" xfId="0" applyFont="1" applyBorder="1" applyAlignment="1">
      <alignment horizontal="right"/>
    </xf>
    <xf numFmtId="0" fontId="9" fillId="0" borderId="15" xfId="0" applyFont="1" applyBorder="1" applyAlignment="1">
      <alignment vertical="top"/>
    </xf>
    <xf numFmtId="14" fontId="9" fillId="0" borderId="15" xfId="0" applyNumberFormat="1" applyFont="1" applyBorder="1" applyAlignment="1">
      <alignment horizontal="center" vertical="top"/>
    </xf>
    <xf numFmtId="0" fontId="9" fillId="0" borderId="10" xfId="0" applyFont="1" applyBorder="1" applyAlignment="1">
      <alignment horizontal="left" vertical="center" indent="1"/>
    </xf>
    <xf numFmtId="0" fontId="9" fillId="0" borderId="16" xfId="0" applyFont="1" applyBorder="1" applyAlignment="1">
      <alignment horizontal="left" vertical="center" indent="1"/>
    </xf>
    <xf numFmtId="1" fontId="9" fillId="0" borderId="17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left" vertical="center" indent="1"/>
    </xf>
    <xf numFmtId="0" fontId="9" fillId="0" borderId="15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9" fillId="0" borderId="18" xfId="0" applyFont="1" applyBorder="1" applyAlignment="1">
      <alignment vertical="center"/>
    </xf>
    <xf numFmtId="0" fontId="0" fillId="0" borderId="19" xfId="0" applyBorder="1"/>
    <xf numFmtId="0" fontId="0" fillId="0" borderId="16" xfId="0" applyBorder="1" applyAlignment="1">
      <alignment horizontal="left" indent="1"/>
    </xf>
    <xf numFmtId="0" fontId="0" fillId="0" borderId="15" xfId="0" applyBorder="1" applyAlignment="1">
      <alignment horizontal="right"/>
    </xf>
    <xf numFmtId="49" fontId="0" fillId="0" borderId="19" xfId="0" applyNumberFormat="1" applyBorder="1" applyAlignment="1">
      <alignment horizontal="left" vertical="center"/>
    </xf>
    <xf numFmtId="0" fontId="0" fillId="0" borderId="20" xfId="0" applyBorder="1" applyAlignment="1">
      <alignment horizontal="left" vertical="center" indent="1"/>
    </xf>
    <xf numFmtId="0" fontId="0" fillId="0" borderId="18" xfId="0" applyBorder="1" applyAlignment="1">
      <alignment horizontal="left" vertical="center"/>
    </xf>
    <xf numFmtId="0" fontId="0" fillId="0" borderId="18" xfId="0" applyBorder="1"/>
    <xf numFmtId="1" fontId="9" fillId="0" borderId="21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left" vertical="center" indent="1"/>
    </xf>
    <xf numFmtId="49" fontId="0" fillId="0" borderId="22" xfId="0" applyNumberFormat="1" applyBorder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1" fontId="9" fillId="0" borderId="18" xfId="0" applyNumberFormat="1" applyFont="1" applyBorder="1" applyAlignment="1">
      <alignment horizontal="right" vertical="center"/>
    </xf>
    <xf numFmtId="0" fontId="0" fillId="0" borderId="20" xfId="0" applyBorder="1" applyAlignment="1">
      <alignment horizontal="left" indent="1"/>
    </xf>
    <xf numFmtId="0" fontId="0" fillId="0" borderId="23" xfId="0" applyBorder="1" applyAlignment="1">
      <alignment horizontal="left" vertical="top" indent="1"/>
    </xf>
    <xf numFmtId="0" fontId="0" fillId="0" borderId="24" xfId="0" applyBorder="1" applyAlignment="1">
      <alignment vertical="top"/>
    </xf>
    <xf numFmtId="0" fontId="9" fillId="0" borderId="24" xfId="0" applyFont="1" applyBorder="1" applyAlignment="1">
      <alignment horizontal="left" vertical="top"/>
    </xf>
    <xf numFmtId="0" fontId="9" fillId="0" borderId="24" xfId="0" applyFont="1" applyBorder="1" applyAlignment="1">
      <alignment vertical="center"/>
    </xf>
    <xf numFmtId="0" fontId="0" fillId="0" borderId="24" xfId="0" applyBorder="1" applyAlignment="1">
      <alignment horizontal="right" vertical="center"/>
    </xf>
    <xf numFmtId="0" fontId="0" fillId="0" borderId="25" xfId="0" applyBorder="1"/>
    <xf numFmtId="0" fontId="0" fillId="0" borderId="15" xfId="0" applyBorder="1" applyAlignment="1">
      <alignment horizontal="left"/>
    </xf>
    <xf numFmtId="0" fontId="0" fillId="0" borderId="26" xfId="0" applyBorder="1"/>
    <xf numFmtId="0" fontId="9" fillId="0" borderId="20" xfId="0" applyFont="1" applyBorder="1" applyAlignment="1">
      <alignment horizontal="left" vertical="center" indent="1"/>
    </xf>
    <xf numFmtId="0" fontId="9" fillId="0" borderId="18" xfId="0" applyFont="1" applyBorder="1" applyAlignment="1">
      <alignment horizontal="left" vertical="center"/>
    </xf>
    <xf numFmtId="0" fontId="9" fillId="0" borderId="18" xfId="0" applyFont="1" applyBorder="1"/>
    <xf numFmtId="0" fontId="5" fillId="0" borderId="0" xfId="0" applyFont="1" applyAlignment="1">
      <alignment horizontal="left"/>
    </xf>
    <xf numFmtId="49" fontId="0" fillId="0" borderId="18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4" fontId="0" fillId="0" borderId="10" xfId="0" applyNumberFormat="1" applyBorder="1"/>
    <xf numFmtId="49" fontId="9" fillId="0" borderId="15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0" fontId="10" fillId="25" borderId="10" xfId="0" applyFont="1" applyFill="1" applyBorder="1" applyAlignment="1">
      <alignment horizontal="left" vertical="center" indent="1"/>
    </xf>
    <xf numFmtId="0" fontId="0" fillId="25" borderId="0" xfId="0" applyFill="1"/>
    <xf numFmtId="49" fontId="7" fillId="25" borderId="0" xfId="0" applyNumberFormat="1" applyFont="1" applyFill="1" applyAlignment="1">
      <alignment horizontal="left" vertical="center"/>
    </xf>
    <xf numFmtId="0" fontId="9" fillId="25" borderId="0" xfId="0" applyFont="1" applyFill="1"/>
    <xf numFmtId="0" fontId="9" fillId="25" borderId="11" xfId="0" applyFont="1" applyFill="1" applyBorder="1"/>
    <xf numFmtId="0" fontId="0" fillId="25" borderId="10" xfId="0" applyFill="1" applyBorder="1" applyAlignment="1">
      <alignment horizontal="left" vertical="center" indent="1"/>
    </xf>
    <xf numFmtId="49" fontId="9" fillId="25" borderId="0" xfId="0" applyNumberFormat="1" applyFont="1" applyFill="1" applyAlignment="1">
      <alignment horizontal="left" vertical="center"/>
    </xf>
    <xf numFmtId="0" fontId="9" fillId="25" borderId="0" xfId="0" applyFont="1" applyFill="1" applyAlignment="1">
      <alignment vertical="center"/>
    </xf>
    <xf numFmtId="0" fontId="0" fillId="25" borderId="0" xfId="0" applyFill="1" applyAlignment="1">
      <alignment horizontal="right" vertical="center"/>
    </xf>
    <xf numFmtId="0" fontId="9" fillId="25" borderId="11" xfId="0" applyFont="1" applyFill="1" applyBorder="1" applyAlignment="1">
      <alignment vertical="center"/>
    </xf>
    <xf numFmtId="0" fontId="0" fillId="25" borderId="16" xfId="0" applyFill="1" applyBorder="1" applyAlignment="1">
      <alignment horizontal="left" vertical="center" indent="1"/>
    </xf>
    <xf numFmtId="0" fontId="0" fillId="25" borderId="15" xfId="0" applyFill="1" applyBorder="1"/>
    <xf numFmtId="49" fontId="9" fillId="25" borderId="15" xfId="0" applyNumberFormat="1" applyFont="1" applyFill="1" applyBorder="1" applyAlignment="1">
      <alignment horizontal="left" vertical="center"/>
    </xf>
    <xf numFmtId="0" fontId="9" fillId="25" borderId="15" xfId="0" applyFont="1" applyFill="1" applyBorder="1"/>
    <xf numFmtId="0" fontId="9" fillId="25" borderId="19" xfId="0" applyFont="1" applyFill="1" applyBorder="1"/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8" xfId="0" applyNumberFormat="1" applyBorder="1"/>
    <xf numFmtId="3" fontId="9" fillId="0" borderId="28" xfId="0" applyNumberFormat="1" applyFont="1" applyBorder="1"/>
    <xf numFmtId="3" fontId="9" fillId="0" borderId="29" xfId="0" applyNumberFormat="1" applyFont="1" applyBorder="1"/>
    <xf numFmtId="3" fontId="0" fillId="25" borderId="30" xfId="0" applyNumberFormat="1" applyFill="1" applyBorder="1"/>
    <xf numFmtId="3" fontId="8" fillId="26" borderId="31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 wrapText="1"/>
    </xf>
    <xf numFmtId="3" fontId="8" fillId="26" borderId="32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32" xfId="0" applyNumberFormat="1" applyBorder="1"/>
    <xf numFmtId="3" fontId="0" fillId="0" borderId="17" xfId="0" applyNumberFormat="1" applyBorder="1" applyAlignment="1">
      <alignment horizontal="left" indent="1"/>
    </xf>
    <xf numFmtId="3" fontId="0" fillId="0" borderId="30" xfId="0" applyNumberFormat="1" applyBorder="1"/>
    <xf numFmtId="0" fontId="3" fillId="0" borderId="0" xfId="0" applyFont="1" applyAlignment="1">
      <alignment horizontal="center" shrinkToFit="1"/>
    </xf>
    <xf numFmtId="3" fontId="11" fillId="26" borderId="32" xfId="0" applyNumberFormat="1" applyFont="1" applyFill="1" applyBorder="1" applyAlignment="1">
      <alignment horizontal="center" vertical="center" wrapText="1" shrinkToFit="1"/>
    </xf>
    <xf numFmtId="3" fontId="8" fillId="26" borderId="32" xfId="0" applyNumberFormat="1" applyFont="1" applyFill="1" applyBorder="1" applyAlignment="1">
      <alignment horizontal="center" vertical="center" wrapText="1" shrinkToFit="1"/>
    </xf>
    <xf numFmtId="3" fontId="4" fillId="0" borderId="32" xfId="0" applyNumberFormat="1" applyFont="1" applyBorder="1" applyAlignment="1">
      <alignment horizontal="right" wrapText="1" shrinkToFit="1"/>
    </xf>
    <xf numFmtId="3" fontId="4" fillId="0" borderId="32" xfId="0" applyNumberFormat="1" applyFont="1" applyBorder="1" applyAlignment="1">
      <alignment horizontal="right" shrinkToFit="1"/>
    </xf>
    <xf numFmtId="3" fontId="0" fillId="0" borderId="32" xfId="0" applyNumberFormat="1" applyBorder="1" applyAlignment="1">
      <alignment shrinkToFit="1"/>
    </xf>
    <xf numFmtId="3" fontId="9" fillId="0" borderId="29" xfId="0" applyNumberFormat="1" applyFont="1" applyBorder="1" applyAlignment="1">
      <alignment wrapText="1" shrinkToFit="1"/>
    </xf>
    <xf numFmtId="3" fontId="9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25" borderId="30" xfId="0" applyNumberFormat="1" applyFill="1" applyBorder="1" applyAlignment="1">
      <alignment wrapText="1" shrinkToFit="1"/>
    </xf>
    <xf numFmtId="3" fontId="0" fillId="25" borderId="30" xfId="0" applyNumberFormat="1" applyFill="1" applyBorder="1" applyAlignment="1">
      <alignment shrinkToFit="1"/>
    </xf>
    <xf numFmtId="0" fontId="5" fillId="25" borderId="33" xfId="0" applyFont="1" applyFill="1" applyBorder="1" applyAlignment="1">
      <alignment horizontal="left" vertical="center" indent="1"/>
    </xf>
    <xf numFmtId="0" fontId="6" fillId="25" borderId="34" xfId="0" applyFont="1" applyFill="1" applyBorder="1" applyAlignment="1">
      <alignment horizontal="left" vertical="center"/>
    </xf>
    <xf numFmtId="0" fontId="0" fillId="25" borderId="34" xfId="0" applyFill="1" applyBorder="1" applyAlignment="1">
      <alignment horizontal="left" vertical="center"/>
    </xf>
    <xf numFmtId="4" fontId="5" fillId="25" borderId="34" xfId="0" applyNumberFormat="1" applyFont="1" applyFill="1" applyBorder="1" applyAlignment="1">
      <alignment horizontal="left" vertical="center"/>
    </xf>
    <xf numFmtId="49" fontId="0" fillId="25" borderId="35" xfId="0" applyNumberFormat="1" applyFill="1" applyBorder="1" applyAlignment="1">
      <alignment horizontal="left" vertical="center"/>
    </xf>
    <xf numFmtId="0" fontId="0" fillId="25" borderId="34" xfId="0" applyFill="1" applyBorder="1"/>
    <xf numFmtId="49" fontId="9" fillId="25" borderId="35" xfId="0" applyNumberFormat="1" applyFont="1" applyFill="1" applyBorder="1" applyAlignment="1">
      <alignment horizontal="left" vertical="center"/>
    </xf>
    <xf numFmtId="0" fontId="16" fillId="0" borderId="0" xfId="0" applyFont="1" applyAlignment="1">
      <alignment wrapText="1"/>
    </xf>
    <xf numFmtId="0" fontId="7" fillId="0" borderId="0" xfId="0" applyFont="1"/>
    <xf numFmtId="0" fontId="17" fillId="0" borderId="28" xfId="0" applyFont="1" applyBorder="1" applyAlignment="1">
      <alignment horizontal="center" vertical="center" wrapText="1"/>
    </xf>
    <xf numFmtId="0" fontId="8" fillId="0" borderId="28" xfId="0" applyFont="1" applyBorder="1" applyAlignment="1">
      <alignment vertical="center"/>
    </xf>
    <xf numFmtId="0" fontId="8" fillId="0" borderId="28" xfId="0" applyFont="1" applyBorder="1"/>
    <xf numFmtId="0" fontId="17" fillId="26" borderId="31" xfId="0" applyFont="1" applyFill="1" applyBorder="1" applyAlignment="1">
      <alignment horizontal="center" vertical="center" wrapText="1"/>
    </xf>
    <xf numFmtId="0" fontId="17" fillId="26" borderId="24" xfId="0" applyFont="1" applyFill="1" applyBorder="1" applyAlignment="1">
      <alignment horizontal="center" vertical="center" wrapText="1"/>
    </xf>
    <xf numFmtId="0" fontId="8" fillId="25" borderId="17" xfId="0" applyFont="1" applyFill="1" applyBorder="1"/>
    <xf numFmtId="0" fontId="8" fillId="25" borderId="15" xfId="0" applyFont="1" applyFill="1" applyBorder="1"/>
    <xf numFmtId="0" fontId="17" fillId="26" borderId="32" xfId="0" applyFont="1" applyFill="1" applyBorder="1" applyAlignment="1">
      <alignment horizontal="center" vertical="center" wrapText="1"/>
    </xf>
    <xf numFmtId="4" fontId="8" fillId="0" borderId="29" xfId="0" applyNumberFormat="1" applyFont="1" applyBorder="1" applyAlignment="1">
      <alignment vertical="center"/>
    </xf>
    <xf numFmtId="4" fontId="8" fillId="25" borderId="30" xfId="0" applyNumberFormat="1" applyFont="1" applyFill="1" applyBorder="1"/>
    <xf numFmtId="4" fontId="8" fillId="0" borderId="32" xfId="0" applyNumberFormat="1" applyFont="1" applyBorder="1" applyAlignment="1">
      <alignment vertical="center"/>
    </xf>
    <xf numFmtId="4" fontId="8" fillId="0" borderId="30" xfId="0" applyNumberFormat="1" applyFont="1" applyBorder="1" applyAlignment="1">
      <alignment vertical="center"/>
    </xf>
    <xf numFmtId="3" fontId="8" fillId="0" borderId="29" xfId="0" applyNumberFormat="1" applyFont="1" applyBorder="1" applyAlignment="1">
      <alignment vertical="center"/>
    </xf>
    <xf numFmtId="3" fontId="8" fillId="0" borderId="30" xfId="0" applyNumberFormat="1" applyFont="1" applyBorder="1" applyAlignment="1">
      <alignment vertical="center"/>
    </xf>
    <xf numFmtId="3" fontId="8" fillId="25" borderId="30" xfId="0" applyNumberFormat="1" applyFont="1" applyFill="1" applyBorder="1"/>
    <xf numFmtId="4" fontId="8" fillId="0" borderId="29" xfId="0" applyNumberFormat="1" applyFont="1" applyBorder="1" applyAlignment="1">
      <alignment horizontal="center" vertical="center"/>
    </xf>
    <xf numFmtId="4" fontId="8" fillId="0" borderId="30" xfId="0" applyNumberFormat="1" applyFont="1" applyBorder="1" applyAlignment="1">
      <alignment horizontal="center" vertical="center"/>
    </xf>
    <xf numFmtId="4" fontId="8" fillId="25" borderId="30" xfId="0" applyNumberFormat="1" applyFont="1" applyFill="1" applyBorder="1" applyAlignment="1">
      <alignment horizontal="center"/>
    </xf>
    <xf numFmtId="49" fontId="0" fillId="0" borderId="10" xfId="0" applyNumberFormat="1" applyBorder="1"/>
    <xf numFmtId="0" fontId="0" fillId="25" borderId="27" xfId="0" applyFill="1" applyBorder="1" applyAlignment="1">
      <alignment vertical="center"/>
    </xf>
    <xf numFmtId="49" fontId="0" fillId="25" borderId="18" xfId="0" applyNumberFormat="1" applyFill="1" applyBorder="1" applyAlignment="1">
      <alignment vertical="center"/>
    </xf>
    <xf numFmtId="0" fontId="18" fillId="0" borderId="0" xfId="0" applyFont="1"/>
    <xf numFmtId="0" fontId="18" fillId="0" borderId="28" xfId="0" applyFont="1" applyBorder="1" applyAlignment="1">
      <alignment vertical="top"/>
    </xf>
    <xf numFmtId="0" fontId="0" fillId="26" borderId="32" xfId="0" applyFill="1" applyBorder="1" applyAlignment="1">
      <alignment wrapText="1"/>
    </xf>
    <xf numFmtId="0" fontId="0" fillId="25" borderId="17" xfId="0" applyFill="1" applyBorder="1" applyAlignment="1">
      <alignment vertical="top"/>
    </xf>
    <xf numFmtId="0" fontId="19" fillId="0" borderId="0" xfId="0" applyFont="1" applyAlignment="1">
      <alignment wrapText="1"/>
    </xf>
    <xf numFmtId="0" fontId="18" fillId="0" borderId="29" xfId="0" applyFont="1" applyBorder="1" applyAlignment="1">
      <alignment horizontal="center" vertical="top" shrinkToFit="1"/>
    </xf>
    <xf numFmtId="0" fontId="0" fillId="25" borderId="30" xfId="0" applyFill="1" applyBorder="1" applyAlignment="1">
      <alignment horizontal="center" vertical="top" shrinkToFit="1"/>
    </xf>
    <xf numFmtId="164" fontId="18" fillId="0" borderId="29" xfId="0" applyNumberFormat="1" applyFont="1" applyBorder="1" applyAlignment="1">
      <alignment vertical="top" shrinkToFit="1"/>
    </xf>
    <xf numFmtId="164" fontId="0" fillId="25" borderId="30" xfId="0" applyNumberFormat="1" applyFill="1" applyBorder="1" applyAlignment="1">
      <alignment vertical="top" shrinkToFit="1"/>
    </xf>
    <xf numFmtId="4" fontId="18" fillId="0" borderId="29" xfId="0" applyNumberFormat="1" applyFont="1" applyBorder="1" applyAlignment="1">
      <alignment vertical="top" shrinkToFit="1"/>
    </xf>
    <xf numFmtId="4" fontId="18" fillId="0" borderId="28" xfId="0" applyNumberFormat="1" applyFont="1" applyBorder="1" applyAlignment="1">
      <alignment vertical="top" shrinkToFit="1"/>
    </xf>
    <xf numFmtId="4" fontId="0" fillId="25" borderId="30" xfId="0" applyNumberFormat="1" applyFill="1" applyBorder="1" applyAlignment="1">
      <alignment vertical="top" shrinkToFit="1"/>
    </xf>
    <xf numFmtId="4" fontId="0" fillId="25" borderId="17" xfId="0" applyNumberFormat="1" applyFill="1" applyBorder="1" applyAlignment="1">
      <alignment vertical="top" shrinkToFit="1"/>
    </xf>
    <xf numFmtId="0" fontId="18" fillId="0" borderId="17" xfId="0" applyFont="1" applyBorder="1" applyAlignment="1">
      <alignment vertical="top"/>
    </xf>
    <xf numFmtId="4" fontId="18" fillId="0" borderId="30" xfId="0" applyNumberFormat="1" applyFont="1" applyBorder="1" applyAlignment="1">
      <alignment vertical="top" shrinkToFit="1"/>
    </xf>
    <xf numFmtId="0" fontId="18" fillId="0" borderId="29" xfId="0" applyFont="1" applyBorder="1" applyAlignment="1">
      <alignment horizontal="left" vertical="top" wrapText="1"/>
    </xf>
    <xf numFmtId="0" fontId="0" fillId="25" borderId="30" xfId="0" applyFill="1" applyBorder="1" applyAlignment="1">
      <alignment horizontal="left" vertical="top" wrapText="1"/>
    </xf>
    <xf numFmtId="0" fontId="18" fillId="0" borderId="28" xfId="0" applyFont="1" applyBorder="1" applyAlignment="1">
      <alignment horizontal="left" vertical="top"/>
    </xf>
    <xf numFmtId="0" fontId="18" fillId="0" borderId="28" xfId="0" applyFont="1" applyBorder="1" applyAlignment="1">
      <alignment horizontal="left" vertical="top" wrapText="1"/>
    </xf>
    <xf numFmtId="164" fontId="18" fillId="0" borderId="36" xfId="0" applyNumberFormat="1" applyFont="1" applyBorder="1" applyAlignment="1">
      <alignment vertical="top" shrinkToFit="1"/>
    </xf>
    <xf numFmtId="164" fontId="18" fillId="0" borderId="0" xfId="0" applyNumberFormat="1" applyFont="1" applyAlignment="1">
      <alignment vertical="top" shrinkToFit="1"/>
    </xf>
    <xf numFmtId="0" fontId="18" fillId="0" borderId="17" xfId="0" applyFont="1" applyBorder="1" applyAlignment="1">
      <alignment horizontal="left" vertical="top" wrapText="1"/>
    </xf>
    <xf numFmtId="0" fontId="18" fillId="0" borderId="30" xfId="0" applyFont="1" applyBorder="1" applyAlignment="1">
      <alignment horizontal="center" vertical="top" shrinkToFit="1"/>
    </xf>
    <xf numFmtId="164" fontId="18" fillId="0" borderId="15" xfId="0" applyNumberFormat="1" applyFont="1" applyBorder="1" applyAlignment="1">
      <alignment vertical="top" shrinkToFit="1"/>
    </xf>
    <xf numFmtId="0" fontId="18" fillId="0" borderId="28" xfId="0" applyFont="1" applyBorder="1" applyAlignment="1">
      <alignment horizontal="left" wrapText="1"/>
    </xf>
    <xf numFmtId="0" fontId="18" fillId="0" borderId="29" xfId="0" applyFont="1" applyBorder="1" applyAlignment="1">
      <alignment horizontal="center"/>
    </xf>
    <xf numFmtId="4" fontId="39" fillId="0" borderId="29" xfId="29" applyNumberFormat="1" applyFont="1" applyBorder="1" applyAlignment="1">
      <alignment vertical="top"/>
    </xf>
    <xf numFmtId="164" fontId="18" fillId="0" borderId="29" xfId="0" applyNumberFormat="1" applyFont="1" applyBorder="1" applyAlignment="1">
      <alignment horizontal="right" vertical="top" shrinkToFit="1"/>
    </xf>
    <xf numFmtId="167" fontId="39" fillId="0" borderId="29" xfId="29" applyNumberFormat="1" applyFont="1" applyBorder="1" applyAlignment="1">
      <alignment horizontal="center" wrapText="1"/>
    </xf>
    <xf numFmtId="166" fontId="39" fillId="0" borderId="36" xfId="29" applyNumberFormat="1" applyFont="1" applyBorder="1" applyAlignment="1">
      <alignment horizontal="right" wrapText="1"/>
    </xf>
    <xf numFmtId="166" fontId="39" fillId="0" borderId="36" xfId="29" applyNumberFormat="1" applyFont="1" applyBorder="1" applyAlignment="1">
      <alignment horizontal="right"/>
    </xf>
    <xf numFmtId="4" fontId="39" fillId="0" borderId="29" xfId="29" applyNumberFormat="1" applyFont="1" applyBorder="1"/>
    <xf numFmtId="0" fontId="18" fillId="0" borderId="30" xfId="0" applyFont="1" applyBorder="1" applyAlignment="1">
      <alignment horizontal="left" vertical="top"/>
    </xf>
    <xf numFmtId="49" fontId="8" fillId="0" borderId="28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4" fontId="8" fillId="0" borderId="27" xfId="0" applyNumberFormat="1" applyFont="1" applyBorder="1" applyAlignment="1">
      <alignment vertical="center"/>
    </xf>
    <xf numFmtId="0" fontId="0" fillId="26" borderId="27" xfId="0" applyFill="1" applyBorder="1"/>
    <xf numFmtId="49" fontId="0" fillId="26" borderId="27" xfId="0" applyNumberFormat="1" applyFill="1" applyBorder="1"/>
    <xf numFmtId="0" fontId="0" fillId="26" borderId="27" xfId="0" applyFill="1" applyBorder="1" applyAlignment="1">
      <alignment horizontal="center"/>
    </xf>
    <xf numFmtId="0" fontId="0" fillId="26" borderId="21" xfId="0" applyFill="1" applyBorder="1"/>
    <xf numFmtId="167" fontId="39" fillId="0" borderId="28" xfId="29" applyNumberFormat="1" applyFont="1" applyBorder="1" applyAlignment="1">
      <alignment horizontal="center" wrapText="1"/>
    </xf>
    <xf numFmtId="164" fontId="39" fillId="0" borderId="28" xfId="29" applyNumberFormat="1" applyFont="1" applyBorder="1" applyAlignment="1">
      <alignment horizontal="right" wrapText="1"/>
    </xf>
    <xf numFmtId="4" fontId="39" fillId="0" borderId="28" xfId="29" applyNumberFormat="1" applyFont="1" applyBorder="1"/>
    <xf numFmtId="0" fontId="18" fillId="0" borderId="36" xfId="0" applyFont="1" applyBorder="1" applyAlignment="1">
      <alignment horizontal="center" vertical="top" shrinkToFit="1"/>
    </xf>
    <xf numFmtId="0" fontId="40" fillId="0" borderId="0" xfId="0" applyFont="1"/>
    <xf numFmtId="49" fontId="6" fillId="25" borderId="0" xfId="0" applyNumberFormat="1" applyFont="1" applyFill="1" applyAlignment="1">
      <alignment horizontal="left" vertical="center"/>
    </xf>
    <xf numFmtId="49" fontId="6" fillId="25" borderId="15" xfId="0" applyNumberFormat="1" applyFont="1" applyFill="1" applyBorder="1" applyAlignment="1">
      <alignment horizontal="left" vertical="center"/>
    </xf>
    <xf numFmtId="0" fontId="41" fillId="0" borderId="29" xfId="0" applyFont="1" applyBorder="1" applyAlignment="1">
      <alignment horizontal="center" vertical="top" shrinkToFit="1"/>
    </xf>
    <xf numFmtId="164" fontId="41" fillId="0" borderId="29" xfId="0" applyNumberFormat="1" applyFont="1" applyBorder="1" applyAlignment="1">
      <alignment vertical="top" shrinkToFit="1"/>
    </xf>
    <xf numFmtId="4" fontId="41" fillId="0" borderId="29" xfId="0" applyNumberFormat="1" applyFont="1" applyBorder="1" applyAlignment="1">
      <alignment vertical="top" shrinkToFit="1"/>
    </xf>
    <xf numFmtId="0" fontId="41" fillId="0" borderId="0" xfId="0" applyFont="1" applyAlignment="1">
      <alignment horizontal="left" vertical="top" wrapText="1"/>
    </xf>
    <xf numFmtId="0" fontId="41" fillId="0" borderId="36" xfId="0" applyFont="1" applyBorder="1" applyAlignment="1">
      <alignment horizontal="left" vertical="top" wrapText="1"/>
    </xf>
    <xf numFmtId="164" fontId="41" fillId="0" borderId="0" xfId="0" applyNumberFormat="1" applyFont="1" applyAlignment="1">
      <alignment vertical="top" shrinkToFit="1"/>
    </xf>
    <xf numFmtId="4" fontId="41" fillId="0" borderId="28" xfId="29" applyNumberFormat="1" applyFont="1" applyBorder="1" applyAlignment="1">
      <alignment vertical="top"/>
    </xf>
    <xf numFmtId="0" fontId="41" fillId="0" borderId="29" xfId="29" applyFont="1" applyBorder="1" applyAlignment="1">
      <alignment horizontal="center" vertical="top"/>
    </xf>
    <xf numFmtId="49" fontId="6" fillId="0" borderId="15" xfId="0" applyNumberFormat="1" applyFont="1" applyBorder="1" applyAlignment="1">
      <alignment horizontal="right" vertical="center"/>
    </xf>
    <xf numFmtId="49" fontId="4" fillId="0" borderId="29" xfId="0" applyNumberFormat="1" applyFont="1" applyBorder="1" applyAlignment="1">
      <alignment vertical="center"/>
    </xf>
    <xf numFmtId="49" fontId="4" fillId="0" borderId="28" xfId="0" applyNumberFormat="1" applyFont="1" applyBorder="1" applyAlignment="1">
      <alignment vertical="center"/>
    </xf>
    <xf numFmtId="49" fontId="4" fillId="0" borderId="17" xfId="0" applyNumberFormat="1" applyFont="1" applyBorder="1" applyAlignment="1">
      <alignment vertical="center"/>
    </xf>
    <xf numFmtId="0" fontId="18" fillId="27" borderId="29" xfId="0" applyFont="1" applyFill="1" applyBorder="1" applyAlignment="1">
      <alignment horizontal="left" vertical="top" wrapText="1"/>
    </xf>
    <xf numFmtId="0" fontId="41" fillId="27" borderId="29" xfId="0" applyFont="1" applyFill="1" applyBorder="1" applyAlignment="1">
      <alignment horizontal="left" vertical="top" wrapText="1"/>
    </xf>
    <xf numFmtId="0" fontId="41" fillId="27" borderId="28" xfId="0" applyFont="1" applyFill="1" applyBorder="1" applyAlignment="1">
      <alignment horizontal="left" vertical="top" wrapText="1"/>
    </xf>
    <xf numFmtId="0" fontId="41" fillId="27" borderId="28" xfId="29" applyFont="1" applyFill="1" applyBorder="1"/>
    <xf numFmtId="0" fontId="39" fillId="27" borderId="29" xfId="29" applyFont="1" applyFill="1" applyBorder="1"/>
    <xf numFmtId="0" fontId="39" fillId="27" borderId="28" xfId="29" applyFont="1" applyFill="1" applyBorder="1"/>
    <xf numFmtId="0" fontId="41" fillId="0" borderId="29" xfId="0" applyFont="1" applyBorder="1" applyAlignment="1">
      <alignment horizontal="left" vertical="top" wrapText="1"/>
    </xf>
    <xf numFmtId="49" fontId="12" fillId="25" borderId="0" xfId="0" applyNumberFormat="1" applyFont="1" applyFill="1" applyAlignment="1">
      <alignment horizontal="left" vertical="center"/>
    </xf>
    <xf numFmtId="0" fontId="41" fillId="0" borderId="29" xfId="47" applyFont="1" applyBorder="1" applyAlignment="1">
      <alignment vertical="top" wrapText="1"/>
    </xf>
    <xf numFmtId="0" fontId="4" fillId="24" borderId="0" xfId="0" applyFont="1" applyFill="1" applyAlignment="1">
      <alignment horizontal="left" wrapText="1"/>
    </xf>
    <xf numFmtId="0" fontId="0" fillId="0" borderId="0" xfId="0" applyAlignment="1">
      <alignment wrapText="1"/>
    </xf>
    <xf numFmtId="49" fontId="8" fillId="0" borderId="28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49" fontId="8" fillId="0" borderId="17" xfId="0" applyNumberFormat="1" applyFont="1" applyBorder="1" applyAlignment="1">
      <alignment vertical="center" wrapText="1"/>
    </xf>
    <xf numFmtId="49" fontId="8" fillId="0" borderId="15" xfId="0" applyNumberFormat="1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/>
    </xf>
    <xf numFmtId="3" fontId="0" fillId="0" borderId="24" xfId="0" applyNumberFormat="1" applyBorder="1"/>
    <xf numFmtId="3" fontId="0" fillId="0" borderId="24" xfId="0" applyNumberFormat="1" applyBorder="1" applyAlignment="1">
      <alignment wrapText="1"/>
    </xf>
    <xf numFmtId="3" fontId="9" fillId="0" borderId="0" xfId="0" applyNumberFormat="1" applyFont="1"/>
    <xf numFmtId="3" fontId="9" fillId="0" borderId="0" xfId="0" applyNumberFormat="1" applyFont="1" applyAlignment="1">
      <alignment wrapText="1"/>
    </xf>
    <xf numFmtId="3" fontId="0" fillId="0" borderId="15" xfId="0" applyNumberFormat="1" applyBorder="1"/>
    <xf numFmtId="3" fontId="0" fillId="0" borderId="15" xfId="0" applyNumberFormat="1" applyBorder="1" applyAlignment="1">
      <alignment wrapText="1"/>
    </xf>
    <xf numFmtId="3" fontId="0" fillId="25" borderId="21" xfId="0" applyNumberFormat="1" applyFill="1" applyBorder="1"/>
    <xf numFmtId="3" fontId="0" fillId="25" borderId="18" xfId="0" applyNumberFormat="1" applyFill="1" applyBorder="1"/>
    <xf numFmtId="3" fontId="0" fillId="25" borderId="37" xfId="0" applyNumberFormat="1" applyFill="1" applyBorder="1"/>
    <xf numFmtId="0" fontId="0" fillId="0" borderId="24" xfId="0" applyBorder="1" applyAlignment="1">
      <alignment horizontal="center"/>
    </xf>
    <xf numFmtId="4" fontId="12" fillId="0" borderId="21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2" fillId="0" borderId="21" xfId="0" applyNumberFormat="1" applyFont="1" applyBorder="1" applyAlignment="1">
      <alignment vertical="center"/>
    </xf>
    <xf numFmtId="4" fontId="12" fillId="0" borderId="18" xfId="0" applyNumberFormat="1" applyFont="1" applyBorder="1" applyAlignment="1">
      <alignment vertical="center"/>
    </xf>
    <xf numFmtId="4" fontId="14" fillId="0" borderId="21" xfId="0" applyNumberFormat="1" applyFont="1" applyBorder="1" applyAlignment="1">
      <alignment horizontal="right" vertical="center" indent="1"/>
    </xf>
    <xf numFmtId="4" fontId="14" fillId="0" borderId="37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2" fillId="0" borderId="21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4" fontId="12" fillId="0" borderId="17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24" xfId="0" applyNumberFormat="1" applyFont="1" applyBorder="1" applyAlignment="1">
      <alignment horizontal="right" vertical="center"/>
    </xf>
    <xf numFmtId="4" fontId="13" fillId="25" borderId="34" xfId="0" applyNumberFormat="1" applyFont="1" applyFill="1" applyBorder="1" applyAlignment="1">
      <alignment horizontal="right" vertical="center"/>
    </xf>
    <xf numFmtId="4" fontId="12" fillId="0" borderId="37" xfId="0" applyNumberFormat="1" applyFont="1" applyBorder="1" applyAlignment="1">
      <alignment horizontal="right" vertical="center" indent="1"/>
    </xf>
    <xf numFmtId="2" fontId="13" fillId="25" borderId="34" xfId="0" applyNumberFormat="1" applyFont="1" applyFill="1" applyBorder="1" applyAlignment="1">
      <alignment horizontal="right" vertical="center"/>
    </xf>
    <xf numFmtId="1" fontId="0" fillId="0" borderId="15" xfId="0" applyNumberFormat="1" applyBorder="1" applyAlignment="1">
      <alignment horizontal="right" indent="1"/>
    </xf>
    <xf numFmtId="0" fontId="9" fillId="0" borderId="24" xfId="0" applyFont="1" applyBorder="1" applyAlignment="1">
      <alignment horizontal="left" vertical="center"/>
    </xf>
    <xf numFmtId="0" fontId="0" fillId="0" borderId="15" xfId="0" applyBorder="1" applyAlignment="1">
      <alignment horizontal="right" indent="1"/>
    </xf>
    <xf numFmtId="0" fontId="0" fillId="0" borderId="19" xfId="0" applyBorder="1" applyAlignment="1">
      <alignment horizontal="right" indent="1"/>
    </xf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8" xfId="0" applyNumberFormat="1" applyBorder="1" applyAlignment="1">
      <alignment vertical="center" shrinkToFit="1"/>
    </xf>
    <xf numFmtId="49" fontId="0" fillId="0" borderId="37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7" xfId="0" applyBorder="1" applyAlignment="1">
      <alignment vertical="center"/>
    </xf>
    <xf numFmtId="49" fontId="0" fillId="25" borderId="18" xfId="0" applyNumberFormat="1" applyFill="1" applyBorder="1" applyAlignment="1">
      <alignment vertical="center"/>
    </xf>
    <xf numFmtId="0" fontId="0" fillId="25" borderId="18" xfId="0" applyFill="1" applyBorder="1" applyAlignment="1">
      <alignment vertical="center"/>
    </xf>
    <xf numFmtId="0" fontId="0" fillId="25" borderId="37" xfId="0" applyFill="1" applyBorder="1" applyAlignment="1">
      <alignment vertical="center"/>
    </xf>
    <xf numFmtId="49" fontId="4" fillId="0" borderId="0" xfId="0" applyNumberFormat="1" applyFont="1" applyAlignment="1">
      <alignment vertical="center" wrapText="1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Chybně 2" xfId="20" xr:uid="{00000000-0005-0000-0000-000013000000}"/>
    <cellStyle name="Kontrolní buňka 2" xfId="21" xr:uid="{00000000-0005-0000-0000-000014000000}"/>
    <cellStyle name="Nadpis 1 2" xfId="22" xr:uid="{00000000-0005-0000-0000-000015000000}"/>
    <cellStyle name="Nadpis 2 2" xfId="23" xr:uid="{00000000-0005-0000-0000-000016000000}"/>
    <cellStyle name="Nadpis 3 2" xfId="24" xr:uid="{00000000-0005-0000-0000-000017000000}"/>
    <cellStyle name="Nadpis 4 2" xfId="25" xr:uid="{00000000-0005-0000-0000-000018000000}"/>
    <cellStyle name="Název 2" xfId="26" xr:uid="{00000000-0005-0000-0000-000019000000}"/>
    <cellStyle name="Neutrální 2" xfId="27" xr:uid="{00000000-0005-0000-0000-00001A000000}"/>
    <cellStyle name="Normal_A" xfId="28" xr:uid="{00000000-0005-0000-0000-00001B000000}"/>
    <cellStyle name="Normální" xfId="0" builtinId="0"/>
    <cellStyle name="normální 2" xfId="29" xr:uid="{00000000-0005-0000-0000-00001D000000}"/>
    <cellStyle name="Normální 2 2" xfId="30" xr:uid="{00000000-0005-0000-0000-00001E000000}"/>
    <cellStyle name="Normální 3" xfId="31" xr:uid="{00000000-0005-0000-0000-00001F000000}"/>
    <cellStyle name="Normální 4" xfId="32" xr:uid="{00000000-0005-0000-0000-000020000000}"/>
    <cellStyle name="normální_POL.XLS" xfId="47" xr:uid="{F7A1B5BF-1193-4514-985D-B1F1327F7653}"/>
    <cellStyle name="Poznámka 2" xfId="33" xr:uid="{00000000-0005-0000-0000-000021000000}"/>
    <cellStyle name="Propojená buňka 2" xfId="34" xr:uid="{00000000-0005-0000-0000-000022000000}"/>
    <cellStyle name="Správně 2" xfId="35" xr:uid="{00000000-0005-0000-0000-000023000000}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RV-APL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ColWidth="8.85546875" defaultRowHeight="12.75" x14ac:dyDescent="0.2"/>
  <sheetData>
    <row r="1" spans="1:7" x14ac:dyDescent="0.2">
      <c r="A1" s="28" t="s">
        <v>40</v>
      </c>
    </row>
    <row r="2" spans="1:7" ht="57.75" customHeight="1" x14ac:dyDescent="0.2">
      <c r="A2" s="213" t="s">
        <v>41</v>
      </c>
      <c r="B2" s="213"/>
      <c r="C2" s="213"/>
      <c r="D2" s="213"/>
      <c r="E2" s="213"/>
      <c r="F2" s="213"/>
      <c r="G2" s="21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0"/>
  <sheetViews>
    <sheetView showGridLines="0" topLeftCell="B26" zoomScaleNormal="100" zoomScaleSheetLayoutView="75" workbookViewId="0">
      <selection activeCell="C63" sqref="C6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3" t="s">
        <v>38</v>
      </c>
      <c r="B1" s="239" t="s">
        <v>4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 x14ac:dyDescent="0.2">
      <c r="A2" s="3"/>
      <c r="B2" s="73" t="s">
        <v>24</v>
      </c>
      <c r="C2" s="74"/>
      <c r="D2" s="75" t="s">
        <v>47</v>
      </c>
      <c r="E2" s="211" t="s">
        <v>212</v>
      </c>
      <c r="F2" s="76"/>
      <c r="G2" s="76"/>
      <c r="H2" s="76"/>
      <c r="I2" s="76"/>
      <c r="J2" s="77"/>
      <c r="O2" s="1"/>
    </row>
    <row r="3" spans="1:15" ht="23.25" customHeight="1" x14ac:dyDescent="0.2">
      <c r="A3" s="3"/>
      <c r="B3" s="78" t="s">
        <v>45</v>
      </c>
      <c r="C3" s="74"/>
      <c r="D3" s="79" t="s">
        <v>43</v>
      </c>
      <c r="E3" s="190" t="s">
        <v>183</v>
      </c>
      <c r="F3" s="80"/>
      <c r="G3" s="80"/>
      <c r="H3" s="74"/>
      <c r="I3" s="81"/>
      <c r="J3" s="82"/>
    </row>
    <row r="4" spans="1:15" ht="23.25" customHeight="1" x14ac:dyDescent="0.2">
      <c r="A4" s="70">
        <v>7136</v>
      </c>
      <c r="B4" s="83" t="s">
        <v>46</v>
      </c>
      <c r="C4" s="84"/>
      <c r="D4" s="85" t="s">
        <v>43</v>
      </c>
      <c r="E4" s="191" t="s">
        <v>183</v>
      </c>
      <c r="F4" s="86"/>
      <c r="G4" s="86"/>
      <c r="H4" s="86"/>
      <c r="I4" s="86"/>
      <c r="J4" s="87"/>
    </row>
    <row r="5" spans="1:15" ht="24" customHeight="1" x14ac:dyDescent="0.2">
      <c r="A5" s="3"/>
      <c r="B5" s="40" t="s">
        <v>23</v>
      </c>
      <c r="D5" s="72" t="s">
        <v>48</v>
      </c>
      <c r="E5" s="23"/>
      <c r="F5" s="23"/>
      <c r="G5" s="23"/>
      <c r="H5" s="25" t="s">
        <v>42</v>
      </c>
      <c r="I5" s="72" t="s">
        <v>51</v>
      </c>
      <c r="J5" s="9"/>
    </row>
    <row r="6" spans="1:15" ht="15.75" customHeight="1" x14ac:dyDescent="0.2">
      <c r="A6" s="3"/>
      <c r="B6" s="35"/>
      <c r="C6" s="23"/>
      <c r="D6" s="72" t="s">
        <v>49</v>
      </c>
      <c r="E6" s="23"/>
      <c r="F6" s="23"/>
      <c r="G6" s="23"/>
      <c r="H6" s="25" t="s">
        <v>36</v>
      </c>
      <c r="I6" s="72" t="s">
        <v>52</v>
      </c>
      <c r="J6" s="9"/>
    </row>
    <row r="7" spans="1:15" ht="15.75" customHeight="1" x14ac:dyDescent="0.2">
      <c r="A7" s="3"/>
      <c r="B7" s="36"/>
      <c r="C7" s="200" t="s">
        <v>173</v>
      </c>
      <c r="D7" s="71" t="s">
        <v>50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21</v>
      </c>
      <c r="D8" s="29"/>
      <c r="H8" s="25" t="s">
        <v>42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36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20</v>
      </c>
      <c r="D11" s="249"/>
      <c r="E11" s="249"/>
      <c r="F11" s="249"/>
      <c r="G11" s="249"/>
      <c r="H11" s="25" t="s">
        <v>42</v>
      </c>
      <c r="I11" s="29"/>
      <c r="J11" s="9"/>
    </row>
    <row r="12" spans="1:15" ht="15.75" customHeight="1" x14ac:dyDescent="0.2">
      <c r="A12" s="3"/>
      <c r="B12" s="35"/>
      <c r="C12" s="23"/>
      <c r="D12" s="252"/>
      <c r="E12" s="252"/>
      <c r="F12" s="252"/>
      <c r="G12" s="252"/>
      <c r="H12" s="25" t="s">
        <v>36</v>
      </c>
      <c r="I12" s="29"/>
      <c r="J12" s="9"/>
    </row>
    <row r="13" spans="1:15" ht="15.75" customHeight="1" x14ac:dyDescent="0.2">
      <c r="A13" s="3"/>
      <c r="B13" s="36"/>
      <c r="C13" s="24"/>
      <c r="D13" s="219"/>
      <c r="E13" s="219"/>
      <c r="F13" s="219"/>
      <c r="G13" s="219"/>
      <c r="H13" s="26"/>
      <c r="I13" s="30"/>
      <c r="J13" s="43"/>
    </row>
    <row r="14" spans="1:15" ht="24" customHeight="1" x14ac:dyDescent="0.2">
      <c r="A14" s="3"/>
      <c r="B14" s="56" t="s">
        <v>22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34</v>
      </c>
      <c r="C15" s="62"/>
      <c r="D15" s="15"/>
      <c r="E15" s="248"/>
      <c r="F15" s="248"/>
      <c r="G15" s="250"/>
      <c r="H15" s="250"/>
      <c r="I15" s="250" t="s">
        <v>31</v>
      </c>
      <c r="J15" s="251"/>
    </row>
    <row r="16" spans="1:15" ht="23.25" customHeight="1" x14ac:dyDescent="0.2">
      <c r="A16" s="142" t="s">
        <v>26</v>
      </c>
      <c r="B16" s="47" t="s">
        <v>26</v>
      </c>
      <c r="C16" s="48"/>
      <c r="D16" s="49"/>
      <c r="E16" s="234"/>
      <c r="F16" s="235"/>
      <c r="G16" s="234"/>
      <c r="H16" s="235"/>
      <c r="I16" s="234">
        <v>0</v>
      </c>
      <c r="J16" s="236"/>
    </row>
    <row r="17" spans="1:10" ht="23.25" customHeight="1" x14ac:dyDescent="0.2">
      <c r="A17" s="142" t="s">
        <v>27</v>
      </c>
      <c r="B17" s="47" t="s">
        <v>27</v>
      </c>
      <c r="C17" s="48"/>
      <c r="D17" s="49"/>
      <c r="E17" s="234"/>
      <c r="F17" s="235"/>
      <c r="G17" s="234"/>
      <c r="H17" s="235"/>
      <c r="I17" s="234">
        <v>0</v>
      </c>
      <c r="J17" s="236"/>
    </row>
    <row r="18" spans="1:10" ht="23.25" customHeight="1" x14ac:dyDescent="0.2">
      <c r="A18" s="142" t="s">
        <v>28</v>
      </c>
      <c r="B18" s="47" t="s">
        <v>28</v>
      </c>
      <c r="C18" s="48"/>
      <c r="D18" s="49"/>
      <c r="E18" s="234"/>
      <c r="F18" s="235"/>
      <c r="G18" s="234"/>
      <c r="H18" s="235"/>
      <c r="I18" s="234">
        <f>I67</f>
        <v>0</v>
      </c>
      <c r="J18" s="236"/>
    </row>
    <row r="19" spans="1:10" ht="23.25" customHeight="1" x14ac:dyDescent="0.2">
      <c r="A19" s="142" t="s">
        <v>76</v>
      </c>
      <c r="B19" s="47" t="s">
        <v>29</v>
      </c>
      <c r="C19" s="48"/>
      <c r="D19" s="49"/>
      <c r="E19" s="234"/>
      <c r="F19" s="235"/>
      <c r="G19" s="234"/>
      <c r="H19" s="235"/>
      <c r="I19" s="234">
        <v>0</v>
      </c>
      <c r="J19" s="236"/>
    </row>
    <row r="20" spans="1:10" ht="23.25" customHeight="1" x14ac:dyDescent="0.2">
      <c r="A20" s="142" t="s">
        <v>77</v>
      </c>
      <c r="B20" s="47" t="s">
        <v>30</v>
      </c>
      <c r="C20" s="48"/>
      <c r="D20" s="49"/>
      <c r="E20" s="234"/>
      <c r="F20" s="235"/>
      <c r="G20" s="234"/>
      <c r="H20" s="235"/>
      <c r="I20" s="234">
        <v>0</v>
      </c>
      <c r="J20" s="236"/>
    </row>
    <row r="21" spans="1:10" ht="23.25" customHeight="1" x14ac:dyDescent="0.2">
      <c r="A21" s="3"/>
      <c r="B21" s="64" t="s">
        <v>31</v>
      </c>
      <c r="C21" s="65"/>
      <c r="D21" s="66"/>
      <c r="E21" s="237"/>
      <c r="F21" s="246"/>
      <c r="G21" s="237"/>
      <c r="H21" s="246"/>
      <c r="I21" s="237">
        <f>SUM(I16:J20)</f>
        <v>0</v>
      </c>
      <c r="J21" s="238"/>
    </row>
    <row r="22" spans="1:10" ht="33" customHeight="1" x14ac:dyDescent="0.2">
      <c r="A22" s="3"/>
      <c r="B22" s="55" t="s">
        <v>35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13</v>
      </c>
      <c r="C23" s="48"/>
      <c r="D23" s="49"/>
      <c r="E23" s="50">
        <v>15</v>
      </c>
      <c r="F23" s="51" t="s">
        <v>0</v>
      </c>
      <c r="G23" s="232">
        <v>0</v>
      </c>
      <c r="H23" s="233"/>
      <c r="I23" s="233"/>
      <c r="J23" s="52" t="str">
        <f t="shared" ref="J23:J28" si="0">Mena</f>
        <v>CZK</v>
      </c>
    </row>
    <row r="24" spans="1:10" ht="23.25" customHeight="1" x14ac:dyDescent="0.2">
      <c r="A24" s="3"/>
      <c r="B24" s="47" t="s">
        <v>14</v>
      </c>
      <c r="C24" s="48"/>
      <c r="D24" s="49"/>
      <c r="E24" s="50">
        <f>SazbaDPH1</f>
        <v>15</v>
      </c>
      <c r="F24" s="51" t="s">
        <v>0</v>
      </c>
      <c r="G24" s="230">
        <v>0</v>
      </c>
      <c r="H24" s="231"/>
      <c r="I24" s="231"/>
      <c r="J24" s="52" t="str">
        <f t="shared" si="0"/>
        <v>CZK</v>
      </c>
    </row>
    <row r="25" spans="1:10" ht="23.25" customHeight="1" x14ac:dyDescent="0.2">
      <c r="A25" s="3"/>
      <c r="B25" s="47" t="s">
        <v>15</v>
      </c>
      <c r="C25" s="48"/>
      <c r="D25" s="49"/>
      <c r="E25" s="50">
        <v>21</v>
      </c>
      <c r="F25" s="51" t="s">
        <v>0</v>
      </c>
      <c r="G25" s="232">
        <f>I21</f>
        <v>0</v>
      </c>
      <c r="H25" s="233"/>
      <c r="I25" s="233"/>
      <c r="J25" s="52" t="str">
        <f t="shared" si="0"/>
        <v>CZK</v>
      </c>
    </row>
    <row r="26" spans="1:10" ht="23.25" customHeight="1" x14ac:dyDescent="0.2">
      <c r="A26" s="3"/>
      <c r="B26" s="41" t="s">
        <v>16</v>
      </c>
      <c r="C26" s="19"/>
      <c r="D26" s="15"/>
      <c r="E26" s="37">
        <f>SazbaDPH2</f>
        <v>21</v>
      </c>
      <c r="F26" s="38" t="s">
        <v>0</v>
      </c>
      <c r="G26" s="242">
        <f>ZakladDPHZakl*0.21</f>
        <v>0</v>
      </c>
      <c r="H26" s="243"/>
      <c r="I26" s="243"/>
      <c r="J26" s="46" t="str">
        <f t="shared" si="0"/>
        <v>CZK</v>
      </c>
    </row>
    <row r="27" spans="1:10" ht="23.25" customHeight="1" thickBot="1" x14ac:dyDescent="0.25">
      <c r="A27" s="3"/>
      <c r="B27" s="40" t="s">
        <v>5</v>
      </c>
      <c r="C27" s="17"/>
      <c r="D27" s="20"/>
      <c r="E27" s="17"/>
      <c r="F27" s="18"/>
      <c r="G27" s="244">
        <v>0</v>
      </c>
      <c r="H27" s="244"/>
      <c r="I27" s="244"/>
      <c r="J27" s="53" t="str">
        <f t="shared" si="0"/>
        <v>CZK</v>
      </c>
    </row>
    <row r="28" spans="1:10" ht="27.75" hidden="1" customHeight="1" thickBot="1" x14ac:dyDescent="0.25">
      <c r="A28" s="3"/>
      <c r="B28" s="115" t="s">
        <v>25</v>
      </c>
      <c r="C28" s="116"/>
      <c r="D28" s="116"/>
      <c r="E28" s="117"/>
      <c r="F28" s="118"/>
      <c r="G28" s="245">
        <v>759189</v>
      </c>
      <c r="H28" s="247"/>
      <c r="I28" s="247"/>
      <c r="J28" s="119" t="str">
        <f t="shared" si="0"/>
        <v>CZK</v>
      </c>
    </row>
    <row r="29" spans="1:10" ht="27.75" customHeight="1" thickBot="1" x14ac:dyDescent="0.25">
      <c r="A29" s="3"/>
      <c r="B29" s="115" t="s">
        <v>37</v>
      </c>
      <c r="C29" s="120"/>
      <c r="D29" s="120"/>
      <c r="E29" s="120"/>
      <c r="F29" s="120"/>
      <c r="G29" s="245">
        <f>ZakladDPHZakl+DPHZakl</f>
        <v>0</v>
      </c>
      <c r="H29" s="245"/>
      <c r="I29" s="245"/>
      <c r="J29" s="121" t="s">
        <v>55</v>
      </c>
    </row>
    <row r="30" spans="1:10" ht="12.75" customHeight="1" x14ac:dyDescent="0.2">
      <c r="A30" s="3"/>
      <c r="B30" s="3"/>
      <c r="J30" s="10"/>
    </row>
    <row r="31" spans="1:10" ht="30.2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12</v>
      </c>
      <c r="D32" s="33"/>
      <c r="E32" s="33"/>
      <c r="F32" s="16" t="s">
        <v>11</v>
      </c>
      <c r="G32" s="33"/>
      <c r="H32" s="34">
        <f ca="1">TODAY()</f>
        <v>45681</v>
      </c>
      <c r="I32" s="33"/>
      <c r="J32" s="10"/>
    </row>
    <row r="33" spans="1:52" ht="47.25" customHeight="1" x14ac:dyDescent="0.2">
      <c r="A33" s="3"/>
      <c r="B33" s="3"/>
      <c r="J33" s="10"/>
    </row>
    <row r="34" spans="1:52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52" ht="12.75" customHeight="1" x14ac:dyDescent="0.2">
      <c r="A35" s="3"/>
      <c r="B35" s="3"/>
      <c r="D35" s="229" t="s">
        <v>2</v>
      </c>
      <c r="E35" s="229"/>
      <c r="H35" s="11" t="s">
        <v>3</v>
      </c>
      <c r="J35" s="10"/>
    </row>
    <row r="36" spans="1:52" ht="13.7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7" t="s">
        <v>17</v>
      </c>
      <c r="C37" s="2"/>
      <c r="D37" s="2"/>
      <c r="E37" s="2"/>
      <c r="F37" s="103"/>
      <c r="G37" s="103"/>
      <c r="H37" s="103"/>
      <c r="I37" s="103"/>
      <c r="J37" s="2"/>
    </row>
    <row r="38" spans="1:52" ht="25.5" hidden="1" customHeight="1" x14ac:dyDescent="0.2">
      <c r="A38" s="91" t="s">
        <v>39</v>
      </c>
      <c r="B38" s="95" t="s">
        <v>18</v>
      </c>
      <c r="C38" s="96" t="s">
        <v>6</v>
      </c>
      <c r="D38" s="97"/>
      <c r="E38" s="97"/>
      <c r="F38" s="104" t="str">
        <f>B23</f>
        <v>Základ pro sníženou DPH</v>
      </c>
      <c r="G38" s="104" t="str">
        <f>B25</f>
        <v>Základ pro základní DPH</v>
      </c>
      <c r="H38" s="105" t="s">
        <v>19</v>
      </c>
      <c r="I38" s="105" t="s">
        <v>1</v>
      </c>
      <c r="J38" s="98" t="s">
        <v>0</v>
      </c>
    </row>
    <row r="39" spans="1:52" ht="25.5" hidden="1" customHeight="1" x14ac:dyDescent="0.2">
      <c r="A39" s="91">
        <v>1</v>
      </c>
      <c r="B39" s="99" t="s">
        <v>53</v>
      </c>
      <c r="C39" s="220"/>
      <c r="D39" s="221"/>
      <c r="E39" s="221"/>
      <c r="F39" s="106">
        <v>0</v>
      </c>
      <c r="G39" s="107">
        <v>759189</v>
      </c>
      <c r="H39" s="108">
        <v>159429.69</v>
      </c>
      <c r="I39" s="108">
        <v>918618.69</v>
      </c>
      <c r="J39" s="100">
        <f>IF(CenaCelkemVypocet=0,"",I39/CenaCelkemVypocet*100)</f>
        <v>100</v>
      </c>
    </row>
    <row r="40" spans="1:52" ht="25.5" hidden="1" customHeight="1" x14ac:dyDescent="0.2">
      <c r="A40" s="91">
        <v>2</v>
      </c>
      <c r="B40" s="92" t="s">
        <v>43</v>
      </c>
      <c r="C40" s="222" t="s">
        <v>44</v>
      </c>
      <c r="D40" s="223"/>
      <c r="E40" s="223"/>
      <c r="F40" s="109">
        <v>0</v>
      </c>
      <c r="G40" s="110">
        <v>759189</v>
      </c>
      <c r="H40" s="110">
        <v>159429.69</v>
      </c>
      <c r="I40" s="110">
        <v>918618.69</v>
      </c>
      <c r="J40" s="93">
        <f>IF(CenaCelkemVypocet=0,"",I40/CenaCelkemVypocet*100)</f>
        <v>100</v>
      </c>
    </row>
    <row r="41" spans="1:52" ht="25.5" hidden="1" customHeight="1" x14ac:dyDescent="0.2">
      <c r="A41" s="91">
        <v>3</v>
      </c>
      <c r="B41" s="101" t="s">
        <v>43</v>
      </c>
      <c r="C41" s="224" t="s">
        <v>44</v>
      </c>
      <c r="D41" s="225"/>
      <c r="E41" s="225"/>
      <c r="F41" s="111">
        <v>0</v>
      </c>
      <c r="G41" s="112">
        <v>759189</v>
      </c>
      <c r="H41" s="112">
        <v>159429.69</v>
      </c>
      <c r="I41" s="112">
        <v>918618.69</v>
      </c>
      <c r="J41" s="102">
        <f>IF(CenaCelkemVypocet=0,"",I41/CenaCelkemVypocet*100)</f>
        <v>100</v>
      </c>
    </row>
    <row r="42" spans="1:52" ht="25.5" hidden="1" customHeight="1" x14ac:dyDescent="0.2">
      <c r="A42" s="91"/>
      <c r="B42" s="226" t="s">
        <v>54</v>
      </c>
      <c r="C42" s="227"/>
      <c r="D42" s="227"/>
      <c r="E42" s="228"/>
      <c r="F42" s="113">
        <f>SUMIF(A39:A41,"=1",F39:F41)</f>
        <v>0</v>
      </c>
      <c r="G42" s="114">
        <f>SUMIF(A39:A41,"=1",G39:G41)</f>
        <v>759189</v>
      </c>
      <c r="H42" s="114">
        <f>SUMIF(A39:A41,"=1",H39:H41)</f>
        <v>159429.69</v>
      </c>
      <c r="I42" s="114">
        <f>SUMIF(A39:A41,"=1",I39:I41)</f>
        <v>918618.69</v>
      </c>
      <c r="J42" s="94">
        <f>SUMIF(A39:A41,"=1",J39:J41)</f>
        <v>100</v>
      </c>
    </row>
    <row r="44" spans="1:52" x14ac:dyDescent="0.2">
      <c r="B44" t="s">
        <v>213</v>
      </c>
    </row>
    <row r="45" spans="1:52" ht="38.25" x14ac:dyDescent="0.2">
      <c r="B45" s="214" t="s">
        <v>56</v>
      </c>
      <c r="C45" s="214"/>
      <c r="D45" s="214"/>
      <c r="E45" s="214"/>
      <c r="F45" s="214"/>
      <c r="G45" s="214"/>
      <c r="H45" s="214"/>
      <c r="I45" s="214"/>
      <c r="J45" s="214"/>
      <c r="AZ45" s="122" t="str">
        <f t="shared" ref="AZ45:AZ50" si="1">B45</f>
        <v>Uvedené výrobky definují pouze standard. Uchazeč může použít výrobky jiných výrobců, pokud jsou svými technickými parametry rovnocenné nebo jsou jejich technické parametry lepší, Funkčnost celého zařízení však nesmí být zhoršena.</v>
      </c>
    </row>
    <row r="46" spans="1:52" x14ac:dyDescent="0.2">
      <c r="B46" s="214" t="s">
        <v>57</v>
      </c>
      <c r="C46" s="214"/>
      <c r="D46" s="214"/>
      <c r="E46" s="214"/>
      <c r="F46" s="214"/>
      <c r="G46" s="214"/>
      <c r="H46" s="214"/>
      <c r="I46" s="214"/>
      <c r="J46" s="214"/>
      <c r="AZ46" s="122" t="str">
        <f t="shared" si="1"/>
        <v>Jednotkové ceny zahrnují i náklady na:</v>
      </c>
    </row>
    <row r="47" spans="1:52" x14ac:dyDescent="0.2">
      <c r="B47" s="214" t="s">
        <v>58</v>
      </c>
      <c r="C47" s="214"/>
      <c r="D47" s="214"/>
      <c r="E47" s="214"/>
      <c r="F47" s="214"/>
      <c r="G47" s="214"/>
      <c r="H47" s="214"/>
      <c r="I47" s="214"/>
      <c r="J47" s="214"/>
      <c r="AZ47" s="122" t="str">
        <f t="shared" si="1"/>
        <v>- pomocný instalační materiál,</v>
      </c>
    </row>
    <row r="48" spans="1:52" x14ac:dyDescent="0.2">
      <c r="B48" s="214" t="s">
        <v>59</v>
      </c>
      <c r="C48" s="214"/>
      <c r="D48" s="214"/>
      <c r="E48" s="214"/>
      <c r="F48" s="214"/>
      <c r="G48" s="214"/>
      <c r="H48" s="214"/>
      <c r="I48" s="214"/>
      <c r="J48" s="214"/>
      <c r="AZ48" s="122" t="str">
        <f t="shared" si="1"/>
        <v>- zdvihací zařízení - plošina,</v>
      </c>
    </row>
    <row r="49" spans="1:52" x14ac:dyDescent="0.2">
      <c r="B49" s="214" t="s">
        <v>60</v>
      </c>
      <c r="C49" s="214"/>
      <c r="D49" s="214"/>
      <c r="E49" s="214"/>
      <c r="F49" s="214"/>
      <c r="G49" s="214"/>
      <c r="H49" s="214"/>
      <c r="I49" s="214"/>
      <c r="J49" s="214"/>
      <c r="AZ49" s="122" t="str">
        <f t="shared" si="1"/>
        <v>- výškové práce,</v>
      </c>
    </row>
    <row r="50" spans="1:52" x14ac:dyDescent="0.2">
      <c r="B50" s="214" t="s">
        <v>61</v>
      </c>
      <c r="C50" s="214"/>
      <c r="D50" s="214"/>
      <c r="E50" s="214"/>
      <c r="F50" s="214"/>
      <c r="G50" s="214"/>
      <c r="H50" s="214"/>
      <c r="I50" s="214"/>
      <c r="J50" s="214"/>
      <c r="AZ50" s="122" t="str">
        <f t="shared" si="1"/>
        <v>- dopravné.</v>
      </c>
    </row>
    <row r="52" spans="1:52" x14ac:dyDescent="0.2">
      <c r="B52" s="214" t="s">
        <v>62</v>
      </c>
      <c r="C52" s="214"/>
      <c r="D52" s="214"/>
      <c r="E52" s="214"/>
      <c r="F52" s="214"/>
      <c r="G52" s="214"/>
      <c r="H52" s="214"/>
      <c r="I52" s="214"/>
      <c r="J52" s="214"/>
      <c r="AZ52" s="122" t="str">
        <f>B52</f>
        <v>Počty koncových prvků odečteny z digitální verze PD programem Autocad.</v>
      </c>
    </row>
    <row r="53" spans="1:52" x14ac:dyDescent="0.2">
      <c r="B53" s="214" t="s">
        <v>63</v>
      </c>
      <c r="C53" s="214"/>
      <c r="D53" s="214"/>
      <c r="E53" s="214"/>
      <c r="F53" s="214"/>
      <c r="G53" s="214"/>
      <c r="H53" s="214"/>
      <c r="I53" s="214"/>
      <c r="J53" s="214"/>
      <c r="AZ53" s="122" t="str">
        <f>B53</f>
        <v>Výměry odměřeny z digitální verze PD programem Autocad z příloh.</v>
      </c>
    </row>
    <row r="55" spans="1:52" x14ac:dyDescent="0.2">
      <c r="B55" s="214" t="s">
        <v>64</v>
      </c>
      <c r="C55" s="214"/>
      <c r="D55" s="214"/>
      <c r="E55" s="214"/>
      <c r="F55" s="214"/>
      <c r="G55" s="214"/>
      <c r="H55" s="214"/>
      <c r="I55" s="214"/>
      <c r="J55" s="214"/>
      <c r="AZ55" s="122" t="str">
        <f>B55</f>
        <v>Provedení dle PD.</v>
      </c>
    </row>
    <row r="58" spans="1:52" ht="15.75" x14ac:dyDescent="0.25">
      <c r="B58" s="123" t="s">
        <v>65</v>
      </c>
    </row>
    <row r="60" spans="1:52" ht="25.5" customHeight="1" x14ac:dyDescent="0.2">
      <c r="A60" s="124"/>
      <c r="B60" s="127" t="s">
        <v>18</v>
      </c>
      <c r="C60" s="127" t="s">
        <v>6</v>
      </c>
      <c r="D60" s="128"/>
      <c r="E60" s="128"/>
      <c r="F60" s="131" t="s">
        <v>66</v>
      </c>
      <c r="G60" s="131"/>
      <c r="H60" s="131"/>
      <c r="I60" s="131" t="s">
        <v>31</v>
      </c>
      <c r="J60" s="131" t="s">
        <v>0</v>
      </c>
    </row>
    <row r="61" spans="1:52" ht="25.5" customHeight="1" x14ac:dyDescent="0.2">
      <c r="A61" s="125"/>
      <c r="B61" s="201" t="s">
        <v>67</v>
      </c>
      <c r="C61" s="264" t="s">
        <v>227</v>
      </c>
      <c r="D61" s="216"/>
      <c r="E61" s="216"/>
      <c r="F61" s="139" t="s">
        <v>28</v>
      </c>
      <c r="G61" s="132"/>
      <c r="H61" s="132"/>
      <c r="I61" s="134">
        <f>'01 01 Pol'!G7</f>
        <v>0</v>
      </c>
      <c r="J61" s="136" t="str">
        <f>IF(I67=0,"",I61/I67*100)</f>
        <v/>
      </c>
    </row>
    <row r="62" spans="1:52" ht="25.5" customHeight="1" x14ac:dyDescent="0.2">
      <c r="A62" s="125"/>
      <c r="B62" s="202" t="s">
        <v>68</v>
      </c>
      <c r="C62" s="215" t="s">
        <v>70</v>
      </c>
      <c r="D62" s="216"/>
      <c r="E62" s="216"/>
      <c r="F62" s="139" t="s">
        <v>28</v>
      </c>
      <c r="G62" s="132"/>
      <c r="H62" s="132"/>
      <c r="I62" s="134">
        <f>'01 01 Pol'!G35</f>
        <v>0</v>
      </c>
      <c r="J62" s="136" t="str">
        <f>IF(I67=0,"",I62/I67*100)</f>
        <v/>
      </c>
    </row>
    <row r="63" spans="1:52" ht="25.5" customHeight="1" x14ac:dyDescent="0.2">
      <c r="A63" s="125"/>
      <c r="B63" s="202" t="s">
        <v>69</v>
      </c>
      <c r="C63" s="178" t="s">
        <v>137</v>
      </c>
      <c r="D63" s="179"/>
      <c r="E63" s="179"/>
      <c r="F63" s="139" t="s">
        <v>28</v>
      </c>
      <c r="G63" s="132"/>
      <c r="H63" s="132"/>
      <c r="I63" s="134">
        <f>'01 01 Pol'!G70</f>
        <v>0</v>
      </c>
      <c r="J63" s="136" t="str">
        <f>IF(I67=0,"",I63/I67*100)</f>
        <v/>
      </c>
    </row>
    <row r="64" spans="1:52" ht="25.5" customHeight="1" x14ac:dyDescent="0.2">
      <c r="A64" s="125"/>
      <c r="B64" s="202" t="s">
        <v>71</v>
      </c>
      <c r="C64" s="215" t="s">
        <v>122</v>
      </c>
      <c r="D64" s="216"/>
      <c r="E64" s="216"/>
      <c r="F64" s="139" t="s">
        <v>28</v>
      </c>
      <c r="G64" s="132"/>
      <c r="H64" s="132"/>
      <c r="I64" s="134">
        <f>'01 01 Pol'!G75</f>
        <v>0</v>
      </c>
      <c r="J64" s="136" t="str">
        <f>IF(I67=0,"",I64/I67*100)</f>
        <v/>
      </c>
    </row>
    <row r="65" spans="1:10" ht="25.5" customHeight="1" x14ac:dyDescent="0.2">
      <c r="A65" s="125"/>
      <c r="B65" s="202" t="s">
        <v>72</v>
      </c>
      <c r="C65" s="215" t="s">
        <v>74</v>
      </c>
      <c r="D65" s="216"/>
      <c r="E65" s="216"/>
      <c r="F65" s="139" t="s">
        <v>28</v>
      </c>
      <c r="G65" s="132"/>
      <c r="H65" s="132"/>
      <c r="I65" s="134">
        <f>'01 01 Pol'!G100</f>
        <v>0</v>
      </c>
      <c r="J65" s="136" t="str">
        <f>IF(I67=0,"",I65/I67*100)</f>
        <v/>
      </c>
    </row>
    <row r="66" spans="1:10" ht="25.5" customHeight="1" x14ac:dyDescent="0.2">
      <c r="A66" s="125"/>
      <c r="B66" s="203" t="s">
        <v>73</v>
      </c>
      <c r="C66" s="217" t="s">
        <v>75</v>
      </c>
      <c r="D66" s="218"/>
      <c r="E66" s="218"/>
      <c r="F66" s="140" t="s">
        <v>28</v>
      </c>
      <c r="G66" s="135"/>
      <c r="H66" s="135"/>
      <c r="I66" s="180">
        <f>'01 01 Pol'!G106</f>
        <v>0</v>
      </c>
      <c r="J66" s="137" t="str">
        <f>IF(I67=0,"",I66/I67*100)</f>
        <v/>
      </c>
    </row>
    <row r="67" spans="1:10" ht="25.5" customHeight="1" x14ac:dyDescent="0.2">
      <c r="A67" s="126"/>
      <c r="B67" s="129" t="s">
        <v>1</v>
      </c>
      <c r="C67" s="129"/>
      <c r="D67" s="130"/>
      <c r="E67" s="130"/>
      <c r="F67" s="141"/>
      <c r="G67" s="133"/>
      <c r="H67" s="133"/>
      <c r="I67" s="133">
        <f>SUM(I61:I66)</f>
        <v>0</v>
      </c>
      <c r="J67" s="138">
        <f>SUM(J61:J66)</f>
        <v>0</v>
      </c>
    </row>
    <row r="68" spans="1:10" x14ac:dyDescent="0.2">
      <c r="F68" s="89"/>
      <c r="G68" s="89"/>
      <c r="H68" s="89"/>
      <c r="I68" s="89"/>
      <c r="J68" s="90"/>
    </row>
    <row r="69" spans="1:10" x14ac:dyDescent="0.2">
      <c r="F69" s="89"/>
      <c r="G69" s="89"/>
      <c r="H69" s="89"/>
      <c r="I69" s="89"/>
      <c r="J69" s="90"/>
    </row>
    <row r="70" spans="1:10" x14ac:dyDescent="0.2">
      <c r="F70" s="89"/>
      <c r="G70" s="89"/>
      <c r="H70" s="89"/>
      <c r="I70" s="89"/>
      <c r="J70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G17:H17"/>
    <mergeCell ref="G18:H18"/>
    <mergeCell ref="I17:J17"/>
    <mergeCell ref="I18:J18"/>
    <mergeCell ref="E18:F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  <mergeCell ref="C39:E39"/>
    <mergeCell ref="C40:E40"/>
    <mergeCell ref="C41:E41"/>
    <mergeCell ref="B42:E4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B45:J45"/>
    <mergeCell ref="B46:J46"/>
    <mergeCell ref="B47:J47"/>
    <mergeCell ref="B48:J48"/>
    <mergeCell ref="B49:J49"/>
    <mergeCell ref="B50:J50"/>
    <mergeCell ref="B52:J52"/>
    <mergeCell ref="B53:J53"/>
    <mergeCell ref="C65:E65"/>
    <mergeCell ref="C66:E66"/>
    <mergeCell ref="B55:J55"/>
    <mergeCell ref="C64:E64"/>
    <mergeCell ref="C62:E62"/>
    <mergeCell ref="C61:E6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9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42578125" style="4" customWidth="1"/>
    <col min="5" max="5" width="10.42578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53" t="s">
        <v>7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69" t="s">
        <v>8</v>
      </c>
      <c r="B2" s="68"/>
      <c r="C2" s="255"/>
      <c r="D2" s="255"/>
      <c r="E2" s="255"/>
      <c r="F2" s="255"/>
      <c r="G2" s="256"/>
    </row>
    <row r="3" spans="1:7" ht="24.95" customHeight="1" x14ac:dyDescent="0.2">
      <c r="A3" s="69" t="s">
        <v>9</v>
      </c>
      <c r="B3" s="68"/>
      <c r="C3" s="255"/>
      <c r="D3" s="255"/>
      <c r="E3" s="255"/>
      <c r="F3" s="255"/>
      <c r="G3" s="256"/>
    </row>
    <row r="4" spans="1:7" ht="24.95" customHeight="1" x14ac:dyDescent="0.2">
      <c r="A4" s="69" t="s">
        <v>10</v>
      </c>
      <c r="B4" s="68"/>
      <c r="C4" s="255"/>
      <c r="D4" s="255"/>
      <c r="E4" s="255"/>
      <c r="F4" s="255"/>
      <c r="G4" s="256"/>
    </row>
    <row r="5" spans="1:7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5011"/>
  <sheetViews>
    <sheetView tabSelected="1" topLeftCell="A62" zoomScale="115" zoomScaleNormal="115" workbookViewId="0">
      <selection activeCell="C39" sqref="C39"/>
    </sheetView>
  </sheetViews>
  <sheetFormatPr defaultColWidth="8.85546875" defaultRowHeight="12.75" outlineLevelRow="1" x14ac:dyDescent="0.2"/>
  <cols>
    <col min="1" max="1" width="4.28515625" customWidth="1"/>
    <col min="2" max="2" width="12.42578125" style="88" customWidth="1"/>
    <col min="3" max="3" width="55.140625" style="88" customWidth="1"/>
    <col min="4" max="4" width="4.42578125" customWidth="1"/>
    <col min="5" max="5" width="10.42578125" customWidth="1"/>
    <col min="6" max="6" width="9.85546875" customWidth="1"/>
    <col min="7" max="7" width="12.7109375" customWidth="1"/>
    <col min="8" max="22" width="0" hidden="1" customWidth="1"/>
    <col min="23" max="23" width="4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customHeight="1" x14ac:dyDescent="0.25">
      <c r="A1" s="257" t="s">
        <v>7</v>
      </c>
      <c r="B1" s="257"/>
      <c r="C1" s="257"/>
      <c r="D1" s="257"/>
      <c r="E1" s="257"/>
      <c r="F1" s="257"/>
      <c r="G1" s="257"/>
      <c r="AG1" t="s">
        <v>78</v>
      </c>
    </row>
    <row r="2" spans="1:60" ht="24.95" customHeight="1" x14ac:dyDescent="0.2">
      <c r="A2" s="69" t="s">
        <v>8</v>
      </c>
      <c r="B2" s="68" t="s">
        <v>47</v>
      </c>
      <c r="C2" s="258" t="s">
        <v>226</v>
      </c>
      <c r="D2" s="259"/>
      <c r="E2" s="259"/>
      <c r="F2" s="259"/>
      <c r="G2" s="260"/>
      <c r="AG2" t="s">
        <v>79</v>
      </c>
    </row>
    <row r="3" spans="1:60" ht="24.95" customHeight="1" x14ac:dyDescent="0.2">
      <c r="A3" s="69" t="s">
        <v>9</v>
      </c>
      <c r="B3" s="68" t="s">
        <v>43</v>
      </c>
      <c r="C3" s="258" t="s">
        <v>183</v>
      </c>
      <c r="D3" s="259"/>
      <c r="E3" s="259"/>
      <c r="F3" s="259"/>
      <c r="G3" s="260"/>
      <c r="AC3" s="88" t="s">
        <v>79</v>
      </c>
      <c r="AG3" t="s">
        <v>80</v>
      </c>
    </row>
    <row r="4" spans="1:60" ht="24.95" customHeight="1" x14ac:dyDescent="0.2">
      <c r="A4" s="143" t="s">
        <v>10</v>
      </c>
      <c r="B4" s="144" t="s">
        <v>43</v>
      </c>
      <c r="C4" s="261" t="s">
        <v>183</v>
      </c>
      <c r="D4" s="262"/>
      <c r="E4" s="262"/>
      <c r="F4" s="262"/>
      <c r="G4" s="263"/>
      <c r="X4" s="189"/>
      <c r="AG4" t="s">
        <v>81</v>
      </c>
    </row>
    <row r="5" spans="1:60" x14ac:dyDescent="0.2">
      <c r="D5" s="11"/>
    </row>
    <row r="6" spans="1:60" ht="38.25" x14ac:dyDescent="0.2">
      <c r="A6" s="181" t="s">
        <v>82</v>
      </c>
      <c r="B6" s="182" t="s">
        <v>83</v>
      </c>
      <c r="C6" s="182" t="s">
        <v>84</v>
      </c>
      <c r="D6" s="183" t="s">
        <v>85</v>
      </c>
      <c r="E6" s="181" t="s">
        <v>86</v>
      </c>
      <c r="F6" s="184" t="s">
        <v>87</v>
      </c>
      <c r="G6" s="181" t="s">
        <v>31</v>
      </c>
      <c r="H6" s="147" t="s">
        <v>32</v>
      </c>
      <c r="I6" s="147" t="s">
        <v>88</v>
      </c>
      <c r="J6" s="147" t="s">
        <v>33</v>
      </c>
      <c r="K6" s="147" t="s">
        <v>89</v>
      </c>
      <c r="L6" s="147" t="s">
        <v>90</v>
      </c>
      <c r="M6" s="147" t="s">
        <v>91</v>
      </c>
      <c r="N6" s="147" t="s">
        <v>92</v>
      </c>
      <c r="O6" s="147" t="s">
        <v>93</v>
      </c>
      <c r="P6" s="147" t="s">
        <v>94</v>
      </c>
      <c r="Q6" s="147" t="s">
        <v>95</v>
      </c>
      <c r="R6" s="147" t="s">
        <v>96</v>
      </c>
      <c r="S6" s="147" t="s">
        <v>97</v>
      </c>
      <c r="T6" s="147" t="s">
        <v>98</v>
      </c>
      <c r="U6" s="147" t="s">
        <v>99</v>
      </c>
      <c r="V6" s="147" t="s">
        <v>100</v>
      </c>
    </row>
    <row r="7" spans="1:60" outlineLevel="1" x14ac:dyDescent="0.2">
      <c r="A7" s="148" t="s">
        <v>101</v>
      </c>
      <c r="B7" s="148" t="s">
        <v>67</v>
      </c>
      <c r="C7" s="161" t="s">
        <v>220</v>
      </c>
      <c r="D7" s="151"/>
      <c r="E7" s="153"/>
      <c r="F7" s="156"/>
      <c r="G7" s="156">
        <f>SUMIF(AG8:AG34,"&lt;&gt;NOR",G8:G34)</f>
        <v>0</v>
      </c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5"/>
      <c r="V7" s="154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  <c r="AW7" s="145"/>
      <c r="AX7" s="145"/>
      <c r="AY7" s="145"/>
      <c r="AZ7" s="145"/>
      <c r="BA7" s="145"/>
      <c r="BB7" s="145"/>
      <c r="BC7" s="145"/>
      <c r="BD7" s="145"/>
      <c r="BE7" s="145"/>
      <c r="BF7" s="145"/>
      <c r="BG7" s="145"/>
      <c r="BH7" s="145"/>
    </row>
    <row r="8" spans="1:60" outlineLevel="1" x14ac:dyDescent="0.2">
      <c r="A8" s="146">
        <v>1</v>
      </c>
      <c r="B8" s="162">
        <v>210000001</v>
      </c>
      <c r="C8" s="169" t="s">
        <v>123</v>
      </c>
      <c r="D8" s="170" t="s">
        <v>124</v>
      </c>
      <c r="E8" s="164">
        <v>9.5000000000000001E-2</v>
      </c>
      <c r="F8" s="154"/>
      <c r="G8" s="154">
        <f>SUM(E8*F8)</f>
        <v>0</v>
      </c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5"/>
      <c r="V8" s="154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5"/>
      <c r="BC8" s="145"/>
      <c r="BD8" s="145"/>
      <c r="BE8" s="145"/>
      <c r="BF8" s="145"/>
      <c r="BG8" s="145"/>
      <c r="BH8" s="145"/>
    </row>
    <row r="9" spans="1:60" outlineLevel="1" x14ac:dyDescent="0.2">
      <c r="A9" s="146">
        <v>2</v>
      </c>
      <c r="B9" s="162">
        <v>210000002</v>
      </c>
      <c r="C9" s="169" t="s">
        <v>125</v>
      </c>
      <c r="D9" s="170" t="s">
        <v>112</v>
      </c>
      <c r="E9" s="164">
        <v>1</v>
      </c>
      <c r="F9" s="154"/>
      <c r="G9" s="154">
        <f t="shared" ref="G9:G34" si="0">SUM(E9*F9)</f>
        <v>0</v>
      </c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5"/>
      <c r="V9" s="154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 x14ac:dyDescent="0.2">
      <c r="A10" s="146">
        <v>3</v>
      </c>
      <c r="B10" s="162">
        <v>210000003</v>
      </c>
      <c r="C10" s="210" t="s">
        <v>108</v>
      </c>
      <c r="D10" s="192" t="s">
        <v>105</v>
      </c>
      <c r="E10" s="193">
        <v>68</v>
      </c>
      <c r="F10" s="154"/>
      <c r="G10" s="154">
        <f t="shared" si="0"/>
        <v>0</v>
      </c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5"/>
      <c r="V10" s="154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">
      <c r="A11" s="146">
        <v>4</v>
      </c>
      <c r="B11" s="162">
        <v>210000004</v>
      </c>
      <c r="C11" s="210" t="s">
        <v>219</v>
      </c>
      <c r="D11" s="192" t="s">
        <v>106</v>
      </c>
      <c r="E11" s="193">
        <v>45</v>
      </c>
      <c r="F11" s="194"/>
      <c r="G11" s="194">
        <f t="shared" ref="G11" si="1">SUM(E11*F11)</f>
        <v>0</v>
      </c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5"/>
      <c r="V11" s="154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">
      <c r="A12" s="146">
        <v>5</v>
      </c>
      <c r="B12" s="162">
        <v>210000005</v>
      </c>
      <c r="C12" s="160" t="s">
        <v>211</v>
      </c>
      <c r="D12" s="150" t="s">
        <v>106</v>
      </c>
      <c r="E12" s="152">
        <v>3</v>
      </c>
      <c r="F12" s="154"/>
      <c r="G12" s="154">
        <f t="shared" si="0"/>
        <v>0</v>
      </c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5"/>
      <c r="V12" s="154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 x14ac:dyDescent="0.2">
      <c r="A13" s="146">
        <v>6</v>
      </c>
      <c r="B13" s="162">
        <v>210000006</v>
      </c>
      <c r="C13" s="210" t="s">
        <v>225</v>
      </c>
      <c r="D13" s="192" t="s">
        <v>106</v>
      </c>
      <c r="E13" s="193">
        <v>3</v>
      </c>
      <c r="F13" s="194"/>
      <c r="G13" s="194">
        <f t="shared" ref="G13" si="2">SUM(E13*F13)</f>
        <v>0</v>
      </c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5"/>
      <c r="V13" s="154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 x14ac:dyDescent="0.2">
      <c r="A14" s="146">
        <v>7</v>
      </c>
      <c r="B14" s="162">
        <v>210000007</v>
      </c>
      <c r="C14" s="160" t="s">
        <v>139</v>
      </c>
      <c r="D14" s="150" t="s">
        <v>107</v>
      </c>
      <c r="E14" s="152">
        <v>18</v>
      </c>
      <c r="F14" s="154"/>
      <c r="G14" s="154">
        <f t="shared" ref="G14:G27" si="3">SUM(E14*F14)</f>
        <v>0</v>
      </c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5"/>
      <c r="V14" s="154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 x14ac:dyDescent="0.2">
      <c r="A15" s="146">
        <v>8</v>
      </c>
      <c r="B15" s="162">
        <v>210000008</v>
      </c>
      <c r="C15" s="210" t="s">
        <v>216</v>
      </c>
      <c r="D15" s="192" t="s">
        <v>106</v>
      </c>
      <c r="E15" s="193">
        <v>3</v>
      </c>
      <c r="F15" s="194"/>
      <c r="G15" s="194">
        <f t="shared" ref="G15:G16" si="4">SUM(E15*F15)</f>
        <v>0</v>
      </c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5"/>
      <c r="V15" s="154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 x14ac:dyDescent="0.2">
      <c r="A16" s="146">
        <v>9</v>
      </c>
      <c r="B16" s="162">
        <v>210000009</v>
      </c>
      <c r="C16" s="210" t="s">
        <v>217</v>
      </c>
      <c r="D16" s="192" t="s">
        <v>106</v>
      </c>
      <c r="E16" s="193">
        <v>18</v>
      </c>
      <c r="F16" s="194"/>
      <c r="G16" s="194">
        <f t="shared" si="4"/>
        <v>0</v>
      </c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5"/>
      <c r="V16" s="154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1" x14ac:dyDescent="0.2">
      <c r="A17" s="146">
        <v>10</v>
      </c>
      <c r="B17" s="162">
        <v>210000010</v>
      </c>
      <c r="C17" s="210" t="s">
        <v>218</v>
      </c>
      <c r="D17" s="192" t="s">
        <v>106</v>
      </c>
      <c r="E17" s="193">
        <v>90</v>
      </c>
      <c r="F17" s="194"/>
      <c r="G17" s="194">
        <f t="shared" ref="G17" si="5">SUM(E17*F17)</f>
        <v>0</v>
      </c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5"/>
      <c r="V17" s="154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 x14ac:dyDescent="0.2">
      <c r="A18" s="146">
        <v>11</v>
      </c>
      <c r="B18" s="162">
        <v>210000011</v>
      </c>
      <c r="C18" s="210" t="s">
        <v>187</v>
      </c>
      <c r="D18" s="192" t="s">
        <v>106</v>
      </c>
      <c r="E18" s="193">
        <v>2</v>
      </c>
      <c r="F18" s="154"/>
      <c r="G18" s="154">
        <f t="shared" si="3"/>
        <v>0</v>
      </c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5"/>
      <c r="V18" s="154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1" x14ac:dyDescent="0.2">
      <c r="A19" s="146">
        <v>12</v>
      </c>
      <c r="B19" s="162">
        <v>210000012</v>
      </c>
      <c r="C19" s="210" t="s">
        <v>188</v>
      </c>
      <c r="D19" s="192" t="s">
        <v>106</v>
      </c>
      <c r="E19" s="193">
        <v>3</v>
      </c>
      <c r="F19" s="154"/>
      <c r="G19" s="154">
        <f t="shared" si="3"/>
        <v>0</v>
      </c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5"/>
      <c r="V19" s="154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1" x14ac:dyDescent="0.2">
      <c r="A20" s="146">
        <v>13</v>
      </c>
      <c r="B20" s="162">
        <v>210000013</v>
      </c>
      <c r="C20" s="210" t="s">
        <v>189</v>
      </c>
      <c r="D20" s="192" t="s">
        <v>106</v>
      </c>
      <c r="E20" s="193">
        <v>3</v>
      </c>
      <c r="F20" s="154"/>
      <c r="G20" s="154">
        <f t="shared" si="3"/>
        <v>0</v>
      </c>
      <c r="H20" s="154">
        <f t="shared" ref="H20:H21" si="6">SUM(F20*G20)</f>
        <v>0</v>
      </c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  <c r="U20" s="155"/>
      <c r="V20" s="154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 x14ac:dyDescent="0.2">
      <c r="A21" s="146">
        <v>14</v>
      </c>
      <c r="B21" s="162">
        <v>210000014</v>
      </c>
      <c r="C21" s="212" t="s">
        <v>190</v>
      </c>
      <c r="D21" s="192" t="s">
        <v>191</v>
      </c>
      <c r="E21" s="193">
        <v>4</v>
      </c>
      <c r="F21" s="154"/>
      <c r="G21" s="154">
        <f t="shared" si="3"/>
        <v>0</v>
      </c>
      <c r="H21" s="154">
        <f t="shared" si="6"/>
        <v>0</v>
      </c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5"/>
      <c r="V21" s="154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 x14ac:dyDescent="0.2">
      <c r="A22" s="146">
        <v>15</v>
      </c>
      <c r="B22" s="162">
        <v>210000015</v>
      </c>
      <c r="C22" s="210" t="s">
        <v>192</v>
      </c>
      <c r="D22" s="192" t="s">
        <v>191</v>
      </c>
      <c r="E22" s="193">
        <v>4</v>
      </c>
      <c r="F22" s="154"/>
      <c r="G22" s="154">
        <f t="shared" si="3"/>
        <v>0</v>
      </c>
      <c r="H22" s="154"/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  <c r="U22" s="155"/>
      <c r="V22" s="154"/>
      <c r="W22" s="145"/>
      <c r="X22" s="145"/>
      <c r="Y22" s="145"/>
      <c r="Z22" s="145"/>
      <c r="AA22" s="145"/>
      <c r="AB22" s="145"/>
      <c r="AC22" s="145"/>
      <c r="AD22" s="145"/>
      <c r="AE22" s="145"/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1" x14ac:dyDescent="0.2">
      <c r="A23" s="146">
        <v>16</v>
      </c>
      <c r="B23" s="162">
        <v>210000016</v>
      </c>
      <c r="C23" s="210" t="s">
        <v>193</v>
      </c>
      <c r="D23" s="192" t="s">
        <v>194</v>
      </c>
      <c r="E23" s="193">
        <v>0.01</v>
      </c>
      <c r="F23" s="154"/>
      <c r="G23" s="154">
        <f t="shared" si="3"/>
        <v>0</v>
      </c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5"/>
      <c r="V23" s="154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1" x14ac:dyDescent="0.2">
      <c r="A24" s="146">
        <v>17</v>
      </c>
      <c r="B24" s="162">
        <v>210000017</v>
      </c>
      <c r="C24" s="210" t="s">
        <v>195</v>
      </c>
      <c r="D24" s="192" t="s">
        <v>191</v>
      </c>
      <c r="E24" s="193">
        <v>4</v>
      </c>
      <c r="F24" s="154"/>
      <c r="G24" s="154">
        <f t="shared" si="3"/>
        <v>0</v>
      </c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5"/>
      <c r="V24" s="154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outlineLevel="1" x14ac:dyDescent="0.2">
      <c r="A25" s="146">
        <v>18</v>
      </c>
      <c r="B25" s="162">
        <v>210000018</v>
      </c>
      <c r="C25" s="210" t="s">
        <v>196</v>
      </c>
      <c r="D25" s="192" t="s">
        <v>191</v>
      </c>
      <c r="E25" s="193">
        <v>4</v>
      </c>
      <c r="F25" s="154"/>
      <c r="G25" s="154">
        <f t="shared" si="3"/>
        <v>0</v>
      </c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5"/>
      <c r="V25" s="154"/>
      <c r="W25" s="145"/>
      <c r="X25" s="145"/>
      <c r="Y25" s="14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 x14ac:dyDescent="0.2">
      <c r="A26" s="146">
        <v>19</v>
      </c>
      <c r="B26" s="162">
        <v>210000019</v>
      </c>
      <c r="C26" s="210" t="s">
        <v>199</v>
      </c>
      <c r="D26" s="192" t="s">
        <v>105</v>
      </c>
      <c r="E26" s="193">
        <v>36</v>
      </c>
      <c r="F26" s="154"/>
      <c r="G26" s="154">
        <f t="shared" si="3"/>
        <v>0</v>
      </c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5"/>
      <c r="V26" s="154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1" x14ac:dyDescent="0.2">
      <c r="A27" s="146">
        <v>20</v>
      </c>
      <c r="B27" s="162">
        <v>210000020</v>
      </c>
      <c r="C27" s="210" t="s">
        <v>197</v>
      </c>
      <c r="D27" s="192" t="s">
        <v>106</v>
      </c>
      <c r="E27" s="193">
        <v>50</v>
      </c>
      <c r="F27" s="154"/>
      <c r="G27" s="154">
        <f t="shared" si="3"/>
        <v>0</v>
      </c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5"/>
      <c r="V27" s="154"/>
      <c r="W27" s="145"/>
      <c r="X27" s="145"/>
      <c r="Y27" s="145"/>
      <c r="Z27" s="145"/>
      <c r="AA27" s="145"/>
      <c r="AB27" s="145"/>
      <c r="AC27" s="145"/>
      <c r="AD27" s="145"/>
      <c r="AE27" s="145"/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1" x14ac:dyDescent="0.2">
      <c r="A28" s="146">
        <v>21</v>
      </c>
      <c r="B28" s="162">
        <v>210000021</v>
      </c>
      <c r="C28" s="210" t="s">
        <v>221</v>
      </c>
      <c r="D28" s="192" t="s">
        <v>106</v>
      </c>
      <c r="E28" s="193">
        <v>3</v>
      </c>
      <c r="F28" s="194"/>
      <c r="G28" s="194">
        <f t="shared" ref="G28:G32" si="7">SUM(E28*F28)</f>
        <v>0</v>
      </c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5"/>
      <c r="V28" s="154"/>
      <c r="W28" s="145"/>
      <c r="X28" s="145"/>
      <c r="Y28" s="145"/>
      <c r="Z28" s="145"/>
      <c r="AA28" s="145"/>
      <c r="AB28" s="145"/>
      <c r="AC28" s="145"/>
      <c r="AD28" s="145"/>
      <c r="AE28" s="145"/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1" x14ac:dyDescent="0.2">
      <c r="A29" s="146">
        <v>22</v>
      </c>
      <c r="B29" s="162">
        <v>210000022</v>
      </c>
      <c r="C29" s="210" t="s">
        <v>224</v>
      </c>
      <c r="D29" s="192" t="s">
        <v>106</v>
      </c>
      <c r="E29" s="193">
        <v>3</v>
      </c>
      <c r="F29" s="194"/>
      <c r="G29" s="194">
        <f t="shared" si="7"/>
        <v>0</v>
      </c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5"/>
      <c r="V29" s="154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1" x14ac:dyDescent="0.2">
      <c r="A30" s="146">
        <v>23</v>
      </c>
      <c r="B30" s="162">
        <v>210000023</v>
      </c>
      <c r="C30" s="210" t="s">
        <v>222</v>
      </c>
      <c r="D30" s="192" t="s">
        <v>106</v>
      </c>
      <c r="E30" s="193">
        <v>3</v>
      </c>
      <c r="F30" s="194"/>
      <c r="G30" s="194">
        <f t="shared" si="7"/>
        <v>0</v>
      </c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5"/>
      <c r="V30" s="154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1" x14ac:dyDescent="0.2">
      <c r="A31" s="146">
        <v>24</v>
      </c>
      <c r="B31" s="162">
        <v>210000024</v>
      </c>
      <c r="C31" s="210" t="s">
        <v>136</v>
      </c>
      <c r="D31" s="192" t="s">
        <v>106</v>
      </c>
      <c r="E31" s="193">
        <v>3</v>
      </c>
      <c r="F31" s="194"/>
      <c r="G31" s="194">
        <f t="shared" si="7"/>
        <v>0</v>
      </c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5"/>
      <c r="V31" s="154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 x14ac:dyDescent="0.2">
      <c r="A32" s="146">
        <v>25</v>
      </c>
      <c r="B32" s="162">
        <v>210000025</v>
      </c>
      <c r="C32" s="210" t="s">
        <v>223</v>
      </c>
      <c r="D32" s="192" t="s">
        <v>106</v>
      </c>
      <c r="E32" s="193">
        <v>3</v>
      </c>
      <c r="F32" s="194"/>
      <c r="G32" s="194">
        <f t="shared" si="7"/>
        <v>0</v>
      </c>
      <c r="H32" s="154"/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  <c r="U32" s="155"/>
      <c r="V32" s="154"/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1" x14ac:dyDescent="0.2">
      <c r="A33" s="146">
        <v>26</v>
      </c>
      <c r="B33" s="162">
        <v>210000026</v>
      </c>
      <c r="C33" s="160" t="s">
        <v>135</v>
      </c>
      <c r="D33" s="150" t="s">
        <v>110</v>
      </c>
      <c r="E33" s="152">
        <v>27</v>
      </c>
      <c r="F33" s="154"/>
      <c r="G33" s="154">
        <f t="shared" si="0"/>
        <v>0</v>
      </c>
      <c r="H33" s="154"/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  <c r="U33" s="155"/>
      <c r="V33" s="154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1" x14ac:dyDescent="0.2">
      <c r="A34" s="146">
        <v>27</v>
      </c>
      <c r="B34" s="162">
        <v>210000027</v>
      </c>
      <c r="C34" s="160" t="s">
        <v>109</v>
      </c>
      <c r="D34" s="150" t="s">
        <v>110</v>
      </c>
      <c r="E34" s="152">
        <v>12</v>
      </c>
      <c r="F34" s="154"/>
      <c r="G34" s="154">
        <f t="shared" si="0"/>
        <v>0</v>
      </c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5"/>
      <c r="V34" s="154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x14ac:dyDescent="0.2">
      <c r="A35" s="148" t="s">
        <v>101</v>
      </c>
      <c r="B35" s="148" t="s">
        <v>68</v>
      </c>
      <c r="C35" s="161" t="s">
        <v>70</v>
      </c>
      <c r="D35" s="151"/>
      <c r="E35" s="153"/>
      <c r="F35" s="156"/>
      <c r="G35" s="156">
        <f>SUMIF(AG36:AG69,"&lt;&gt;NOR",G36:G69)</f>
        <v>0</v>
      </c>
      <c r="H35" s="156"/>
      <c r="I35" s="156">
        <f>SUM(I36:I74)</f>
        <v>346260</v>
      </c>
      <c r="J35" s="156"/>
      <c r="K35" s="156">
        <f>SUM(K36:K74)</f>
        <v>13800</v>
      </c>
      <c r="L35" s="156"/>
      <c r="M35" s="156">
        <f>SUM(M36:M74)</f>
        <v>0</v>
      </c>
      <c r="N35" s="156"/>
      <c r="O35" s="156">
        <f>SUM(O36:O74)</f>
        <v>0</v>
      </c>
      <c r="P35" s="156"/>
      <c r="Q35" s="156">
        <f>SUM(Q36:Q74)</f>
        <v>0</v>
      </c>
      <c r="R35" s="156"/>
      <c r="S35" s="156"/>
      <c r="T35" s="156"/>
      <c r="U35" s="157">
        <f>SUM(U36:U74)</f>
        <v>0</v>
      </c>
      <c r="V35" s="156"/>
      <c r="AG35" t="s">
        <v>102</v>
      </c>
    </row>
    <row r="36" spans="1:60" outlineLevel="1" x14ac:dyDescent="0.2">
      <c r="A36" s="146">
        <v>28</v>
      </c>
      <c r="B36" s="162">
        <v>210000028</v>
      </c>
      <c r="C36" s="205" t="s">
        <v>180</v>
      </c>
      <c r="D36" s="192" t="s">
        <v>106</v>
      </c>
      <c r="E36" s="193">
        <v>3</v>
      </c>
      <c r="F36" s="194"/>
      <c r="G36" s="194">
        <f>SUM(E36*F36)</f>
        <v>0</v>
      </c>
      <c r="H36" s="154">
        <v>99000</v>
      </c>
      <c r="I36" s="154">
        <f>ROUND(E36*H36,2)</f>
        <v>297000</v>
      </c>
      <c r="J36" s="154">
        <v>4600</v>
      </c>
      <c r="K36" s="154">
        <f>ROUND(E36*J36,2)</f>
        <v>13800</v>
      </c>
      <c r="L36" s="154">
        <v>21</v>
      </c>
      <c r="M36" s="154">
        <f>G36*(1+L36/100)</f>
        <v>0</v>
      </c>
      <c r="N36" s="154">
        <v>0</v>
      </c>
      <c r="O36" s="154">
        <f>ROUND(E36*N36,2)</f>
        <v>0</v>
      </c>
      <c r="P36" s="154">
        <v>0</v>
      </c>
      <c r="Q36" s="154">
        <f>ROUND(E36*P36,2)</f>
        <v>0</v>
      </c>
      <c r="R36" s="154"/>
      <c r="S36" s="154" t="s">
        <v>103</v>
      </c>
      <c r="T36" s="154">
        <v>0</v>
      </c>
      <c r="U36" s="155">
        <f>ROUND(E36*T36,2)</f>
        <v>0</v>
      </c>
      <c r="V36" s="154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 t="s">
        <v>104</v>
      </c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1" x14ac:dyDescent="0.2">
      <c r="A37" s="146"/>
      <c r="B37" s="162"/>
      <c r="C37" s="206" t="s">
        <v>143</v>
      </c>
      <c r="D37" s="195"/>
      <c r="E37" s="195"/>
      <c r="F37" s="195"/>
      <c r="G37" s="196"/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5"/>
      <c r="V37" s="154"/>
      <c r="W37" s="145"/>
      <c r="X37" s="145"/>
      <c r="Y37" s="145"/>
      <c r="Z37" s="145"/>
      <c r="AA37" s="145"/>
      <c r="AB37" s="145"/>
      <c r="AC37" s="145"/>
      <c r="AD37" s="145"/>
      <c r="AE37" s="145"/>
      <c r="AF37" s="145"/>
      <c r="AG37" s="145"/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outlineLevel="1" x14ac:dyDescent="0.2">
      <c r="A38" s="146"/>
      <c r="B38" s="162"/>
      <c r="C38" s="206" t="s">
        <v>144</v>
      </c>
      <c r="D38" s="195"/>
      <c r="E38" s="195"/>
      <c r="F38" s="195"/>
      <c r="G38" s="196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5"/>
      <c r="V38" s="154"/>
      <c r="W38" s="145"/>
      <c r="X38" s="145"/>
      <c r="Y38" s="145"/>
      <c r="Z38" s="145"/>
      <c r="AA38" s="145"/>
      <c r="AB38" s="145"/>
      <c r="AC38" s="145"/>
      <c r="AD38" s="145"/>
      <c r="AE38" s="145"/>
      <c r="AF38" s="145"/>
      <c r="AG38" s="145"/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outlineLevel="1" x14ac:dyDescent="0.2">
      <c r="A39" s="146"/>
      <c r="B39" s="162"/>
      <c r="C39" s="206" t="s">
        <v>145</v>
      </c>
      <c r="D39" s="195"/>
      <c r="E39" s="195"/>
      <c r="F39" s="195"/>
      <c r="G39" s="196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5"/>
      <c r="V39" s="154"/>
      <c r="W39" s="145"/>
      <c r="X39" s="145"/>
      <c r="Y39" s="145"/>
      <c r="Z39" s="145"/>
      <c r="AA39" s="145"/>
      <c r="AB39" s="145"/>
      <c r="AC39" s="145"/>
      <c r="AD39" s="145"/>
      <c r="AE39" s="145"/>
      <c r="AF39" s="145"/>
      <c r="AG39" s="145"/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outlineLevel="1" x14ac:dyDescent="0.2">
      <c r="A40" s="146"/>
      <c r="B40" s="162"/>
      <c r="C40" s="206" t="s">
        <v>146</v>
      </c>
      <c r="D40" s="195"/>
      <c r="E40" s="195"/>
      <c r="F40" s="195"/>
      <c r="G40" s="196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5"/>
      <c r="V40" s="154"/>
      <c r="W40" s="145"/>
      <c r="X40" s="145"/>
      <c r="Y40" s="145"/>
      <c r="Z40" s="145"/>
      <c r="AA40" s="145"/>
      <c r="AB40" s="145"/>
      <c r="AC40" s="145"/>
      <c r="AD40" s="145"/>
      <c r="AE40" s="145"/>
      <c r="AF40" s="145"/>
      <c r="AG40" s="145"/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</row>
    <row r="41" spans="1:60" outlineLevel="1" x14ac:dyDescent="0.2">
      <c r="A41" s="146"/>
      <c r="B41" s="162"/>
      <c r="C41" s="206" t="s">
        <v>147</v>
      </c>
      <c r="D41" s="195"/>
      <c r="E41" s="195"/>
      <c r="F41" s="195"/>
      <c r="G41" s="196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5"/>
      <c r="V41" s="154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outlineLevel="1" x14ac:dyDescent="0.2">
      <c r="A42" s="146"/>
      <c r="B42" s="162"/>
      <c r="C42" s="206" t="s">
        <v>148</v>
      </c>
      <c r="D42" s="195"/>
      <c r="E42" s="195"/>
      <c r="F42" s="195"/>
      <c r="G42" s="196"/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5"/>
      <c r="V42" s="154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outlineLevel="1" x14ac:dyDescent="0.2">
      <c r="A43" s="146"/>
      <c r="B43" s="162"/>
      <c r="C43" s="206" t="s">
        <v>181</v>
      </c>
      <c r="D43" s="195"/>
      <c r="E43" s="195"/>
      <c r="F43" s="195"/>
      <c r="G43" s="196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5"/>
      <c r="V43" s="154"/>
      <c r="W43" s="145"/>
      <c r="X43" s="145"/>
      <c r="Y43" s="145"/>
      <c r="Z43" s="145"/>
      <c r="AA43" s="145"/>
      <c r="AB43" s="145"/>
      <c r="AC43" s="145"/>
      <c r="AD43" s="145"/>
      <c r="AE43" s="145"/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outlineLevel="1" x14ac:dyDescent="0.2">
      <c r="A44" s="146"/>
      <c r="B44" s="162"/>
      <c r="C44" s="206" t="s">
        <v>149</v>
      </c>
      <c r="D44" s="195"/>
      <c r="E44" s="195"/>
      <c r="F44" s="195"/>
      <c r="G44" s="196"/>
      <c r="H44" s="154"/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  <c r="U44" s="155"/>
      <c r="V44" s="154"/>
      <c r="W44" s="145"/>
      <c r="X44" s="145"/>
      <c r="Y44" s="145"/>
      <c r="Z44" s="145"/>
      <c r="AA44" s="145"/>
      <c r="AB44" s="145"/>
      <c r="AC44" s="145"/>
      <c r="AD44" s="145"/>
      <c r="AE44" s="145"/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outlineLevel="1" x14ac:dyDescent="0.2">
      <c r="A45" s="146"/>
      <c r="B45" s="162"/>
      <c r="C45" s="206" t="s">
        <v>150</v>
      </c>
      <c r="D45" s="195"/>
      <c r="E45" s="195"/>
      <c r="F45" s="195"/>
      <c r="G45" s="196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5"/>
      <c r="V45" s="154"/>
      <c r="W45" s="145"/>
      <c r="X45" s="145"/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outlineLevel="1" x14ac:dyDescent="0.2">
      <c r="A46" s="146"/>
      <c r="B46" s="162"/>
      <c r="C46" s="206" t="s">
        <v>151</v>
      </c>
      <c r="D46" s="195"/>
      <c r="E46" s="195"/>
      <c r="F46" s="195"/>
      <c r="G46" s="196"/>
      <c r="H46" s="154"/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  <c r="U46" s="155"/>
      <c r="V46" s="154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outlineLevel="1" x14ac:dyDescent="0.2">
      <c r="A47" s="146"/>
      <c r="B47" s="162"/>
      <c r="C47" s="206" t="s">
        <v>152</v>
      </c>
      <c r="D47" s="195"/>
      <c r="E47" s="195"/>
      <c r="F47" s="195"/>
      <c r="G47" s="196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  <c r="U47" s="155"/>
      <c r="V47" s="154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</row>
    <row r="48" spans="1:60" outlineLevel="1" x14ac:dyDescent="0.2">
      <c r="A48" s="146"/>
      <c r="B48" s="162"/>
      <c r="C48" s="206" t="s">
        <v>153</v>
      </c>
      <c r="D48" s="195"/>
      <c r="E48" s="195"/>
      <c r="F48" s="195"/>
      <c r="G48" s="196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155"/>
      <c r="V48" s="154"/>
      <c r="W48" s="145"/>
      <c r="X48" s="145"/>
      <c r="Y48" s="145"/>
      <c r="Z48" s="145"/>
      <c r="AA48" s="145"/>
      <c r="AB48" s="145"/>
      <c r="AC48" s="145"/>
      <c r="AD48" s="145"/>
      <c r="AE48" s="145"/>
      <c r="AF48" s="145"/>
      <c r="AG48" s="145"/>
      <c r="AH48" s="145"/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</row>
    <row r="49" spans="1:60" outlineLevel="1" x14ac:dyDescent="0.2">
      <c r="A49" s="146"/>
      <c r="B49" s="162"/>
      <c r="C49" s="206" t="s">
        <v>154</v>
      </c>
      <c r="D49" s="195"/>
      <c r="E49" s="195"/>
      <c r="F49" s="195"/>
      <c r="G49" s="196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54"/>
      <c r="T49" s="154"/>
      <c r="U49" s="155"/>
      <c r="V49" s="154"/>
      <c r="W49" s="145"/>
      <c r="X49" s="145"/>
      <c r="Y49" s="145"/>
      <c r="Z49" s="145"/>
      <c r="AA49" s="145"/>
      <c r="AB49" s="145"/>
      <c r="AC49" s="145"/>
      <c r="AD49" s="145"/>
      <c r="AE49" s="145"/>
      <c r="AF49" s="145"/>
      <c r="AG49" s="145"/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</row>
    <row r="50" spans="1:60" outlineLevel="1" x14ac:dyDescent="0.2">
      <c r="A50" s="146"/>
      <c r="B50" s="162"/>
      <c r="C50" s="206" t="s">
        <v>155</v>
      </c>
      <c r="D50" s="195"/>
      <c r="E50" s="195"/>
      <c r="F50" s="195"/>
      <c r="G50" s="196"/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  <c r="U50" s="155"/>
      <c r="V50" s="154"/>
      <c r="W50" s="145"/>
      <c r="X50" s="145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</row>
    <row r="51" spans="1:60" outlineLevel="1" x14ac:dyDescent="0.2">
      <c r="A51" s="146"/>
      <c r="B51" s="162"/>
      <c r="C51" s="206" t="s">
        <v>156</v>
      </c>
      <c r="D51" s="195"/>
      <c r="E51" s="195"/>
      <c r="F51" s="195"/>
      <c r="G51" s="196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  <c r="U51" s="155"/>
      <c r="V51" s="154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</row>
    <row r="52" spans="1:60" outlineLevel="1" x14ac:dyDescent="0.2">
      <c r="A52" s="146"/>
      <c r="B52" s="162"/>
      <c r="C52" s="206" t="s">
        <v>157</v>
      </c>
      <c r="D52" s="195"/>
      <c r="E52" s="195"/>
      <c r="F52" s="195"/>
      <c r="G52" s="196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54"/>
      <c r="T52" s="154"/>
      <c r="U52" s="155"/>
      <c r="V52" s="154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</row>
    <row r="53" spans="1:60" outlineLevel="1" x14ac:dyDescent="0.2">
      <c r="A53" s="146"/>
      <c r="B53" s="162"/>
      <c r="C53" s="206" t="s">
        <v>158</v>
      </c>
      <c r="D53" s="195"/>
      <c r="E53" s="195"/>
      <c r="F53" s="195"/>
      <c r="G53" s="196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5"/>
      <c r="V53" s="154"/>
      <c r="W53" s="145"/>
      <c r="X53" s="145"/>
      <c r="Y53" s="145"/>
      <c r="Z53" s="145"/>
      <c r="AA53" s="145"/>
      <c r="AB53" s="145"/>
      <c r="AC53" s="145"/>
      <c r="AD53" s="145"/>
      <c r="AE53" s="145"/>
      <c r="AF53" s="145"/>
      <c r="AG53" s="145"/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</row>
    <row r="54" spans="1:60" outlineLevel="1" x14ac:dyDescent="0.2">
      <c r="A54" s="146"/>
      <c r="B54" s="162"/>
      <c r="C54" s="206" t="s">
        <v>159</v>
      </c>
      <c r="D54" s="195"/>
      <c r="E54" s="195"/>
      <c r="F54" s="195"/>
      <c r="G54" s="196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  <c r="U54" s="155"/>
      <c r="V54" s="154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</row>
    <row r="55" spans="1:60" outlineLevel="1" x14ac:dyDescent="0.2">
      <c r="A55" s="146"/>
      <c r="B55" s="162"/>
      <c r="C55" s="206" t="s">
        <v>160</v>
      </c>
      <c r="D55" s="195"/>
      <c r="E55" s="195"/>
      <c r="F55" s="195"/>
      <c r="G55" s="196"/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  <c r="U55" s="155"/>
      <c r="V55" s="154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</row>
    <row r="56" spans="1:60" outlineLevel="1" x14ac:dyDescent="0.2">
      <c r="A56" s="146"/>
      <c r="B56" s="162"/>
      <c r="C56" s="206" t="s">
        <v>161</v>
      </c>
      <c r="D56" s="195"/>
      <c r="E56" s="195"/>
      <c r="F56" s="195"/>
      <c r="G56" s="196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4"/>
      <c r="T56" s="154"/>
      <c r="U56" s="155"/>
      <c r="V56" s="154"/>
      <c r="W56" s="145"/>
      <c r="X56" s="145"/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</row>
    <row r="57" spans="1:60" outlineLevel="1" x14ac:dyDescent="0.2">
      <c r="A57" s="146"/>
      <c r="B57" s="162"/>
      <c r="C57" s="206" t="s">
        <v>162</v>
      </c>
      <c r="D57" s="195"/>
      <c r="E57" s="195"/>
      <c r="F57" s="195"/>
      <c r="G57" s="196"/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4"/>
      <c r="T57" s="154"/>
      <c r="U57" s="155"/>
      <c r="V57" s="154"/>
      <c r="W57" s="145"/>
      <c r="X57" s="145"/>
      <c r="Y57" s="145"/>
      <c r="Z57" s="145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</row>
    <row r="58" spans="1:60" outlineLevel="1" x14ac:dyDescent="0.2">
      <c r="A58" s="146"/>
      <c r="B58" s="162"/>
      <c r="C58" s="206" t="s">
        <v>163</v>
      </c>
      <c r="D58" s="195"/>
      <c r="E58" s="195"/>
      <c r="F58" s="195"/>
      <c r="G58" s="196"/>
      <c r="H58" s="154"/>
      <c r="I58" s="154"/>
      <c r="J58" s="154"/>
      <c r="K58" s="154"/>
      <c r="L58" s="154"/>
      <c r="M58" s="154"/>
      <c r="N58" s="154"/>
      <c r="O58" s="154"/>
      <c r="P58" s="154"/>
      <c r="Q58" s="154"/>
      <c r="R58" s="154"/>
      <c r="S58" s="154"/>
      <c r="T58" s="154"/>
      <c r="U58" s="155"/>
      <c r="V58" s="154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</row>
    <row r="59" spans="1:60" outlineLevel="1" x14ac:dyDescent="0.2">
      <c r="A59" s="146">
        <v>29</v>
      </c>
      <c r="B59" s="162">
        <v>210000029</v>
      </c>
      <c r="C59" s="206" t="s">
        <v>164</v>
      </c>
      <c r="D59" s="199" t="s">
        <v>106</v>
      </c>
      <c r="E59" s="197">
        <v>3</v>
      </c>
      <c r="F59" s="198"/>
      <c r="G59" s="194">
        <f>SUM(E59*F59)</f>
        <v>0</v>
      </c>
      <c r="H59" s="154"/>
      <c r="I59" s="154"/>
      <c r="J59" s="154"/>
      <c r="K59" s="154"/>
      <c r="L59" s="154"/>
      <c r="M59" s="154"/>
      <c r="N59" s="154"/>
      <c r="O59" s="154"/>
      <c r="P59" s="154"/>
      <c r="Q59" s="154"/>
      <c r="R59" s="154"/>
      <c r="S59" s="154"/>
      <c r="T59" s="154"/>
      <c r="U59" s="155"/>
      <c r="V59" s="154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</row>
    <row r="60" spans="1:60" outlineLevel="1" x14ac:dyDescent="0.2">
      <c r="A60" s="146">
        <v>30</v>
      </c>
      <c r="B60" s="162">
        <v>210000030</v>
      </c>
      <c r="C60" s="207" t="s">
        <v>126</v>
      </c>
      <c r="D60" s="199" t="s">
        <v>106</v>
      </c>
      <c r="E60" s="197">
        <v>3</v>
      </c>
      <c r="F60" s="198"/>
      <c r="G60" s="194">
        <f t="shared" ref="G60:G69" si="8">SUM(E60*F60)</f>
        <v>0</v>
      </c>
      <c r="H60" s="154"/>
      <c r="I60" s="154"/>
      <c r="J60" s="154"/>
      <c r="K60" s="154"/>
      <c r="L60" s="154"/>
      <c r="M60" s="154"/>
      <c r="N60" s="154"/>
      <c r="O60" s="154"/>
      <c r="P60" s="154"/>
      <c r="Q60" s="154"/>
      <c r="R60" s="154"/>
      <c r="S60" s="154"/>
      <c r="T60" s="154"/>
      <c r="U60" s="155"/>
      <c r="V60" s="154"/>
      <c r="W60" s="145"/>
      <c r="X60" s="145"/>
      <c r="Y60" s="145"/>
      <c r="Z60" s="145"/>
      <c r="AA60" s="145"/>
      <c r="AB60" s="145"/>
      <c r="AC60" s="145"/>
      <c r="AD60" s="145"/>
      <c r="AE60" s="145"/>
      <c r="AF60" s="145"/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</row>
    <row r="61" spans="1:60" outlineLevel="1" x14ac:dyDescent="0.2">
      <c r="A61" s="146">
        <v>31</v>
      </c>
      <c r="B61" s="162">
        <v>210000031</v>
      </c>
      <c r="C61" s="206" t="s">
        <v>165</v>
      </c>
      <c r="D61" s="192" t="s">
        <v>106</v>
      </c>
      <c r="E61" s="197">
        <v>3</v>
      </c>
      <c r="F61" s="194"/>
      <c r="G61" s="194">
        <f t="shared" si="8"/>
        <v>0</v>
      </c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5"/>
      <c r="V61" s="154"/>
      <c r="W61" s="145"/>
      <c r="X61" s="145"/>
      <c r="Y61" s="145"/>
      <c r="Z61" s="145"/>
      <c r="AA61" s="145"/>
      <c r="AB61" s="145"/>
      <c r="AC61" s="145"/>
      <c r="AD61" s="145"/>
      <c r="AE61" s="145"/>
      <c r="AF61" s="145"/>
      <c r="AG61" s="145"/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</row>
    <row r="62" spans="1:60" outlineLevel="1" x14ac:dyDescent="0.2">
      <c r="A62" s="146">
        <v>32</v>
      </c>
      <c r="B62" s="162">
        <v>210000032</v>
      </c>
      <c r="C62" s="206" t="s">
        <v>166</v>
      </c>
      <c r="D62" s="192" t="s">
        <v>106</v>
      </c>
      <c r="E62" s="197">
        <v>3</v>
      </c>
      <c r="F62" s="194"/>
      <c r="G62" s="194">
        <f t="shared" si="8"/>
        <v>0</v>
      </c>
      <c r="H62" s="154"/>
      <c r="I62" s="154"/>
      <c r="J62" s="154"/>
      <c r="K62" s="154"/>
      <c r="L62" s="154"/>
      <c r="M62" s="154"/>
      <c r="N62" s="154"/>
      <c r="O62" s="154"/>
      <c r="P62" s="154"/>
      <c r="Q62" s="154"/>
      <c r="R62" s="154"/>
      <c r="S62" s="154"/>
      <c r="T62" s="154"/>
      <c r="U62" s="155"/>
      <c r="V62" s="154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</row>
    <row r="63" spans="1:60" outlineLevel="1" x14ac:dyDescent="0.2">
      <c r="A63" s="146">
        <v>33</v>
      </c>
      <c r="B63" s="162">
        <v>210000033</v>
      </c>
      <c r="C63" s="206" t="s">
        <v>167</v>
      </c>
      <c r="D63" s="192" t="s">
        <v>106</v>
      </c>
      <c r="E63" s="197">
        <v>3</v>
      </c>
      <c r="F63" s="194"/>
      <c r="G63" s="194">
        <f t="shared" si="8"/>
        <v>0</v>
      </c>
      <c r="H63" s="154"/>
      <c r="I63" s="154"/>
      <c r="J63" s="154"/>
      <c r="K63" s="154"/>
      <c r="L63" s="154"/>
      <c r="M63" s="154"/>
      <c r="N63" s="154"/>
      <c r="O63" s="154"/>
      <c r="P63" s="154"/>
      <c r="Q63" s="154"/>
      <c r="R63" s="154"/>
      <c r="S63" s="154"/>
      <c r="T63" s="154"/>
      <c r="U63" s="155"/>
      <c r="V63" s="154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</row>
    <row r="64" spans="1:60" outlineLevel="1" x14ac:dyDescent="0.2">
      <c r="A64" s="146">
        <v>34</v>
      </c>
      <c r="B64" s="162">
        <v>210000034</v>
      </c>
      <c r="C64" s="206" t="s">
        <v>168</v>
      </c>
      <c r="D64" s="192" t="s">
        <v>106</v>
      </c>
      <c r="E64" s="197">
        <v>3</v>
      </c>
      <c r="F64" s="194"/>
      <c r="G64" s="194">
        <f t="shared" si="8"/>
        <v>0</v>
      </c>
      <c r="H64" s="154"/>
      <c r="I64" s="154"/>
      <c r="J64" s="154"/>
      <c r="K64" s="154"/>
      <c r="L64" s="154"/>
      <c r="M64" s="154"/>
      <c r="N64" s="154"/>
      <c r="O64" s="154"/>
      <c r="P64" s="154"/>
      <c r="Q64" s="154"/>
      <c r="R64" s="154"/>
      <c r="S64" s="154"/>
      <c r="T64" s="154"/>
      <c r="U64" s="155"/>
      <c r="V64" s="154"/>
      <c r="W64" s="145"/>
      <c r="X64" s="145"/>
      <c r="Y64" s="145"/>
      <c r="Z64" s="145"/>
      <c r="AA64" s="145"/>
      <c r="AB64" s="145"/>
      <c r="AC64" s="145"/>
      <c r="AD64" s="145"/>
      <c r="AE64" s="145"/>
      <c r="AF64" s="145"/>
      <c r="AG64" s="145"/>
      <c r="AH64" s="145"/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</row>
    <row r="65" spans="1:60" outlineLevel="1" x14ac:dyDescent="0.2">
      <c r="A65" s="146">
        <v>35</v>
      </c>
      <c r="B65" s="162">
        <v>210000035</v>
      </c>
      <c r="C65" s="206" t="s">
        <v>169</v>
      </c>
      <c r="D65" s="192" t="s">
        <v>106</v>
      </c>
      <c r="E65" s="197">
        <v>3</v>
      </c>
      <c r="F65" s="194"/>
      <c r="G65" s="194">
        <f t="shared" si="8"/>
        <v>0</v>
      </c>
      <c r="H65" s="154"/>
      <c r="I65" s="154"/>
      <c r="J65" s="154"/>
      <c r="K65" s="154"/>
      <c r="L65" s="154"/>
      <c r="M65" s="154"/>
      <c r="N65" s="154"/>
      <c r="O65" s="154"/>
      <c r="P65" s="154"/>
      <c r="Q65" s="154"/>
      <c r="R65" s="154"/>
      <c r="S65" s="154"/>
      <c r="T65" s="154"/>
      <c r="U65" s="155"/>
      <c r="V65" s="154"/>
      <c r="W65" s="145"/>
      <c r="X65" s="145"/>
      <c r="Y65" s="145"/>
      <c r="Z65" s="145"/>
      <c r="AA65" s="145"/>
      <c r="AB65" s="145"/>
      <c r="AC65" s="145"/>
      <c r="AD65" s="145"/>
      <c r="AE65" s="145"/>
      <c r="AF65" s="145"/>
      <c r="AG65" s="145"/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</row>
    <row r="66" spans="1:60" outlineLevel="1" x14ac:dyDescent="0.2">
      <c r="A66" s="146">
        <v>36</v>
      </c>
      <c r="B66" s="162">
        <v>210000036</v>
      </c>
      <c r="C66" s="206" t="s">
        <v>170</v>
      </c>
      <c r="D66" s="192" t="s">
        <v>106</v>
      </c>
      <c r="E66" s="197">
        <v>3</v>
      </c>
      <c r="F66" s="194"/>
      <c r="G66" s="194">
        <f t="shared" si="8"/>
        <v>0</v>
      </c>
      <c r="H66" s="154"/>
      <c r="I66" s="154"/>
      <c r="J66" s="154"/>
      <c r="K66" s="154"/>
      <c r="L66" s="154"/>
      <c r="M66" s="154"/>
      <c r="N66" s="154"/>
      <c r="O66" s="154"/>
      <c r="P66" s="154"/>
      <c r="Q66" s="154"/>
      <c r="R66" s="154"/>
      <c r="S66" s="154"/>
      <c r="T66" s="154"/>
      <c r="U66" s="155"/>
      <c r="V66" s="154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45"/>
      <c r="BB66" s="145"/>
      <c r="BC66" s="145"/>
      <c r="BD66" s="145"/>
      <c r="BE66" s="145"/>
      <c r="BF66" s="145"/>
      <c r="BG66" s="145"/>
      <c r="BH66" s="145"/>
    </row>
    <row r="67" spans="1:60" outlineLevel="1" x14ac:dyDescent="0.2">
      <c r="A67" s="146">
        <v>37</v>
      </c>
      <c r="B67" s="162">
        <v>210000037</v>
      </c>
      <c r="C67" s="205" t="s">
        <v>175</v>
      </c>
      <c r="D67" s="192" t="s">
        <v>106</v>
      </c>
      <c r="E67" s="193">
        <v>3</v>
      </c>
      <c r="F67" s="194"/>
      <c r="G67" s="194">
        <f t="shared" si="8"/>
        <v>0</v>
      </c>
      <c r="H67" s="154"/>
      <c r="I67" s="154"/>
      <c r="J67" s="154"/>
      <c r="K67" s="154"/>
      <c r="L67" s="154"/>
      <c r="M67" s="154"/>
      <c r="N67" s="154"/>
      <c r="O67" s="154"/>
      <c r="P67" s="154"/>
      <c r="Q67" s="154"/>
      <c r="R67" s="154"/>
      <c r="S67" s="154"/>
      <c r="T67" s="154"/>
      <c r="U67" s="155"/>
      <c r="V67" s="154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45"/>
      <c r="BB67" s="145"/>
      <c r="BC67" s="145"/>
      <c r="BD67" s="145"/>
      <c r="BE67" s="145"/>
      <c r="BF67" s="145"/>
      <c r="BG67" s="145"/>
      <c r="BH67" s="145"/>
    </row>
    <row r="68" spans="1:60" outlineLevel="1" x14ac:dyDescent="0.2">
      <c r="A68" s="146">
        <v>38</v>
      </c>
      <c r="B68" s="162">
        <v>210000038</v>
      </c>
      <c r="C68" s="205" t="s">
        <v>214</v>
      </c>
      <c r="D68" s="192" t="s">
        <v>106</v>
      </c>
      <c r="E68" s="193">
        <v>3</v>
      </c>
      <c r="F68" s="194"/>
      <c r="G68" s="194">
        <f t="shared" si="8"/>
        <v>0</v>
      </c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54"/>
      <c r="U68" s="155"/>
      <c r="V68" s="154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</row>
    <row r="69" spans="1:60" outlineLevel="1" x14ac:dyDescent="0.2">
      <c r="A69" s="146">
        <v>39</v>
      </c>
      <c r="B69" s="162">
        <v>210000039</v>
      </c>
      <c r="C69" s="205" t="s">
        <v>171</v>
      </c>
      <c r="D69" s="192" t="s">
        <v>106</v>
      </c>
      <c r="E69" s="193">
        <v>2</v>
      </c>
      <c r="F69" s="194"/>
      <c r="G69" s="194">
        <f t="shared" si="8"/>
        <v>0</v>
      </c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5"/>
      <c r="V69" s="154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</row>
    <row r="70" spans="1:60" outlineLevel="1" x14ac:dyDescent="0.2">
      <c r="A70" s="148" t="s">
        <v>101</v>
      </c>
      <c r="B70" s="148" t="s">
        <v>69</v>
      </c>
      <c r="C70" s="161" t="s">
        <v>137</v>
      </c>
      <c r="D70" s="151"/>
      <c r="E70" s="153"/>
      <c r="F70" s="156"/>
      <c r="G70" s="156">
        <f>SUMIF(AB71:AB74,"&lt;&gt;NOR",G71:G74)</f>
        <v>0</v>
      </c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4"/>
      <c r="S70" s="154"/>
      <c r="T70" s="154"/>
      <c r="U70" s="155"/>
      <c r="V70" s="154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9"/>
      <c r="BB70" s="145"/>
      <c r="BC70" s="145"/>
      <c r="BD70" s="145"/>
      <c r="BE70" s="145"/>
      <c r="BF70" s="145"/>
      <c r="BG70" s="145"/>
      <c r="BH70" s="145"/>
    </row>
    <row r="71" spans="1:60" outlineLevel="1" x14ac:dyDescent="0.2">
      <c r="A71" s="146">
        <v>40</v>
      </c>
      <c r="B71" s="162" t="s">
        <v>201</v>
      </c>
      <c r="C71" s="205" t="s">
        <v>184</v>
      </c>
      <c r="D71" s="192" t="s">
        <v>106</v>
      </c>
      <c r="E71" s="193">
        <v>6</v>
      </c>
      <c r="F71" s="194"/>
      <c r="G71" s="194">
        <f>SUM(E71*F71)</f>
        <v>0</v>
      </c>
      <c r="H71" s="194">
        <v>5590</v>
      </c>
      <c r="I71" s="194">
        <f>ROUND(E71*H71,2)</f>
        <v>33540</v>
      </c>
      <c r="J71" s="194">
        <v>0</v>
      </c>
      <c r="K71" s="194">
        <f>ROUND(E71*J71,2)</f>
        <v>0</v>
      </c>
      <c r="L71" s="194">
        <v>21</v>
      </c>
      <c r="M71" s="194">
        <f>G71*(1+L71/100)</f>
        <v>0</v>
      </c>
      <c r="N71" s="194">
        <v>0</v>
      </c>
      <c r="O71" s="154"/>
      <c r="P71" s="154"/>
      <c r="Q71" s="154"/>
      <c r="R71" s="154"/>
      <c r="S71" s="154"/>
      <c r="T71" s="154"/>
      <c r="U71" s="155"/>
      <c r="V71" s="154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49"/>
      <c r="BB71" s="145"/>
      <c r="BC71" s="145"/>
      <c r="BD71" s="145"/>
      <c r="BE71" s="145"/>
      <c r="BF71" s="145"/>
      <c r="BG71" s="145"/>
      <c r="BH71" s="145"/>
    </row>
    <row r="72" spans="1:60" outlineLevel="1" x14ac:dyDescent="0.2">
      <c r="A72" s="146">
        <v>41</v>
      </c>
      <c r="B72" s="146" t="s">
        <v>202</v>
      </c>
      <c r="C72" s="205" t="s">
        <v>185</v>
      </c>
      <c r="D72" s="192" t="s">
        <v>106</v>
      </c>
      <c r="E72" s="193">
        <v>6</v>
      </c>
      <c r="F72" s="194"/>
      <c r="G72" s="194">
        <f t="shared" ref="G72:G74" si="9">SUM(E72*F72)</f>
        <v>0</v>
      </c>
      <c r="H72" s="194">
        <v>500</v>
      </c>
      <c r="I72" s="194">
        <f>ROUND(E72*H72,2)</f>
        <v>3000</v>
      </c>
      <c r="J72" s="194">
        <v>0</v>
      </c>
      <c r="K72" s="194">
        <f>ROUND(E72*J72,2)</f>
        <v>0</v>
      </c>
      <c r="L72" s="194">
        <v>21</v>
      </c>
      <c r="M72" s="194">
        <f>G72*(1+L72/100)</f>
        <v>0</v>
      </c>
      <c r="N72" s="194">
        <v>0</v>
      </c>
      <c r="O72" s="154"/>
      <c r="P72" s="154"/>
      <c r="Q72" s="154"/>
      <c r="R72" s="154"/>
      <c r="S72" s="154"/>
      <c r="T72" s="154"/>
      <c r="U72" s="155"/>
      <c r="V72" s="154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9"/>
      <c r="BB72" s="145"/>
      <c r="BC72" s="145"/>
      <c r="BD72" s="145"/>
      <c r="BE72" s="145"/>
      <c r="BF72" s="145"/>
      <c r="BG72" s="145"/>
      <c r="BH72" s="145"/>
    </row>
    <row r="73" spans="1:60" outlineLevel="1" x14ac:dyDescent="0.2">
      <c r="A73" s="146">
        <v>42</v>
      </c>
      <c r="B73" s="162" t="s">
        <v>203</v>
      </c>
      <c r="C73" s="205" t="s">
        <v>186</v>
      </c>
      <c r="D73" s="192" t="s">
        <v>106</v>
      </c>
      <c r="E73" s="193">
        <v>6</v>
      </c>
      <c r="F73" s="194"/>
      <c r="G73" s="194">
        <f t="shared" si="9"/>
        <v>0</v>
      </c>
      <c r="H73" s="194">
        <v>1060</v>
      </c>
      <c r="I73" s="194">
        <f>ROUND(E73*H73,2)</f>
        <v>6360</v>
      </c>
      <c r="J73" s="194">
        <v>0</v>
      </c>
      <c r="K73" s="194">
        <f>ROUND(E73*J73,2)</f>
        <v>0</v>
      </c>
      <c r="L73" s="194">
        <v>21</v>
      </c>
      <c r="M73" s="194">
        <f>G73*(1+L73/100)</f>
        <v>0</v>
      </c>
      <c r="N73" s="194">
        <v>0</v>
      </c>
      <c r="O73" s="154"/>
      <c r="P73" s="154"/>
      <c r="Q73" s="154"/>
      <c r="R73" s="154"/>
      <c r="S73" s="154"/>
      <c r="T73" s="154"/>
      <c r="U73" s="155"/>
      <c r="V73" s="154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49"/>
      <c r="BB73" s="145"/>
      <c r="BC73" s="145"/>
      <c r="BD73" s="145"/>
      <c r="BE73" s="145"/>
      <c r="BF73" s="145"/>
      <c r="BG73" s="145"/>
      <c r="BH73" s="145"/>
    </row>
    <row r="74" spans="1:60" outlineLevel="1" x14ac:dyDescent="0.2">
      <c r="A74" s="146">
        <v>43</v>
      </c>
      <c r="B74" s="146" t="s">
        <v>204</v>
      </c>
      <c r="C74" s="205" t="s">
        <v>172</v>
      </c>
      <c r="D74" s="192" t="s">
        <v>106</v>
      </c>
      <c r="E74" s="193">
        <v>6</v>
      </c>
      <c r="F74" s="194"/>
      <c r="G74" s="194">
        <f t="shared" si="9"/>
        <v>0</v>
      </c>
      <c r="H74" s="194">
        <v>1060</v>
      </c>
      <c r="I74" s="194">
        <f>ROUND(E74*H74,2)</f>
        <v>6360</v>
      </c>
      <c r="J74" s="194">
        <v>0</v>
      </c>
      <c r="K74" s="194">
        <f>ROUND(E74*J74,2)</f>
        <v>0</v>
      </c>
      <c r="L74" s="194">
        <v>21</v>
      </c>
      <c r="M74" s="194">
        <f>G74*(1+L74/100)</f>
        <v>0</v>
      </c>
      <c r="N74" s="194">
        <v>0</v>
      </c>
      <c r="O74" s="154"/>
      <c r="P74" s="154"/>
      <c r="Q74" s="154"/>
      <c r="R74" s="154"/>
      <c r="S74" s="154"/>
      <c r="T74" s="154"/>
      <c r="U74" s="155"/>
      <c r="V74" s="154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49"/>
      <c r="BB74" s="145"/>
      <c r="BC74" s="145"/>
      <c r="BD74" s="145"/>
      <c r="BE74" s="145"/>
      <c r="BF74" s="145"/>
      <c r="BG74" s="145"/>
      <c r="BH74" s="145"/>
    </row>
    <row r="75" spans="1:60" x14ac:dyDescent="0.2">
      <c r="A75" s="148" t="s">
        <v>101</v>
      </c>
      <c r="B75" s="148" t="s">
        <v>71</v>
      </c>
      <c r="C75" s="161" t="s">
        <v>122</v>
      </c>
      <c r="D75" s="151"/>
      <c r="E75" s="153"/>
      <c r="F75" s="156"/>
      <c r="G75" s="156">
        <f>SUMIF(AG76:AG99,"&lt;&gt;NOR",G76:G99)</f>
        <v>0</v>
      </c>
      <c r="H75" s="156"/>
      <c r="I75" s="156">
        <f>SUM(I76:I99)</f>
        <v>9960</v>
      </c>
      <c r="J75" s="156"/>
      <c r="K75" s="156">
        <f>SUM(K76:K99)</f>
        <v>810</v>
      </c>
      <c r="L75" s="156"/>
      <c r="M75" s="156">
        <f>SUM(M76:M99)</f>
        <v>0</v>
      </c>
      <c r="N75" s="156"/>
      <c r="O75" s="156">
        <f>SUM(O76:O99)</f>
        <v>0</v>
      </c>
      <c r="P75" s="156"/>
      <c r="Q75" s="156">
        <f>SUM(Q76:Q99)</f>
        <v>0</v>
      </c>
      <c r="R75" s="156"/>
      <c r="S75" s="156"/>
      <c r="T75" s="156"/>
      <c r="U75" s="157">
        <f>SUM(U76:U99)</f>
        <v>0</v>
      </c>
      <c r="V75" s="156"/>
      <c r="AG75" t="s">
        <v>102</v>
      </c>
    </row>
    <row r="76" spans="1:60" outlineLevel="1" x14ac:dyDescent="0.2">
      <c r="A76" s="146">
        <v>44</v>
      </c>
      <c r="B76" s="162">
        <v>210000044</v>
      </c>
      <c r="C76" s="208" t="s">
        <v>127</v>
      </c>
      <c r="D76" s="173" t="s">
        <v>106</v>
      </c>
      <c r="E76" s="174">
        <v>2</v>
      </c>
      <c r="F76" s="171"/>
      <c r="G76" s="171">
        <f>E76*F76</f>
        <v>0</v>
      </c>
      <c r="H76" s="154">
        <v>4980</v>
      </c>
      <c r="I76" s="154">
        <f>ROUND(E76*H76,2)</f>
        <v>9960</v>
      </c>
      <c r="J76" s="154">
        <v>405</v>
      </c>
      <c r="K76" s="154">
        <f>ROUND(E76*J76,2)</f>
        <v>810</v>
      </c>
      <c r="L76" s="154">
        <v>21</v>
      </c>
      <c r="M76" s="154">
        <f>G76*(1+L76/100)</f>
        <v>0</v>
      </c>
      <c r="N76" s="154">
        <v>0</v>
      </c>
      <c r="O76" s="154">
        <f>ROUND(E76*N76,2)</f>
        <v>0</v>
      </c>
      <c r="P76" s="154">
        <v>0</v>
      </c>
      <c r="Q76" s="154">
        <f>ROUND(E76*P76,2)</f>
        <v>0</v>
      </c>
      <c r="R76" s="154"/>
      <c r="S76" s="154" t="s">
        <v>103</v>
      </c>
      <c r="T76" s="154">
        <v>0</v>
      </c>
      <c r="U76" s="155">
        <f>ROUND(E76*T76,2)</f>
        <v>0</v>
      </c>
      <c r="V76" s="154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 t="s">
        <v>104</v>
      </c>
      <c r="AH76" s="145"/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  <c r="BG76" s="145"/>
      <c r="BH76" s="145"/>
    </row>
    <row r="77" spans="1:60" outlineLevel="1" x14ac:dyDescent="0.2">
      <c r="A77" s="146">
        <v>45</v>
      </c>
      <c r="B77" s="162">
        <v>210000045</v>
      </c>
      <c r="C77" s="208" t="s">
        <v>198</v>
      </c>
      <c r="D77" s="173" t="s">
        <v>106</v>
      </c>
      <c r="E77" s="174">
        <v>3</v>
      </c>
      <c r="F77" s="171"/>
      <c r="G77" s="171">
        <f t="shared" ref="G77:G99" si="10">E77*F77</f>
        <v>0</v>
      </c>
      <c r="H77" s="154"/>
      <c r="I77" s="154"/>
      <c r="J77" s="154"/>
      <c r="K77" s="154"/>
      <c r="L77" s="154"/>
      <c r="M77" s="154"/>
      <c r="N77" s="154"/>
      <c r="O77" s="154"/>
      <c r="P77" s="154"/>
      <c r="Q77" s="154"/>
      <c r="R77" s="154"/>
      <c r="S77" s="154"/>
      <c r="T77" s="154"/>
      <c r="U77" s="155"/>
      <c r="V77" s="154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</row>
    <row r="78" spans="1:60" outlineLevel="1" x14ac:dyDescent="0.2">
      <c r="A78" s="146">
        <v>46</v>
      </c>
      <c r="B78" s="162">
        <v>210000046</v>
      </c>
      <c r="C78" s="208" t="s">
        <v>128</v>
      </c>
      <c r="D78" s="173" t="s">
        <v>106</v>
      </c>
      <c r="E78" s="174">
        <v>3</v>
      </c>
      <c r="F78" s="171"/>
      <c r="G78" s="171">
        <f t="shared" si="10"/>
        <v>0</v>
      </c>
      <c r="H78" s="154"/>
      <c r="I78" s="154"/>
      <c r="J78" s="154"/>
      <c r="K78" s="154"/>
      <c r="L78" s="154"/>
      <c r="M78" s="154"/>
      <c r="N78" s="154"/>
      <c r="O78" s="154"/>
      <c r="P78" s="154"/>
      <c r="Q78" s="154"/>
      <c r="R78" s="154"/>
      <c r="S78" s="154"/>
      <c r="T78" s="154"/>
      <c r="U78" s="155"/>
      <c r="V78" s="154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</row>
    <row r="79" spans="1:60" outlineLevel="1" x14ac:dyDescent="0.2">
      <c r="A79" s="146">
        <v>47</v>
      </c>
      <c r="B79" s="162">
        <v>210000047</v>
      </c>
      <c r="C79" s="208" t="s">
        <v>138</v>
      </c>
      <c r="D79" s="173" t="s">
        <v>106</v>
      </c>
      <c r="E79" s="174">
        <v>12</v>
      </c>
      <c r="F79" s="171"/>
      <c r="G79" s="171">
        <f t="shared" si="10"/>
        <v>0</v>
      </c>
      <c r="H79" s="154"/>
      <c r="I79" s="154"/>
      <c r="J79" s="154"/>
      <c r="K79" s="154"/>
      <c r="L79" s="154"/>
      <c r="M79" s="154"/>
      <c r="N79" s="154"/>
      <c r="O79" s="154"/>
      <c r="P79" s="154"/>
      <c r="Q79" s="154"/>
      <c r="R79" s="154"/>
      <c r="S79" s="154"/>
      <c r="T79" s="154"/>
      <c r="U79" s="155"/>
      <c r="V79" s="154"/>
      <c r="W79" s="145"/>
      <c r="X79" s="145"/>
      <c r="Y79" s="145"/>
      <c r="Z79" s="145"/>
      <c r="AA79" s="145"/>
      <c r="AB79" s="145"/>
      <c r="AC79" s="145"/>
      <c r="AD79" s="145"/>
      <c r="AE79" s="145"/>
      <c r="AF79" s="145"/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</row>
    <row r="80" spans="1:60" outlineLevel="1" x14ac:dyDescent="0.2">
      <c r="A80" s="146">
        <v>48</v>
      </c>
      <c r="B80" s="162">
        <v>210000048</v>
      </c>
      <c r="C80" s="208" t="s">
        <v>200</v>
      </c>
      <c r="D80" s="173" t="s">
        <v>106</v>
      </c>
      <c r="E80" s="174">
        <v>3</v>
      </c>
      <c r="F80" s="171"/>
      <c r="G80" s="171">
        <f t="shared" si="10"/>
        <v>0</v>
      </c>
      <c r="H80" s="154"/>
      <c r="I80" s="154"/>
      <c r="J80" s="154"/>
      <c r="K80" s="154"/>
      <c r="L80" s="154"/>
      <c r="M80" s="154"/>
      <c r="N80" s="154"/>
      <c r="O80" s="154"/>
      <c r="P80" s="154"/>
      <c r="Q80" s="154"/>
      <c r="R80" s="154"/>
      <c r="S80" s="154"/>
      <c r="T80" s="154"/>
      <c r="U80" s="155"/>
      <c r="V80" s="154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</row>
    <row r="81" spans="1:60" outlineLevel="1" x14ac:dyDescent="0.2">
      <c r="A81" s="146">
        <v>49</v>
      </c>
      <c r="B81" s="162">
        <v>210000049</v>
      </c>
      <c r="C81" s="208" t="s">
        <v>129</v>
      </c>
      <c r="D81" s="173" t="s">
        <v>106</v>
      </c>
      <c r="E81" s="174">
        <v>3</v>
      </c>
      <c r="F81" s="171"/>
      <c r="G81" s="171">
        <f t="shared" si="10"/>
        <v>0</v>
      </c>
      <c r="H81" s="154"/>
      <c r="I81" s="154"/>
      <c r="J81" s="154"/>
      <c r="K81" s="154"/>
      <c r="L81" s="154"/>
      <c r="M81" s="154"/>
      <c r="N81" s="154"/>
      <c r="O81" s="154"/>
      <c r="P81" s="154"/>
      <c r="Q81" s="154"/>
      <c r="R81" s="154"/>
      <c r="S81" s="154"/>
      <c r="T81" s="154"/>
      <c r="U81" s="155"/>
      <c r="V81" s="154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</row>
    <row r="82" spans="1:60" outlineLevel="1" x14ac:dyDescent="0.2">
      <c r="A82" s="146">
        <v>50</v>
      </c>
      <c r="B82" s="162">
        <v>210000050</v>
      </c>
      <c r="C82" s="210" t="s">
        <v>205</v>
      </c>
      <c r="D82" s="192" t="s">
        <v>106</v>
      </c>
      <c r="E82" s="193">
        <v>6</v>
      </c>
      <c r="F82" s="194"/>
      <c r="G82" s="194">
        <f t="shared" ref="G82:G86" si="11">SUM(E82*F82)</f>
        <v>0</v>
      </c>
      <c r="H82" s="154"/>
      <c r="I82" s="154"/>
      <c r="J82" s="154"/>
      <c r="K82" s="154"/>
      <c r="L82" s="154"/>
      <c r="M82" s="154"/>
      <c r="N82" s="154"/>
      <c r="O82" s="154"/>
      <c r="P82" s="154"/>
      <c r="Q82" s="154"/>
      <c r="R82" s="154"/>
      <c r="S82" s="154"/>
      <c r="T82" s="154"/>
      <c r="U82" s="155"/>
      <c r="V82" s="154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</row>
    <row r="83" spans="1:60" ht="12.75" customHeight="1" outlineLevel="1" x14ac:dyDescent="0.2">
      <c r="A83" s="146">
        <v>51</v>
      </c>
      <c r="B83" s="162">
        <v>210000051</v>
      </c>
      <c r="C83" s="210" t="s">
        <v>206</v>
      </c>
      <c r="D83" s="192" t="s">
        <v>207</v>
      </c>
      <c r="E83" s="193">
        <v>3</v>
      </c>
      <c r="F83" s="194"/>
      <c r="G83" s="194">
        <f t="shared" si="11"/>
        <v>0</v>
      </c>
      <c r="H83" s="154"/>
      <c r="I83" s="154"/>
      <c r="J83" s="154"/>
      <c r="K83" s="154"/>
      <c r="L83" s="154"/>
      <c r="M83" s="154"/>
      <c r="N83" s="154"/>
      <c r="O83" s="154"/>
      <c r="P83" s="154"/>
      <c r="Q83" s="154"/>
      <c r="R83" s="154"/>
      <c r="S83" s="154"/>
      <c r="T83" s="154"/>
      <c r="U83" s="155"/>
      <c r="V83" s="154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</row>
    <row r="84" spans="1:60" outlineLevel="1" x14ac:dyDescent="0.2">
      <c r="A84" s="146">
        <v>52</v>
      </c>
      <c r="B84" s="162">
        <v>210000052</v>
      </c>
      <c r="C84" s="210" t="s">
        <v>208</v>
      </c>
      <c r="D84" s="192" t="s">
        <v>106</v>
      </c>
      <c r="E84" s="193">
        <v>6</v>
      </c>
      <c r="F84" s="194"/>
      <c r="G84" s="194">
        <f t="shared" si="11"/>
        <v>0</v>
      </c>
      <c r="H84" s="154"/>
      <c r="I84" s="154"/>
      <c r="J84" s="154"/>
      <c r="K84" s="154"/>
      <c r="L84" s="154"/>
      <c r="M84" s="154"/>
      <c r="N84" s="154"/>
      <c r="O84" s="154"/>
      <c r="P84" s="154"/>
      <c r="Q84" s="154"/>
      <c r="R84" s="154"/>
      <c r="S84" s="154"/>
      <c r="T84" s="154"/>
      <c r="U84" s="155"/>
      <c r="V84" s="154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</row>
    <row r="85" spans="1:60" outlineLevel="1" x14ac:dyDescent="0.2">
      <c r="A85" s="146">
        <v>53</v>
      </c>
      <c r="B85" s="162">
        <v>210000053</v>
      </c>
      <c r="C85" s="210" t="s">
        <v>209</v>
      </c>
      <c r="D85" s="192" t="s">
        <v>106</v>
      </c>
      <c r="E85" s="193">
        <v>6</v>
      </c>
      <c r="F85" s="194"/>
      <c r="G85" s="194">
        <f t="shared" si="11"/>
        <v>0</v>
      </c>
      <c r="H85" s="154"/>
      <c r="I85" s="154"/>
      <c r="J85" s="154"/>
      <c r="K85" s="154"/>
      <c r="L85" s="154"/>
      <c r="M85" s="154"/>
      <c r="N85" s="154"/>
      <c r="O85" s="154"/>
      <c r="P85" s="154"/>
      <c r="Q85" s="154"/>
      <c r="R85" s="154"/>
      <c r="S85" s="154"/>
      <c r="T85" s="154"/>
      <c r="U85" s="155"/>
      <c r="V85" s="154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</row>
    <row r="86" spans="1:60" outlineLevel="1" x14ac:dyDescent="0.2">
      <c r="A86" s="146">
        <v>54</v>
      </c>
      <c r="B86" s="162">
        <v>210000054</v>
      </c>
      <c r="C86" s="210" t="s">
        <v>210</v>
      </c>
      <c r="D86" s="192" t="s">
        <v>106</v>
      </c>
      <c r="E86" s="193">
        <v>3</v>
      </c>
      <c r="F86" s="194"/>
      <c r="G86" s="194">
        <f t="shared" si="11"/>
        <v>0</v>
      </c>
      <c r="H86" s="154"/>
      <c r="I86" s="154"/>
      <c r="J86" s="154"/>
      <c r="K86" s="154"/>
      <c r="L86" s="154"/>
      <c r="M86" s="154"/>
      <c r="N86" s="154"/>
      <c r="O86" s="154"/>
      <c r="P86" s="154"/>
      <c r="Q86" s="154"/>
      <c r="R86" s="154"/>
      <c r="S86" s="154"/>
      <c r="T86" s="154"/>
      <c r="U86" s="155"/>
      <c r="V86" s="154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</row>
    <row r="87" spans="1:60" outlineLevel="1" x14ac:dyDescent="0.2">
      <c r="A87" s="146">
        <v>55</v>
      </c>
      <c r="B87" s="162">
        <v>210000055</v>
      </c>
      <c r="C87" s="208" t="s">
        <v>177</v>
      </c>
      <c r="D87" s="173" t="s">
        <v>106</v>
      </c>
      <c r="E87" s="174">
        <v>2</v>
      </c>
      <c r="F87" s="171"/>
      <c r="G87" s="171">
        <f t="shared" si="10"/>
        <v>0</v>
      </c>
      <c r="H87" s="154"/>
      <c r="I87" s="154"/>
      <c r="J87" s="154"/>
      <c r="K87" s="154"/>
      <c r="L87" s="154"/>
      <c r="M87" s="154"/>
      <c r="N87" s="154"/>
      <c r="O87" s="154"/>
      <c r="P87" s="154"/>
      <c r="Q87" s="154"/>
      <c r="R87" s="154"/>
      <c r="S87" s="154"/>
      <c r="T87" s="154"/>
      <c r="U87" s="155"/>
      <c r="V87" s="154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</row>
    <row r="88" spans="1:60" outlineLevel="1" x14ac:dyDescent="0.2">
      <c r="A88" s="146">
        <v>56</v>
      </c>
      <c r="B88" s="162">
        <v>210000056</v>
      </c>
      <c r="C88" s="208" t="s">
        <v>182</v>
      </c>
      <c r="D88" s="173" t="s">
        <v>106</v>
      </c>
      <c r="E88" s="174">
        <v>2</v>
      </c>
      <c r="F88" s="171"/>
      <c r="G88" s="171">
        <f t="shared" si="10"/>
        <v>0</v>
      </c>
      <c r="H88" s="154"/>
      <c r="I88" s="154"/>
      <c r="J88" s="154"/>
      <c r="K88" s="154"/>
      <c r="L88" s="154"/>
      <c r="M88" s="154"/>
      <c r="N88" s="154"/>
      <c r="O88" s="154"/>
      <c r="P88" s="154"/>
      <c r="Q88" s="154"/>
      <c r="R88" s="154"/>
      <c r="S88" s="154"/>
      <c r="T88" s="154"/>
      <c r="U88" s="155"/>
      <c r="V88" s="154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</row>
    <row r="89" spans="1:60" outlineLevel="1" x14ac:dyDescent="0.2">
      <c r="A89" s="146">
        <v>57</v>
      </c>
      <c r="B89" s="162">
        <v>210000057</v>
      </c>
      <c r="C89" s="208" t="s">
        <v>130</v>
      </c>
      <c r="D89" s="173" t="s">
        <v>106</v>
      </c>
      <c r="E89" s="175">
        <v>4</v>
      </c>
      <c r="F89" s="171"/>
      <c r="G89" s="171">
        <f t="shared" si="10"/>
        <v>0</v>
      </c>
      <c r="H89" s="154"/>
      <c r="I89" s="154"/>
      <c r="J89" s="154"/>
      <c r="K89" s="154"/>
      <c r="L89" s="154"/>
      <c r="M89" s="154"/>
      <c r="N89" s="154"/>
      <c r="O89" s="154"/>
      <c r="P89" s="154"/>
      <c r="Q89" s="154"/>
      <c r="R89" s="154"/>
      <c r="S89" s="154"/>
      <c r="T89" s="154"/>
      <c r="U89" s="155"/>
      <c r="V89" s="154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</row>
    <row r="90" spans="1:60" outlineLevel="1" x14ac:dyDescent="0.2">
      <c r="A90" s="146">
        <v>58</v>
      </c>
      <c r="B90" s="162">
        <v>210000058</v>
      </c>
      <c r="C90" s="208" t="s">
        <v>131</v>
      </c>
      <c r="D90" s="173" t="s">
        <v>106</v>
      </c>
      <c r="E90" s="175">
        <v>6</v>
      </c>
      <c r="F90" s="171"/>
      <c r="G90" s="171">
        <f t="shared" si="10"/>
        <v>0</v>
      </c>
      <c r="H90" s="154"/>
      <c r="I90" s="154"/>
      <c r="J90" s="154"/>
      <c r="K90" s="154"/>
      <c r="L90" s="154"/>
      <c r="M90" s="154"/>
      <c r="N90" s="154"/>
      <c r="O90" s="154"/>
      <c r="P90" s="154"/>
      <c r="Q90" s="154"/>
      <c r="R90" s="154"/>
      <c r="S90" s="154"/>
      <c r="T90" s="154"/>
      <c r="U90" s="155"/>
      <c r="V90" s="154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</row>
    <row r="91" spans="1:60" outlineLevel="1" x14ac:dyDescent="0.2">
      <c r="A91" s="146">
        <v>59</v>
      </c>
      <c r="B91" s="162">
        <v>210000059</v>
      </c>
      <c r="C91" s="208" t="s">
        <v>132</v>
      </c>
      <c r="D91" s="173" t="s">
        <v>106</v>
      </c>
      <c r="E91" s="175">
        <v>6</v>
      </c>
      <c r="F91" s="171"/>
      <c r="G91" s="171">
        <f t="shared" si="10"/>
        <v>0</v>
      </c>
      <c r="H91" s="154"/>
      <c r="I91" s="154"/>
      <c r="J91" s="154"/>
      <c r="K91" s="154"/>
      <c r="L91" s="154"/>
      <c r="M91" s="154"/>
      <c r="N91" s="154"/>
      <c r="O91" s="154"/>
      <c r="P91" s="154"/>
      <c r="Q91" s="154"/>
      <c r="R91" s="154"/>
      <c r="S91" s="154"/>
      <c r="T91" s="154"/>
      <c r="U91" s="155"/>
      <c r="V91" s="154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</row>
    <row r="92" spans="1:60" outlineLevel="1" x14ac:dyDescent="0.2">
      <c r="A92" s="146">
        <v>60</v>
      </c>
      <c r="B92" s="162">
        <v>210000060</v>
      </c>
      <c r="C92" s="208" t="s">
        <v>176</v>
      </c>
      <c r="D92" s="173" t="s">
        <v>106</v>
      </c>
      <c r="E92" s="175">
        <v>4</v>
      </c>
      <c r="F92" s="171"/>
      <c r="G92" s="171">
        <f t="shared" si="10"/>
        <v>0</v>
      </c>
      <c r="H92" s="154"/>
      <c r="I92" s="154"/>
      <c r="J92" s="154"/>
      <c r="K92" s="154"/>
      <c r="L92" s="154"/>
      <c r="M92" s="154"/>
      <c r="N92" s="154"/>
      <c r="O92" s="154"/>
      <c r="P92" s="154"/>
      <c r="Q92" s="154"/>
      <c r="R92" s="154"/>
      <c r="S92" s="154"/>
      <c r="T92" s="154"/>
      <c r="U92" s="155"/>
      <c r="V92" s="154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</row>
    <row r="93" spans="1:60" outlineLevel="1" x14ac:dyDescent="0.2">
      <c r="A93" s="146">
        <v>61</v>
      </c>
      <c r="B93" s="162">
        <v>210000061</v>
      </c>
      <c r="C93" s="209" t="s">
        <v>142</v>
      </c>
      <c r="D93" s="185" t="s">
        <v>106</v>
      </c>
      <c r="E93" s="186">
        <v>2</v>
      </c>
      <c r="F93" s="187"/>
      <c r="G93" s="171">
        <f t="shared" si="10"/>
        <v>0</v>
      </c>
      <c r="H93" s="154"/>
      <c r="I93" s="154"/>
      <c r="J93" s="154"/>
      <c r="K93" s="154"/>
      <c r="L93" s="154"/>
      <c r="M93" s="154"/>
      <c r="N93" s="154"/>
      <c r="O93" s="154"/>
      <c r="P93" s="154"/>
      <c r="Q93" s="154"/>
      <c r="R93" s="154"/>
      <c r="S93" s="154"/>
      <c r="T93" s="154"/>
      <c r="U93" s="155"/>
      <c r="V93" s="154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</row>
    <row r="94" spans="1:60" outlineLevel="1" x14ac:dyDescent="0.2">
      <c r="A94" s="146">
        <v>62</v>
      </c>
      <c r="B94" s="162">
        <v>210000062</v>
      </c>
      <c r="C94" s="208" t="s">
        <v>133</v>
      </c>
      <c r="D94" s="173" t="s">
        <v>106</v>
      </c>
      <c r="E94" s="174">
        <v>1</v>
      </c>
      <c r="F94" s="176"/>
      <c r="G94" s="171">
        <f t="shared" si="10"/>
        <v>0</v>
      </c>
      <c r="H94" s="154"/>
      <c r="I94" s="154"/>
      <c r="J94" s="154"/>
      <c r="K94" s="154"/>
      <c r="L94" s="154"/>
      <c r="M94" s="154"/>
      <c r="N94" s="154"/>
      <c r="O94" s="154"/>
      <c r="P94" s="154"/>
      <c r="Q94" s="154"/>
      <c r="R94" s="154"/>
      <c r="S94" s="154"/>
      <c r="T94" s="154"/>
      <c r="U94" s="155"/>
      <c r="V94" s="154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</row>
    <row r="95" spans="1:60" outlineLevel="1" x14ac:dyDescent="0.2">
      <c r="A95" s="146">
        <v>63</v>
      </c>
      <c r="B95" s="162">
        <v>210000063</v>
      </c>
      <c r="C95" s="208" t="s">
        <v>174</v>
      </c>
      <c r="D95" s="173" t="s">
        <v>106</v>
      </c>
      <c r="E95" s="174">
        <v>1</v>
      </c>
      <c r="F95" s="176"/>
      <c r="G95" s="171">
        <f t="shared" si="10"/>
        <v>0</v>
      </c>
      <c r="H95" s="154"/>
      <c r="I95" s="154"/>
      <c r="J95" s="154"/>
      <c r="K95" s="154"/>
      <c r="L95" s="154"/>
      <c r="M95" s="154"/>
      <c r="N95" s="154"/>
      <c r="O95" s="154"/>
      <c r="P95" s="154"/>
      <c r="Q95" s="154"/>
      <c r="R95" s="154"/>
      <c r="S95" s="154"/>
      <c r="T95" s="154"/>
      <c r="U95" s="155"/>
      <c r="V95" s="154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</row>
    <row r="96" spans="1:60" outlineLevel="1" x14ac:dyDescent="0.2">
      <c r="A96" s="146">
        <v>64</v>
      </c>
      <c r="B96" s="162">
        <v>210000064</v>
      </c>
      <c r="C96" s="208" t="s">
        <v>215</v>
      </c>
      <c r="D96" s="173" t="s">
        <v>106</v>
      </c>
      <c r="E96" s="174">
        <v>1</v>
      </c>
      <c r="F96" s="176"/>
      <c r="G96" s="171">
        <f t="shared" si="10"/>
        <v>0</v>
      </c>
      <c r="H96" s="154"/>
      <c r="I96" s="154"/>
      <c r="J96" s="154"/>
      <c r="K96" s="154"/>
      <c r="L96" s="154"/>
      <c r="M96" s="154"/>
      <c r="N96" s="154"/>
      <c r="O96" s="154"/>
      <c r="P96" s="154"/>
      <c r="Q96" s="154"/>
      <c r="R96" s="154"/>
      <c r="S96" s="154"/>
      <c r="T96" s="154"/>
      <c r="U96" s="155"/>
      <c r="V96" s="154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</row>
    <row r="97" spans="1:60" outlineLevel="1" x14ac:dyDescent="0.2">
      <c r="A97" s="146">
        <v>65</v>
      </c>
      <c r="B97" s="162">
        <v>210000065</v>
      </c>
      <c r="C97" s="160" t="s">
        <v>134</v>
      </c>
      <c r="D97" s="150" t="s">
        <v>106</v>
      </c>
      <c r="E97" s="152">
        <v>1</v>
      </c>
      <c r="F97" s="154"/>
      <c r="G97" s="171">
        <f t="shared" si="10"/>
        <v>0</v>
      </c>
      <c r="H97" s="154"/>
      <c r="I97" s="154"/>
      <c r="J97" s="154"/>
      <c r="K97" s="154"/>
      <c r="L97" s="154"/>
      <c r="M97" s="154"/>
      <c r="N97" s="154"/>
      <c r="O97" s="154"/>
      <c r="P97" s="154"/>
      <c r="Q97" s="154"/>
      <c r="R97" s="154"/>
      <c r="S97" s="154"/>
      <c r="T97" s="154"/>
      <c r="U97" s="155"/>
      <c r="V97" s="154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</row>
    <row r="98" spans="1:60" outlineLevel="1" x14ac:dyDescent="0.2">
      <c r="A98" s="146">
        <v>66</v>
      </c>
      <c r="B98" s="162">
        <v>210000066</v>
      </c>
      <c r="C98" s="160" t="s">
        <v>135</v>
      </c>
      <c r="D98" s="150" t="s">
        <v>110</v>
      </c>
      <c r="E98" s="172">
        <v>10</v>
      </c>
      <c r="F98" s="154"/>
      <c r="G98" s="171">
        <f t="shared" si="10"/>
        <v>0</v>
      </c>
      <c r="H98" s="154"/>
      <c r="I98" s="154"/>
      <c r="J98" s="154"/>
      <c r="K98" s="154"/>
      <c r="L98" s="154"/>
      <c r="M98" s="154"/>
      <c r="N98" s="154"/>
      <c r="O98" s="154"/>
      <c r="P98" s="154"/>
      <c r="Q98" s="154"/>
      <c r="R98" s="154"/>
      <c r="S98" s="154"/>
      <c r="T98" s="154"/>
      <c r="U98" s="155"/>
      <c r="V98" s="154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</row>
    <row r="99" spans="1:60" outlineLevel="1" x14ac:dyDescent="0.2">
      <c r="A99" s="146">
        <v>67</v>
      </c>
      <c r="B99" s="162">
        <v>210000067</v>
      </c>
      <c r="C99" s="160" t="s">
        <v>136</v>
      </c>
      <c r="D99" s="150" t="s">
        <v>106</v>
      </c>
      <c r="E99" s="172">
        <v>1</v>
      </c>
      <c r="F99" s="154"/>
      <c r="G99" s="171">
        <f t="shared" si="10"/>
        <v>0</v>
      </c>
      <c r="H99" s="154"/>
      <c r="I99" s="154"/>
      <c r="J99" s="154"/>
      <c r="K99" s="154"/>
      <c r="L99" s="154"/>
      <c r="M99" s="154"/>
      <c r="N99" s="154"/>
      <c r="O99" s="154"/>
      <c r="P99" s="154"/>
      <c r="Q99" s="154"/>
      <c r="R99" s="154"/>
      <c r="S99" s="154"/>
      <c r="T99" s="154"/>
      <c r="U99" s="155"/>
      <c r="V99" s="154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</row>
    <row r="100" spans="1:60" x14ac:dyDescent="0.2">
      <c r="A100" s="148" t="s">
        <v>101</v>
      </c>
      <c r="B100" s="148" t="s">
        <v>72</v>
      </c>
      <c r="C100" s="161" t="s">
        <v>74</v>
      </c>
      <c r="D100" s="151"/>
      <c r="E100" s="153"/>
      <c r="F100" s="156"/>
      <c r="G100" s="156">
        <f>SUMIF(AG101:AG105,"&lt;&gt;NOR",G101:G105)</f>
        <v>0</v>
      </c>
      <c r="H100" s="156"/>
      <c r="I100" s="156">
        <f>SUM(I101:I105)</f>
        <v>6695</v>
      </c>
      <c r="J100" s="156"/>
      <c r="K100" s="156">
        <f>SUM(K101:K105)</f>
        <v>3410</v>
      </c>
      <c r="L100" s="156"/>
      <c r="M100" s="156">
        <f>SUM(M101:M105)</f>
        <v>0</v>
      </c>
      <c r="N100" s="156"/>
      <c r="O100" s="156">
        <f>SUM(O101:O105)</f>
        <v>0</v>
      </c>
      <c r="P100" s="156"/>
      <c r="Q100" s="156">
        <f>SUM(Q101:Q105)</f>
        <v>0</v>
      </c>
      <c r="R100" s="156"/>
      <c r="S100" s="156"/>
      <c r="T100" s="156"/>
      <c r="U100" s="157">
        <f>SUM(U101:U105)</f>
        <v>0</v>
      </c>
      <c r="V100" s="156"/>
      <c r="AG100" t="s">
        <v>102</v>
      </c>
    </row>
    <row r="101" spans="1:60" outlineLevel="1" x14ac:dyDescent="0.2">
      <c r="A101" s="146">
        <v>68</v>
      </c>
      <c r="B101" s="162">
        <v>210000068</v>
      </c>
      <c r="C101" s="204" t="s">
        <v>178</v>
      </c>
      <c r="D101" s="150" t="s">
        <v>105</v>
      </c>
      <c r="E101" s="152">
        <v>305</v>
      </c>
      <c r="F101" s="154"/>
      <c r="G101" s="154">
        <f t="shared" ref="G101:G104" si="12">SUM(E101*F101)</f>
        <v>0</v>
      </c>
      <c r="H101" s="154">
        <v>19</v>
      </c>
      <c r="I101" s="154">
        <f>ROUND(E101*H101,2)</f>
        <v>5795</v>
      </c>
      <c r="J101" s="154">
        <v>10</v>
      </c>
      <c r="K101" s="154">
        <f>ROUND(E101*J101,2)</f>
        <v>3050</v>
      </c>
      <c r="L101" s="154">
        <v>21</v>
      </c>
      <c r="M101" s="154">
        <f>G101*(1+L101/100)</f>
        <v>0</v>
      </c>
      <c r="N101" s="154">
        <v>0</v>
      </c>
      <c r="O101" s="154">
        <f>ROUND(E101*N101,2)</f>
        <v>0</v>
      </c>
      <c r="P101" s="154">
        <v>0</v>
      </c>
      <c r="Q101" s="154">
        <f>ROUND(E101*P101,2)</f>
        <v>0</v>
      </c>
      <c r="R101" s="154"/>
      <c r="S101" s="154" t="s">
        <v>103</v>
      </c>
      <c r="T101" s="154">
        <v>0</v>
      </c>
      <c r="U101" s="155">
        <f>ROUND(E101*T101,2)</f>
        <v>0</v>
      </c>
      <c r="V101" s="154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 t="s">
        <v>104</v>
      </c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</row>
    <row r="102" spans="1:60" outlineLevel="1" x14ac:dyDescent="0.2">
      <c r="A102" s="146">
        <v>69</v>
      </c>
      <c r="B102" s="162">
        <v>210000069</v>
      </c>
      <c r="C102" s="204" t="s">
        <v>179</v>
      </c>
      <c r="D102" s="188" t="s">
        <v>105</v>
      </c>
      <c r="E102" s="152">
        <v>36</v>
      </c>
      <c r="F102" s="154"/>
      <c r="G102" s="154">
        <f t="shared" si="12"/>
        <v>0</v>
      </c>
      <c r="H102" s="154">
        <v>25</v>
      </c>
      <c r="I102" s="154">
        <f>ROUND(E102*H102,2)</f>
        <v>900</v>
      </c>
      <c r="J102" s="154">
        <v>10</v>
      </c>
      <c r="K102" s="154">
        <f>ROUND(E102*J102,2)</f>
        <v>360</v>
      </c>
      <c r="L102" s="154">
        <v>21</v>
      </c>
      <c r="M102" s="154">
        <f>G102*(1+L102/100)</f>
        <v>0</v>
      </c>
      <c r="N102" s="154">
        <v>0</v>
      </c>
      <c r="O102" s="154">
        <f>ROUND(E102*N102,2)</f>
        <v>0</v>
      </c>
      <c r="P102" s="154">
        <v>0</v>
      </c>
      <c r="Q102" s="154">
        <f>ROUND(E102*P102,2)</f>
        <v>0</v>
      </c>
      <c r="R102" s="154"/>
      <c r="S102" s="154" t="s">
        <v>103</v>
      </c>
      <c r="T102" s="154">
        <v>0</v>
      </c>
      <c r="U102" s="155">
        <f>ROUND(E102*T102,2)</f>
        <v>0</v>
      </c>
      <c r="V102" s="154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 t="s">
        <v>104</v>
      </c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</row>
    <row r="103" spans="1:60" outlineLevel="1" x14ac:dyDescent="0.2">
      <c r="A103" s="146">
        <v>70</v>
      </c>
      <c r="B103" s="162">
        <v>210000070</v>
      </c>
      <c r="C103" s="204" t="s">
        <v>140</v>
      </c>
      <c r="D103" s="150" t="s">
        <v>106</v>
      </c>
      <c r="E103" s="152">
        <v>6</v>
      </c>
      <c r="F103" s="154"/>
      <c r="G103" s="154">
        <f t="shared" si="12"/>
        <v>0</v>
      </c>
      <c r="H103" s="154"/>
      <c r="I103" s="154"/>
      <c r="J103" s="154"/>
      <c r="K103" s="154"/>
      <c r="L103" s="154"/>
      <c r="M103" s="154"/>
      <c r="N103" s="154"/>
      <c r="O103" s="154"/>
      <c r="P103" s="154"/>
      <c r="Q103" s="154"/>
      <c r="R103" s="154"/>
      <c r="S103" s="154"/>
      <c r="T103" s="154"/>
      <c r="U103" s="155"/>
      <c r="V103" s="154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</row>
    <row r="104" spans="1:60" outlineLevel="1" x14ac:dyDescent="0.2">
      <c r="A104" s="146">
        <v>71</v>
      </c>
      <c r="B104" s="162">
        <v>210000071</v>
      </c>
      <c r="C104" s="204" t="s">
        <v>141</v>
      </c>
      <c r="D104" s="150" t="s">
        <v>106</v>
      </c>
      <c r="E104" s="152">
        <v>6</v>
      </c>
      <c r="F104" s="154"/>
      <c r="G104" s="154">
        <f t="shared" si="12"/>
        <v>0</v>
      </c>
      <c r="H104" s="154"/>
      <c r="I104" s="154"/>
      <c r="J104" s="154"/>
      <c r="K104" s="154"/>
      <c r="L104" s="154"/>
      <c r="M104" s="154"/>
      <c r="N104" s="154"/>
      <c r="O104" s="154"/>
      <c r="P104" s="154"/>
      <c r="Q104" s="154"/>
      <c r="R104" s="154"/>
      <c r="S104" s="154"/>
      <c r="T104" s="154"/>
      <c r="U104" s="155"/>
      <c r="V104" s="154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</row>
    <row r="105" spans="1:60" outlineLevel="1" x14ac:dyDescent="0.2">
      <c r="A105" s="146">
        <v>72</v>
      </c>
      <c r="B105" s="162">
        <v>210000072</v>
      </c>
      <c r="C105" s="204" t="s">
        <v>114</v>
      </c>
      <c r="D105" s="150" t="s">
        <v>106</v>
      </c>
      <c r="E105" s="152">
        <v>6</v>
      </c>
      <c r="F105" s="154"/>
      <c r="G105" s="154">
        <f t="shared" ref="G105" si="13">SUM(E105*F105)</f>
        <v>0</v>
      </c>
      <c r="H105" s="154"/>
      <c r="I105" s="154"/>
      <c r="J105" s="154"/>
      <c r="K105" s="154"/>
      <c r="L105" s="154"/>
      <c r="M105" s="154"/>
      <c r="N105" s="154"/>
      <c r="O105" s="154"/>
      <c r="P105" s="154"/>
      <c r="Q105" s="154"/>
      <c r="R105" s="154"/>
      <c r="S105" s="154"/>
      <c r="T105" s="154"/>
      <c r="U105" s="155"/>
      <c r="V105" s="154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</row>
    <row r="106" spans="1:60" x14ac:dyDescent="0.2">
      <c r="A106" s="148" t="s">
        <v>101</v>
      </c>
      <c r="B106" s="148" t="s">
        <v>73</v>
      </c>
      <c r="C106" s="161" t="s">
        <v>75</v>
      </c>
      <c r="D106" s="151"/>
      <c r="E106" s="153"/>
      <c r="F106" s="156"/>
      <c r="G106" s="156">
        <f>SUMIF(AG107:AG114,"&lt;&gt;NOR",G107:G114)</f>
        <v>0</v>
      </c>
      <c r="H106" s="156"/>
      <c r="I106" s="156">
        <f>SUM(I107:I114)</f>
        <v>0</v>
      </c>
      <c r="J106" s="156"/>
      <c r="K106" s="156">
        <f>SUM(K107:K114)</f>
        <v>0</v>
      </c>
      <c r="L106" s="156"/>
      <c r="M106" s="156">
        <f>SUM(M107:M114)</f>
        <v>0</v>
      </c>
      <c r="N106" s="156"/>
      <c r="O106" s="156">
        <f>SUM(O107:O114)</f>
        <v>0</v>
      </c>
      <c r="P106" s="156"/>
      <c r="Q106" s="156">
        <f>SUM(Q107:Q114)</f>
        <v>0</v>
      </c>
      <c r="R106" s="156"/>
      <c r="S106" s="156"/>
      <c r="T106" s="156"/>
      <c r="U106" s="157">
        <f>SUM(U107:U114)</f>
        <v>0</v>
      </c>
      <c r="V106" s="156"/>
      <c r="AG106" t="s">
        <v>102</v>
      </c>
    </row>
    <row r="107" spans="1:60" outlineLevel="1" x14ac:dyDescent="0.2">
      <c r="A107" s="146">
        <v>75</v>
      </c>
      <c r="B107" s="162">
        <v>210000075</v>
      </c>
      <c r="C107" s="160" t="s">
        <v>111</v>
      </c>
      <c r="D107" s="150" t="s">
        <v>112</v>
      </c>
      <c r="E107" s="152">
        <v>1</v>
      </c>
      <c r="F107" s="154"/>
      <c r="G107" s="154">
        <f t="shared" ref="G107:G114" si="14">SUM(E107*F107)</f>
        <v>0</v>
      </c>
      <c r="H107" s="154">
        <f t="shared" ref="H107:H108" si="15">SUM(F107*G107)</f>
        <v>0</v>
      </c>
      <c r="I107" s="154">
        <f t="shared" ref="I107:I108" si="16">SUM(G107*H107)</f>
        <v>0</v>
      </c>
      <c r="J107" s="154">
        <f t="shared" ref="J107:J108" si="17">SUM(H107*I107)</f>
        <v>0</v>
      </c>
      <c r="K107" s="154">
        <f t="shared" ref="K107:K108" si="18">SUM(I107*J107)</f>
        <v>0</v>
      </c>
      <c r="L107" s="154">
        <f t="shared" ref="L107:L108" si="19">SUM(J107*K107)</f>
        <v>0</v>
      </c>
      <c r="M107" s="154">
        <f t="shared" ref="M107:M108" si="20">SUM(K107*L107)</f>
        <v>0</v>
      </c>
      <c r="N107" s="154">
        <f t="shared" ref="N107:N108" si="21">SUM(L107*M107)</f>
        <v>0</v>
      </c>
      <c r="O107" s="154">
        <f t="shared" ref="O107:O108" si="22">SUM(M107*N107)</f>
        <v>0</v>
      </c>
      <c r="P107" s="154">
        <f t="shared" ref="P107:P108" si="23">SUM(N107*O107)</f>
        <v>0</v>
      </c>
      <c r="Q107" s="154">
        <f t="shared" ref="Q107:Q108" si="24">SUM(O107*P107)</f>
        <v>0</v>
      </c>
      <c r="R107" s="154">
        <f t="shared" ref="R107:R108" si="25">SUM(P107*Q107)</f>
        <v>0</v>
      </c>
      <c r="S107" s="154">
        <f t="shared" ref="S107:S108" si="26">SUM(Q107*R107)</f>
        <v>0</v>
      </c>
      <c r="T107" s="154">
        <f t="shared" ref="T107:T108" si="27">SUM(R107*S107)</f>
        <v>0</v>
      </c>
      <c r="U107" s="154">
        <f t="shared" ref="U107:U108" si="28">SUM(S107*T107)</f>
        <v>0</v>
      </c>
      <c r="V107" s="154">
        <f t="shared" ref="V107:V108" si="29">SUM(T107*U107)</f>
        <v>0</v>
      </c>
      <c r="W107" s="145"/>
      <c r="X107" s="145"/>
      <c r="Y107" s="145"/>
      <c r="Z107" s="145"/>
      <c r="AA107" s="145"/>
      <c r="AB107" s="145"/>
      <c r="AC107" s="145"/>
      <c r="AD107" s="145"/>
      <c r="AE107" s="145"/>
      <c r="AF107" s="145"/>
      <c r="AG107" s="145" t="s">
        <v>104</v>
      </c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  <c r="BH107" s="145"/>
    </row>
    <row r="108" spans="1:60" ht="12.2" customHeight="1" outlineLevel="1" x14ac:dyDescent="0.2">
      <c r="A108" s="146">
        <v>76</v>
      </c>
      <c r="B108" s="162">
        <v>210000076</v>
      </c>
      <c r="C108" s="160" t="s">
        <v>121</v>
      </c>
      <c r="D108" s="150" t="s">
        <v>112</v>
      </c>
      <c r="E108" s="152">
        <v>1</v>
      </c>
      <c r="F108" s="154"/>
      <c r="G108" s="154">
        <f t="shared" si="14"/>
        <v>0</v>
      </c>
      <c r="H108" s="154">
        <f t="shared" si="15"/>
        <v>0</v>
      </c>
      <c r="I108" s="154">
        <f t="shared" si="16"/>
        <v>0</v>
      </c>
      <c r="J108" s="154">
        <f t="shared" si="17"/>
        <v>0</v>
      </c>
      <c r="K108" s="154">
        <f t="shared" si="18"/>
        <v>0</v>
      </c>
      <c r="L108" s="154">
        <f t="shared" si="19"/>
        <v>0</v>
      </c>
      <c r="M108" s="154">
        <f t="shared" si="20"/>
        <v>0</v>
      </c>
      <c r="N108" s="154">
        <f t="shared" si="21"/>
        <v>0</v>
      </c>
      <c r="O108" s="154">
        <f t="shared" si="22"/>
        <v>0</v>
      </c>
      <c r="P108" s="154">
        <f t="shared" si="23"/>
        <v>0</v>
      </c>
      <c r="Q108" s="154">
        <f t="shared" si="24"/>
        <v>0</v>
      </c>
      <c r="R108" s="154">
        <f t="shared" si="25"/>
        <v>0</v>
      </c>
      <c r="S108" s="154">
        <f t="shared" si="26"/>
        <v>0</v>
      </c>
      <c r="T108" s="154">
        <f t="shared" si="27"/>
        <v>0</v>
      </c>
      <c r="U108" s="154">
        <f t="shared" si="28"/>
        <v>0</v>
      </c>
      <c r="V108" s="154">
        <f t="shared" si="29"/>
        <v>0</v>
      </c>
      <c r="W108" s="145"/>
      <c r="X108" s="145"/>
      <c r="Y108" s="145"/>
      <c r="Z108" s="145"/>
      <c r="AA108" s="145"/>
      <c r="AB108" s="145"/>
      <c r="AC108" s="145"/>
      <c r="AD108" s="145"/>
      <c r="AE108" s="145"/>
      <c r="AF108" s="145"/>
      <c r="AG108" s="145" t="s">
        <v>113</v>
      </c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BH108" s="145"/>
    </row>
    <row r="109" spans="1:60" outlineLevel="1" x14ac:dyDescent="0.2">
      <c r="A109" s="146">
        <v>77</v>
      </c>
      <c r="B109" s="162">
        <v>210000077</v>
      </c>
      <c r="C109" s="160" t="s">
        <v>119</v>
      </c>
      <c r="D109" s="150" t="s">
        <v>112</v>
      </c>
      <c r="E109" s="152">
        <v>1</v>
      </c>
      <c r="F109" s="154"/>
      <c r="G109" s="154">
        <f t="shared" si="14"/>
        <v>0</v>
      </c>
      <c r="H109" s="154"/>
      <c r="I109" s="154"/>
      <c r="J109" s="154"/>
      <c r="K109" s="154"/>
      <c r="L109" s="154"/>
      <c r="M109" s="154"/>
      <c r="N109" s="154"/>
      <c r="O109" s="154"/>
      <c r="P109" s="154"/>
      <c r="Q109" s="154"/>
      <c r="R109" s="154"/>
      <c r="S109" s="154"/>
      <c r="T109" s="154"/>
      <c r="U109" s="155"/>
      <c r="V109" s="154"/>
      <c r="W109" s="145"/>
      <c r="X109" s="145"/>
      <c r="Y109" s="145"/>
      <c r="Z109" s="145"/>
      <c r="AA109" s="145"/>
      <c r="AB109" s="145"/>
      <c r="AC109" s="145"/>
      <c r="AD109" s="145"/>
      <c r="AE109" s="145"/>
      <c r="AF109" s="145"/>
      <c r="AG109" s="145"/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  <c r="BG109" s="145"/>
      <c r="BH109" s="145"/>
    </row>
    <row r="110" spans="1:60" outlineLevel="1" x14ac:dyDescent="0.2">
      <c r="A110" s="146">
        <v>78</v>
      </c>
      <c r="B110" s="162">
        <v>210000078</v>
      </c>
      <c r="C110" s="163" t="s">
        <v>116</v>
      </c>
      <c r="D110" s="150" t="s">
        <v>112</v>
      </c>
      <c r="E110" s="164">
        <v>1</v>
      </c>
      <c r="F110" s="154"/>
      <c r="G110" s="154">
        <f t="shared" si="14"/>
        <v>0</v>
      </c>
      <c r="H110" s="154"/>
      <c r="I110" s="154"/>
      <c r="J110" s="154"/>
      <c r="K110" s="154"/>
      <c r="L110" s="154"/>
      <c r="M110" s="154"/>
      <c r="N110" s="154"/>
      <c r="O110" s="154"/>
      <c r="P110" s="154"/>
      <c r="Q110" s="154"/>
      <c r="R110" s="154"/>
      <c r="S110" s="154"/>
      <c r="T110" s="154"/>
      <c r="U110" s="155"/>
      <c r="V110" s="154"/>
      <c r="W110" s="145"/>
      <c r="X110" s="145"/>
      <c r="Y110" s="145"/>
      <c r="Z110" s="145"/>
      <c r="AA110" s="145"/>
      <c r="AB110" s="145"/>
      <c r="AC110" s="145"/>
      <c r="AD110" s="145"/>
      <c r="AE110" s="145"/>
      <c r="AF110" s="145"/>
      <c r="AG110" s="145"/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  <c r="BH110" s="145"/>
    </row>
    <row r="111" spans="1:60" x14ac:dyDescent="0.2">
      <c r="A111" s="146">
        <v>80</v>
      </c>
      <c r="B111" s="162">
        <v>210000080</v>
      </c>
      <c r="C111" s="163" t="s">
        <v>118</v>
      </c>
      <c r="D111" s="150" t="s">
        <v>107</v>
      </c>
      <c r="E111" s="165">
        <v>26</v>
      </c>
      <c r="F111" s="154"/>
      <c r="G111" s="154">
        <f t="shared" si="14"/>
        <v>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AE111">
        <v>15</v>
      </c>
      <c r="AF111">
        <v>21</v>
      </c>
    </row>
    <row r="112" spans="1:60" x14ac:dyDescent="0.2">
      <c r="A112" s="146">
        <v>81</v>
      </c>
      <c r="B112" s="162">
        <v>210000081</v>
      </c>
      <c r="C112" s="163" t="s">
        <v>115</v>
      </c>
      <c r="D112" s="150" t="s">
        <v>107</v>
      </c>
      <c r="E112" s="165">
        <v>6</v>
      </c>
      <c r="F112" s="154"/>
      <c r="G112" s="154">
        <f>SUM(E112*F112)</f>
        <v>0</v>
      </c>
    </row>
    <row r="113" spans="1:7" x14ac:dyDescent="0.2">
      <c r="A113" s="146">
        <v>82</v>
      </c>
      <c r="B113" s="162">
        <v>210000082</v>
      </c>
      <c r="C113" s="163" t="s">
        <v>117</v>
      </c>
      <c r="D113" s="150" t="s">
        <v>107</v>
      </c>
      <c r="E113" s="165">
        <v>24</v>
      </c>
      <c r="F113" s="154"/>
      <c r="G113" s="154">
        <f t="shared" si="14"/>
        <v>0</v>
      </c>
    </row>
    <row r="114" spans="1:7" x14ac:dyDescent="0.2">
      <c r="A114" s="158">
        <v>83</v>
      </c>
      <c r="B114" s="177">
        <v>210000083</v>
      </c>
      <c r="C114" s="166" t="s">
        <v>120</v>
      </c>
      <c r="D114" s="167" t="s">
        <v>107</v>
      </c>
      <c r="E114" s="168">
        <v>6</v>
      </c>
      <c r="F114" s="159"/>
      <c r="G114" s="159">
        <f t="shared" si="14"/>
        <v>0</v>
      </c>
    </row>
    <row r="115" spans="1:7" x14ac:dyDescent="0.2">
      <c r="D115" s="11"/>
    </row>
    <row r="116" spans="1:7" x14ac:dyDescent="0.2">
      <c r="D116" s="11"/>
    </row>
    <row r="117" spans="1:7" x14ac:dyDescent="0.2">
      <c r="D117" s="11"/>
    </row>
    <row r="118" spans="1:7" x14ac:dyDescent="0.2">
      <c r="D118" s="11"/>
    </row>
    <row r="119" spans="1:7" x14ac:dyDescent="0.2">
      <c r="D119" s="11"/>
    </row>
    <row r="120" spans="1:7" x14ac:dyDescent="0.2">
      <c r="D120" s="11"/>
    </row>
    <row r="121" spans="1:7" x14ac:dyDescent="0.2">
      <c r="D121" s="11"/>
    </row>
    <row r="122" spans="1:7" x14ac:dyDescent="0.2">
      <c r="D122" s="11"/>
    </row>
    <row r="123" spans="1:7" x14ac:dyDescent="0.2">
      <c r="D123" s="11"/>
    </row>
    <row r="124" spans="1:7" x14ac:dyDescent="0.2">
      <c r="D124" s="11"/>
    </row>
    <row r="125" spans="1:7" x14ac:dyDescent="0.2">
      <c r="D125" s="11"/>
    </row>
    <row r="126" spans="1:7" x14ac:dyDescent="0.2">
      <c r="D126" s="11"/>
    </row>
    <row r="127" spans="1:7" x14ac:dyDescent="0.2">
      <c r="D127" s="11"/>
    </row>
    <row r="128" spans="1:7" x14ac:dyDescent="0.2">
      <c r="D128" s="11"/>
    </row>
    <row r="129" spans="4:4" x14ac:dyDescent="0.2">
      <c r="D129" s="11"/>
    </row>
    <row r="130" spans="4:4" x14ac:dyDescent="0.2">
      <c r="D130" s="11"/>
    </row>
    <row r="131" spans="4:4" x14ac:dyDescent="0.2">
      <c r="D131" s="11"/>
    </row>
    <row r="132" spans="4:4" x14ac:dyDescent="0.2">
      <c r="D132" s="11"/>
    </row>
    <row r="133" spans="4:4" x14ac:dyDescent="0.2">
      <c r="D133" s="11"/>
    </row>
    <row r="134" spans="4:4" x14ac:dyDescent="0.2">
      <c r="D134" s="11"/>
    </row>
    <row r="135" spans="4:4" x14ac:dyDescent="0.2">
      <c r="D135" s="11"/>
    </row>
    <row r="136" spans="4:4" x14ac:dyDescent="0.2">
      <c r="D136" s="11"/>
    </row>
    <row r="137" spans="4:4" x14ac:dyDescent="0.2">
      <c r="D137" s="11"/>
    </row>
    <row r="138" spans="4:4" x14ac:dyDescent="0.2">
      <c r="D138" s="11"/>
    </row>
    <row r="139" spans="4:4" x14ac:dyDescent="0.2">
      <c r="D139" s="11"/>
    </row>
    <row r="140" spans="4:4" x14ac:dyDescent="0.2">
      <c r="D140" s="11"/>
    </row>
    <row r="141" spans="4:4" x14ac:dyDescent="0.2">
      <c r="D141" s="11"/>
    </row>
    <row r="142" spans="4:4" x14ac:dyDescent="0.2">
      <c r="D142" s="11"/>
    </row>
    <row r="143" spans="4:4" x14ac:dyDescent="0.2">
      <c r="D143" s="11"/>
    </row>
    <row r="144" spans="4:4" x14ac:dyDescent="0.2">
      <c r="D144" s="11"/>
    </row>
    <row r="145" spans="4:4" x14ac:dyDescent="0.2">
      <c r="D145" s="11"/>
    </row>
    <row r="146" spans="4:4" x14ac:dyDescent="0.2">
      <c r="D146" s="11"/>
    </row>
    <row r="147" spans="4:4" x14ac:dyDescent="0.2">
      <c r="D147" s="11"/>
    </row>
    <row r="148" spans="4:4" x14ac:dyDescent="0.2">
      <c r="D148" s="11"/>
    </row>
    <row r="149" spans="4:4" x14ac:dyDescent="0.2">
      <c r="D149" s="11"/>
    </row>
    <row r="150" spans="4:4" x14ac:dyDescent="0.2">
      <c r="D150" s="11"/>
    </row>
    <row r="151" spans="4:4" x14ac:dyDescent="0.2">
      <c r="D151" s="11"/>
    </row>
    <row r="152" spans="4:4" x14ac:dyDescent="0.2">
      <c r="D152" s="11"/>
    </row>
    <row r="153" spans="4:4" x14ac:dyDescent="0.2">
      <c r="D153" s="11"/>
    </row>
    <row r="154" spans="4:4" x14ac:dyDescent="0.2">
      <c r="D154" s="11"/>
    </row>
    <row r="155" spans="4:4" x14ac:dyDescent="0.2">
      <c r="D155" s="11"/>
    </row>
    <row r="156" spans="4:4" x14ac:dyDescent="0.2">
      <c r="D156" s="11"/>
    </row>
    <row r="157" spans="4:4" x14ac:dyDescent="0.2">
      <c r="D157" s="11"/>
    </row>
    <row r="158" spans="4:4" x14ac:dyDescent="0.2">
      <c r="D158" s="11"/>
    </row>
    <row r="159" spans="4:4" x14ac:dyDescent="0.2">
      <c r="D159" s="11"/>
    </row>
    <row r="160" spans="4:4" x14ac:dyDescent="0.2">
      <c r="D160" s="11"/>
    </row>
    <row r="161" spans="4:4" x14ac:dyDescent="0.2">
      <c r="D161" s="11"/>
    </row>
    <row r="162" spans="4:4" x14ac:dyDescent="0.2">
      <c r="D162" s="11"/>
    </row>
    <row r="163" spans="4:4" x14ac:dyDescent="0.2">
      <c r="D163" s="11"/>
    </row>
    <row r="164" spans="4:4" x14ac:dyDescent="0.2">
      <c r="D164" s="11"/>
    </row>
    <row r="165" spans="4:4" x14ac:dyDescent="0.2">
      <c r="D165" s="11"/>
    </row>
    <row r="166" spans="4:4" x14ac:dyDescent="0.2">
      <c r="D166" s="11"/>
    </row>
    <row r="167" spans="4:4" x14ac:dyDescent="0.2">
      <c r="D167" s="11"/>
    </row>
    <row r="168" spans="4:4" x14ac:dyDescent="0.2">
      <c r="D168" s="11"/>
    </row>
    <row r="169" spans="4:4" x14ac:dyDescent="0.2">
      <c r="D169" s="11"/>
    </row>
    <row r="170" spans="4:4" x14ac:dyDescent="0.2">
      <c r="D170" s="11"/>
    </row>
    <row r="171" spans="4:4" x14ac:dyDescent="0.2">
      <c r="D171" s="11"/>
    </row>
    <row r="172" spans="4:4" x14ac:dyDescent="0.2">
      <c r="D172" s="11"/>
    </row>
    <row r="173" spans="4:4" x14ac:dyDescent="0.2">
      <c r="D173" s="11"/>
    </row>
    <row r="174" spans="4:4" x14ac:dyDescent="0.2">
      <c r="D174" s="11"/>
    </row>
    <row r="175" spans="4:4" x14ac:dyDescent="0.2">
      <c r="D175" s="11"/>
    </row>
    <row r="176" spans="4:4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  <row r="4976" spans="4:4" x14ac:dyDescent="0.2">
      <c r="D4976" s="11"/>
    </row>
    <row r="4977" spans="4:4" x14ac:dyDescent="0.2">
      <c r="D4977" s="11"/>
    </row>
    <row r="4978" spans="4:4" x14ac:dyDescent="0.2">
      <c r="D4978" s="11"/>
    </row>
    <row r="4979" spans="4:4" x14ac:dyDescent="0.2">
      <c r="D4979" s="11"/>
    </row>
    <row r="4980" spans="4:4" x14ac:dyDescent="0.2">
      <c r="D4980" s="11"/>
    </row>
    <row r="4981" spans="4:4" x14ac:dyDescent="0.2">
      <c r="D4981" s="11"/>
    </row>
    <row r="4982" spans="4:4" x14ac:dyDescent="0.2">
      <c r="D4982" s="11"/>
    </row>
    <row r="4983" spans="4:4" x14ac:dyDescent="0.2">
      <c r="D4983" s="11"/>
    </row>
    <row r="4984" spans="4:4" x14ac:dyDescent="0.2">
      <c r="D4984" s="11"/>
    </row>
    <row r="4985" spans="4:4" x14ac:dyDescent="0.2">
      <c r="D4985" s="11"/>
    </row>
    <row r="4986" spans="4:4" x14ac:dyDescent="0.2">
      <c r="D4986" s="11"/>
    </row>
    <row r="4987" spans="4:4" x14ac:dyDescent="0.2">
      <c r="D4987" s="11"/>
    </row>
    <row r="4988" spans="4:4" x14ac:dyDescent="0.2">
      <c r="D4988" s="11"/>
    </row>
    <row r="4989" spans="4:4" x14ac:dyDescent="0.2">
      <c r="D4989" s="11"/>
    </row>
    <row r="4990" spans="4:4" x14ac:dyDescent="0.2">
      <c r="D4990" s="11"/>
    </row>
    <row r="4991" spans="4:4" x14ac:dyDescent="0.2">
      <c r="D4991" s="11"/>
    </row>
    <row r="4992" spans="4:4" x14ac:dyDescent="0.2">
      <c r="D4992" s="11"/>
    </row>
    <row r="4993" spans="4:4" x14ac:dyDescent="0.2">
      <c r="D4993" s="11"/>
    </row>
    <row r="4994" spans="4:4" x14ac:dyDescent="0.2">
      <c r="D4994" s="11"/>
    </row>
    <row r="4995" spans="4:4" x14ac:dyDescent="0.2">
      <c r="D4995" s="11"/>
    </row>
    <row r="4996" spans="4:4" x14ac:dyDescent="0.2">
      <c r="D4996" s="11"/>
    </row>
    <row r="4997" spans="4:4" x14ac:dyDescent="0.2">
      <c r="D4997" s="11"/>
    </row>
    <row r="4998" spans="4:4" x14ac:dyDescent="0.2">
      <c r="D4998" s="11"/>
    </row>
    <row r="4999" spans="4:4" x14ac:dyDescent="0.2">
      <c r="D4999" s="11"/>
    </row>
    <row r="5000" spans="4:4" x14ac:dyDescent="0.2">
      <c r="D5000" s="11"/>
    </row>
    <row r="5001" spans="4:4" x14ac:dyDescent="0.2">
      <c r="D5001" s="11"/>
    </row>
    <row r="5002" spans="4:4" x14ac:dyDescent="0.2">
      <c r="D5002" s="11"/>
    </row>
    <row r="5003" spans="4:4" x14ac:dyDescent="0.2">
      <c r="D5003" s="11"/>
    </row>
    <row r="5004" spans="4:4" x14ac:dyDescent="0.2">
      <c r="D5004" s="11"/>
    </row>
    <row r="5005" spans="4:4" x14ac:dyDescent="0.2">
      <c r="D5005" s="11"/>
    </row>
    <row r="5006" spans="4:4" x14ac:dyDescent="0.2">
      <c r="D5006" s="11"/>
    </row>
    <row r="5007" spans="4:4" x14ac:dyDescent="0.2">
      <c r="D5007" s="11"/>
    </row>
    <row r="5008" spans="4:4" x14ac:dyDescent="0.2">
      <c r="D5008" s="11"/>
    </row>
    <row r="5009" spans="4:4" x14ac:dyDescent="0.2">
      <c r="D5009" s="11"/>
    </row>
    <row r="5010" spans="4:4" x14ac:dyDescent="0.2">
      <c r="D5010" s="11"/>
    </row>
    <row r="5011" spans="4:4" x14ac:dyDescent="0.2">
      <c r="D5011" s="11"/>
    </row>
  </sheetData>
  <mergeCells count="4">
    <mergeCell ref="A1:G1"/>
    <mergeCell ref="C2:G2"/>
    <mergeCell ref="C3:G3"/>
    <mergeCell ref="C4:G4"/>
  </mergeCells>
  <phoneticPr fontId="41" type="noConversion"/>
  <pageMargins left="0.59055118110236204" right="0.23622047244094502" top="0.78740157499999996" bottom="0.78740157499999996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2019-11-08T12:38:51Z</dcterms:created>
  <dcterms:modified xsi:type="dcterms:W3CDTF">2025-01-24T07:53:36Z</dcterms:modified>
</cp:coreProperties>
</file>