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ttl\Documents\Bkom\rozpočty\Orlí II, Měnínská, Novobranská\KAM Orlí\"/>
    </mc:Choice>
  </mc:AlternateContent>
  <xr:revisionPtr revIDLastSave="0" documentId="8_{0125D847-6B18-4A8C-9C44-81D55437CD8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0.01 Naklady" sheetId="12" r:id="rId4"/>
    <sheet name="SO 101 101.01 Pol" sheetId="13" r:id="rId5"/>
    <sheet name="SO 102 102.01 Pol" sheetId="14" r:id="rId6"/>
    <sheet name="SO 801 801.01 Pol" sheetId="15" r:id="rId7"/>
  </sheets>
  <externalReferences>
    <externalReference r:id="rId8"/>
  </externalReferences>
  <definedNames>
    <definedName name="CelkemDPHVypocet" localSheetId="1">Stavba!$H$48</definedName>
    <definedName name="CenaCelkem">Stavba!$G$29</definedName>
    <definedName name="CenaCelkemBezDPH">Stavba!$G$28</definedName>
    <definedName name="CenaCelkemVypocet" localSheetId="1">Stavba!$I$48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00.01 Naklady'!$1:$7</definedName>
    <definedName name="_xlnm.Print_Titles" localSheetId="4">'SO 101 101.01 Pol'!$1:$7</definedName>
    <definedName name="_xlnm.Print_Titles" localSheetId="5">'SO 102 102.01 Pol'!$1:$7</definedName>
    <definedName name="_xlnm.Print_Titles" localSheetId="6">'SO 801 801.01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00.01 Naklady'!$A$1:$Y$65</definedName>
    <definedName name="_xlnm.Print_Area" localSheetId="4">'SO 101 101.01 Pol'!$A$1:$Y$259</definedName>
    <definedName name="_xlnm.Print_Area" localSheetId="5">'SO 102 102.01 Pol'!$A$1:$Y$88</definedName>
    <definedName name="_xlnm.Print_Area" localSheetId="6">'SO 801 801.01 Pol'!$A$1:$Y$68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Stavba!$F$48</definedName>
    <definedName name="ZakladDPHZakl">Stavba!$G$25</definedName>
    <definedName name="ZakladDPHZaklVypocet" localSheetId="1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G47" i="1"/>
  <c r="F47" i="1"/>
  <c r="G46" i="1"/>
  <c r="H46" i="1" s="1"/>
  <c r="I46" i="1" s="1"/>
  <c r="F46" i="1"/>
  <c r="G45" i="1"/>
  <c r="F45" i="1"/>
  <c r="H45" i="1" s="1"/>
  <c r="I45" i="1" s="1"/>
  <c r="G44" i="1"/>
  <c r="F44" i="1"/>
  <c r="H44" i="1" s="1"/>
  <c r="I44" i="1" s="1"/>
  <c r="G43" i="1"/>
  <c r="F43" i="1"/>
  <c r="H43" i="1" s="1"/>
  <c r="I43" i="1" s="1"/>
  <c r="G42" i="1"/>
  <c r="F42" i="1"/>
  <c r="G41" i="1"/>
  <c r="F41" i="1"/>
  <c r="G40" i="1"/>
  <c r="H40" i="1" s="1"/>
  <c r="I40" i="1" s="1"/>
  <c r="F40" i="1"/>
  <c r="G39" i="1"/>
  <c r="H39" i="1" s="1"/>
  <c r="I39" i="1" s="1"/>
  <c r="I48" i="1" s="1"/>
  <c r="F39" i="1"/>
  <c r="G53" i="15"/>
  <c r="BA46" i="15"/>
  <c r="BA37" i="15"/>
  <c r="BA35" i="15"/>
  <c r="BA31" i="15"/>
  <c r="BA28" i="15"/>
  <c r="BA24" i="15"/>
  <c r="BA18" i="15"/>
  <c r="G8" i="15"/>
  <c r="G9" i="15"/>
  <c r="M9" i="15" s="1"/>
  <c r="I9" i="15"/>
  <c r="I8" i="15" s="1"/>
  <c r="K9" i="15"/>
  <c r="K8" i="15" s="1"/>
  <c r="O9" i="15"/>
  <c r="O8" i="15" s="1"/>
  <c r="Q9" i="15"/>
  <c r="Q8" i="15" s="1"/>
  <c r="V9" i="15"/>
  <c r="G11" i="15"/>
  <c r="M11" i="15" s="1"/>
  <c r="I11" i="15"/>
  <c r="K11" i="15"/>
  <c r="O11" i="15"/>
  <c r="Q11" i="15"/>
  <c r="V11" i="15"/>
  <c r="G13" i="15"/>
  <c r="I13" i="15"/>
  <c r="K13" i="15"/>
  <c r="M13" i="15"/>
  <c r="O13" i="15"/>
  <c r="Q13" i="15"/>
  <c r="V13" i="15"/>
  <c r="G15" i="15"/>
  <c r="I15" i="15"/>
  <c r="K15" i="15"/>
  <c r="M15" i="15"/>
  <c r="O15" i="15"/>
  <c r="Q15" i="15"/>
  <c r="V15" i="15"/>
  <c r="G17" i="15"/>
  <c r="I17" i="15"/>
  <c r="K17" i="15"/>
  <c r="M17" i="15"/>
  <c r="O17" i="15"/>
  <c r="Q17" i="15"/>
  <c r="V17" i="15"/>
  <c r="G20" i="15"/>
  <c r="AF53" i="15" s="1"/>
  <c r="I20" i="15"/>
  <c r="K20" i="15"/>
  <c r="O20" i="15"/>
  <c r="Q20" i="15"/>
  <c r="V20" i="15"/>
  <c r="V8" i="15" s="1"/>
  <c r="G23" i="15"/>
  <c r="M23" i="15" s="1"/>
  <c r="I23" i="15"/>
  <c r="K23" i="15"/>
  <c r="O23" i="15"/>
  <c r="Q23" i="15"/>
  <c r="V23" i="15"/>
  <c r="G27" i="15"/>
  <c r="M27" i="15" s="1"/>
  <c r="I27" i="15"/>
  <c r="K27" i="15"/>
  <c r="O27" i="15"/>
  <c r="Q27" i="15"/>
  <c r="V27" i="15"/>
  <c r="G30" i="15"/>
  <c r="I30" i="15"/>
  <c r="K30" i="15"/>
  <c r="M30" i="15"/>
  <c r="O30" i="15"/>
  <c r="Q30" i="15"/>
  <c r="V30" i="15"/>
  <c r="G42" i="15"/>
  <c r="I42" i="15"/>
  <c r="K42" i="15"/>
  <c r="M42" i="15"/>
  <c r="O42" i="15"/>
  <c r="Q42" i="15"/>
  <c r="V42" i="15"/>
  <c r="I44" i="15"/>
  <c r="K44" i="15"/>
  <c r="O44" i="15"/>
  <c r="G45" i="15"/>
  <c r="M45" i="15" s="1"/>
  <c r="M44" i="15" s="1"/>
  <c r="I45" i="15"/>
  <c r="K45" i="15"/>
  <c r="O45" i="15"/>
  <c r="Q45" i="15"/>
  <c r="Q44" i="15" s="1"/>
  <c r="V45" i="15"/>
  <c r="V44" i="15" s="1"/>
  <c r="AE53" i="15"/>
  <c r="G73" i="14"/>
  <c r="BA45" i="14"/>
  <c r="BA35" i="14"/>
  <c r="BA34" i="14"/>
  <c r="BA25" i="14"/>
  <c r="BA24" i="14"/>
  <c r="BA10" i="14"/>
  <c r="G8" i="14"/>
  <c r="K8" i="14"/>
  <c r="O8" i="14"/>
  <c r="G9" i="14"/>
  <c r="I9" i="14"/>
  <c r="I8" i="14" s="1"/>
  <c r="K9" i="14"/>
  <c r="M9" i="14"/>
  <c r="M8" i="14" s="1"/>
  <c r="O9" i="14"/>
  <c r="Q9" i="14"/>
  <c r="Q8" i="14" s="1"/>
  <c r="V9" i="14"/>
  <c r="V8" i="14" s="1"/>
  <c r="G15" i="14"/>
  <c r="K15" i="14"/>
  <c r="V15" i="14"/>
  <c r="G16" i="14"/>
  <c r="M16" i="14" s="1"/>
  <c r="I16" i="14"/>
  <c r="I15" i="14" s="1"/>
  <c r="K16" i="14"/>
  <c r="O16" i="14"/>
  <c r="O15" i="14" s="1"/>
  <c r="Q16" i="14"/>
  <c r="Q15" i="14" s="1"/>
  <c r="V16" i="14"/>
  <c r="G26" i="14"/>
  <c r="M26" i="14" s="1"/>
  <c r="I26" i="14"/>
  <c r="K26" i="14"/>
  <c r="O26" i="14"/>
  <c r="Q26" i="14"/>
  <c r="V26" i="14"/>
  <c r="G36" i="14"/>
  <c r="I36" i="14"/>
  <c r="K36" i="14"/>
  <c r="M36" i="14"/>
  <c r="O36" i="14"/>
  <c r="Q36" i="14"/>
  <c r="V36" i="14"/>
  <c r="K43" i="14"/>
  <c r="O43" i="14"/>
  <c r="G44" i="14"/>
  <c r="G43" i="14" s="1"/>
  <c r="I44" i="14"/>
  <c r="I43" i="14" s="1"/>
  <c r="K44" i="14"/>
  <c r="M44" i="14"/>
  <c r="O44" i="14"/>
  <c r="Q44" i="14"/>
  <c r="Q43" i="14" s="1"/>
  <c r="V44" i="14"/>
  <c r="V43" i="14" s="1"/>
  <c r="G47" i="14"/>
  <c r="AF73" i="14" s="1"/>
  <c r="I47" i="14"/>
  <c r="K47" i="14"/>
  <c r="O47" i="14"/>
  <c r="Q47" i="14"/>
  <c r="V47" i="14"/>
  <c r="G49" i="14"/>
  <c r="I49" i="14"/>
  <c r="V49" i="14"/>
  <c r="G50" i="14"/>
  <c r="M50" i="14" s="1"/>
  <c r="M49" i="14" s="1"/>
  <c r="I50" i="14"/>
  <c r="K50" i="14"/>
  <c r="K49" i="14" s="1"/>
  <c r="O50" i="14"/>
  <c r="O49" i="14" s="1"/>
  <c r="Q50" i="14"/>
  <c r="Q49" i="14" s="1"/>
  <c r="V50" i="14"/>
  <c r="G62" i="14"/>
  <c r="I62" i="14"/>
  <c r="K62" i="14"/>
  <c r="M62" i="14"/>
  <c r="O62" i="14"/>
  <c r="Q62" i="14"/>
  <c r="V62" i="14"/>
  <c r="AE73" i="14"/>
  <c r="G244" i="13"/>
  <c r="BA239" i="13"/>
  <c r="BA235" i="13"/>
  <c r="BA213" i="13"/>
  <c r="BA210" i="13"/>
  <c r="BA176" i="13"/>
  <c r="BA173" i="13"/>
  <c r="BA169" i="13"/>
  <c r="BA157" i="13"/>
  <c r="BA124" i="13"/>
  <c r="BA116" i="13"/>
  <c r="BA72" i="13"/>
  <c r="BA64" i="13"/>
  <c r="BA59" i="13"/>
  <c r="BA53" i="13"/>
  <c r="BA49" i="13"/>
  <c r="BA45" i="13"/>
  <c r="BA36" i="13"/>
  <c r="BA27" i="13"/>
  <c r="BA23" i="13"/>
  <c r="BA19" i="13"/>
  <c r="G9" i="13"/>
  <c r="M9" i="13" s="1"/>
  <c r="M8" i="13" s="1"/>
  <c r="I9" i="13"/>
  <c r="I8" i="13" s="1"/>
  <c r="K9" i="13"/>
  <c r="O9" i="13"/>
  <c r="O8" i="13" s="1"/>
  <c r="Q9" i="13"/>
  <c r="Q8" i="13" s="1"/>
  <c r="V9" i="13"/>
  <c r="V8" i="13" s="1"/>
  <c r="G12" i="13"/>
  <c r="M12" i="13" s="1"/>
  <c r="I12" i="13"/>
  <c r="K12" i="13"/>
  <c r="O12" i="13"/>
  <c r="Q12" i="13"/>
  <c r="V12" i="13"/>
  <c r="G14" i="13"/>
  <c r="I14" i="13"/>
  <c r="K14" i="13"/>
  <c r="K8" i="13" s="1"/>
  <c r="M14" i="13"/>
  <c r="O14" i="13"/>
  <c r="Q14" i="13"/>
  <c r="V14" i="13"/>
  <c r="G40" i="13"/>
  <c r="I40" i="13"/>
  <c r="K40" i="13"/>
  <c r="M40" i="13"/>
  <c r="O40" i="13"/>
  <c r="Q40" i="13"/>
  <c r="V40" i="13"/>
  <c r="G63" i="13"/>
  <c r="I63" i="13"/>
  <c r="K63" i="13"/>
  <c r="M63" i="13"/>
  <c r="O63" i="13"/>
  <c r="Q63" i="13"/>
  <c r="V63" i="13"/>
  <c r="G66" i="13"/>
  <c r="M66" i="13" s="1"/>
  <c r="I66" i="13"/>
  <c r="K66" i="13"/>
  <c r="O66" i="13"/>
  <c r="Q66" i="13"/>
  <c r="V66" i="13"/>
  <c r="G68" i="13"/>
  <c r="M68" i="13" s="1"/>
  <c r="I68" i="13"/>
  <c r="K68" i="13"/>
  <c r="O68" i="13"/>
  <c r="Q68" i="13"/>
  <c r="V68" i="13"/>
  <c r="G71" i="13"/>
  <c r="M71" i="13" s="1"/>
  <c r="I71" i="13"/>
  <c r="K71" i="13"/>
  <c r="O71" i="13"/>
  <c r="Q71" i="13"/>
  <c r="V71" i="13"/>
  <c r="G79" i="13"/>
  <c r="G78" i="13" s="1"/>
  <c r="I79" i="13"/>
  <c r="I78" i="13" s="1"/>
  <c r="K79" i="13"/>
  <c r="K78" i="13" s="1"/>
  <c r="M79" i="13"/>
  <c r="M78" i="13" s="1"/>
  <c r="O79" i="13"/>
  <c r="O78" i="13" s="1"/>
  <c r="Q79" i="13"/>
  <c r="V79" i="13"/>
  <c r="V78" i="13" s="1"/>
  <c r="G82" i="13"/>
  <c r="I82" i="13"/>
  <c r="K82" i="13"/>
  <c r="M82" i="13"/>
  <c r="O82" i="13"/>
  <c r="Q82" i="13"/>
  <c r="V82" i="13"/>
  <c r="G90" i="13"/>
  <c r="M90" i="13" s="1"/>
  <c r="I90" i="13"/>
  <c r="K90" i="13"/>
  <c r="O90" i="13"/>
  <c r="Q90" i="13"/>
  <c r="V90" i="13"/>
  <c r="G93" i="13"/>
  <c r="M93" i="13" s="1"/>
  <c r="I93" i="13"/>
  <c r="K93" i="13"/>
  <c r="O93" i="13"/>
  <c r="Q93" i="13"/>
  <c r="Q78" i="13" s="1"/>
  <c r="V93" i="13"/>
  <c r="G97" i="13"/>
  <c r="M97" i="13" s="1"/>
  <c r="I97" i="13"/>
  <c r="K97" i="13"/>
  <c r="O97" i="13"/>
  <c r="Q97" i="13"/>
  <c r="V97" i="13"/>
  <c r="G102" i="13"/>
  <c r="G101" i="13" s="1"/>
  <c r="I102" i="13"/>
  <c r="I101" i="13" s="1"/>
  <c r="K102" i="13"/>
  <c r="K101" i="13" s="1"/>
  <c r="M102" i="13"/>
  <c r="M101" i="13" s="1"/>
  <c r="O102" i="13"/>
  <c r="O101" i="13" s="1"/>
  <c r="Q102" i="13"/>
  <c r="V102" i="13"/>
  <c r="V101" i="13" s="1"/>
  <c r="G106" i="13"/>
  <c r="I106" i="13"/>
  <c r="K106" i="13"/>
  <c r="M106" i="13"/>
  <c r="O106" i="13"/>
  <c r="Q106" i="13"/>
  <c r="V106" i="13"/>
  <c r="G110" i="13"/>
  <c r="M110" i="13" s="1"/>
  <c r="I110" i="13"/>
  <c r="K110" i="13"/>
  <c r="O110" i="13"/>
  <c r="Q110" i="13"/>
  <c r="V110" i="13"/>
  <c r="G115" i="13"/>
  <c r="M115" i="13" s="1"/>
  <c r="I115" i="13"/>
  <c r="K115" i="13"/>
  <c r="O115" i="13"/>
  <c r="Q115" i="13"/>
  <c r="Q101" i="13" s="1"/>
  <c r="V115" i="13"/>
  <c r="G117" i="13"/>
  <c r="M117" i="13" s="1"/>
  <c r="I117" i="13"/>
  <c r="K117" i="13"/>
  <c r="O117" i="13"/>
  <c r="Q117" i="13"/>
  <c r="V117" i="13"/>
  <c r="G123" i="13"/>
  <c r="I123" i="13"/>
  <c r="K123" i="13"/>
  <c r="M123" i="13"/>
  <c r="O123" i="13"/>
  <c r="Q123" i="13"/>
  <c r="V123" i="13"/>
  <c r="G127" i="13"/>
  <c r="G126" i="13" s="1"/>
  <c r="I127" i="13"/>
  <c r="I126" i="13" s="1"/>
  <c r="K127" i="13"/>
  <c r="K126" i="13" s="1"/>
  <c r="M127" i="13"/>
  <c r="O127" i="13"/>
  <c r="Q127" i="13"/>
  <c r="Q126" i="13" s="1"/>
  <c r="V127" i="13"/>
  <c r="V126" i="13" s="1"/>
  <c r="G130" i="13"/>
  <c r="M130" i="13" s="1"/>
  <c r="I130" i="13"/>
  <c r="K130" i="13"/>
  <c r="O130" i="13"/>
  <c r="Q130" i="13"/>
  <c r="V130" i="13"/>
  <c r="G131" i="13"/>
  <c r="M131" i="13" s="1"/>
  <c r="I131" i="13"/>
  <c r="K131" i="13"/>
  <c r="O131" i="13"/>
  <c r="Q131" i="13"/>
  <c r="V131" i="13"/>
  <c r="G137" i="13"/>
  <c r="M137" i="13" s="1"/>
  <c r="I137" i="13"/>
  <c r="K137" i="13"/>
  <c r="O137" i="13"/>
  <c r="O126" i="13" s="1"/>
  <c r="Q137" i="13"/>
  <c r="V137" i="13"/>
  <c r="G143" i="13"/>
  <c r="I143" i="13"/>
  <c r="K143" i="13"/>
  <c r="M143" i="13"/>
  <c r="O143" i="13"/>
  <c r="Q143" i="13"/>
  <c r="V143" i="13"/>
  <c r="G145" i="13"/>
  <c r="I145" i="13"/>
  <c r="K145" i="13"/>
  <c r="M145" i="13"/>
  <c r="O145" i="13"/>
  <c r="Q145" i="13"/>
  <c r="V145" i="13"/>
  <c r="G148" i="13"/>
  <c r="I148" i="13"/>
  <c r="K148" i="13"/>
  <c r="M148" i="13"/>
  <c r="O148" i="13"/>
  <c r="Q148" i="13"/>
  <c r="V148" i="13"/>
  <c r="G152" i="13"/>
  <c r="M152" i="13" s="1"/>
  <c r="I152" i="13"/>
  <c r="K152" i="13"/>
  <c r="O152" i="13"/>
  <c r="Q152" i="13"/>
  <c r="V152" i="13"/>
  <c r="G156" i="13"/>
  <c r="M156" i="13" s="1"/>
  <c r="I156" i="13"/>
  <c r="K156" i="13"/>
  <c r="O156" i="13"/>
  <c r="Q156" i="13"/>
  <c r="V156" i="13"/>
  <c r="G160" i="13"/>
  <c r="V160" i="13"/>
  <c r="G161" i="13"/>
  <c r="I161" i="13"/>
  <c r="I160" i="13" s="1"/>
  <c r="K161" i="13"/>
  <c r="K160" i="13" s="1"/>
  <c r="M161" i="13"/>
  <c r="M160" i="13" s="1"/>
  <c r="O161" i="13"/>
  <c r="O160" i="13" s="1"/>
  <c r="Q161" i="13"/>
  <c r="Q160" i="13" s="1"/>
  <c r="V161" i="13"/>
  <c r="G165" i="13"/>
  <c r="G164" i="13" s="1"/>
  <c r="I165" i="13"/>
  <c r="I164" i="13" s="1"/>
  <c r="K165" i="13"/>
  <c r="K164" i="13" s="1"/>
  <c r="M165" i="13"/>
  <c r="M164" i="13" s="1"/>
  <c r="O165" i="13"/>
  <c r="Q165" i="13"/>
  <c r="Q164" i="13" s="1"/>
  <c r="V165" i="13"/>
  <c r="V164" i="13" s="1"/>
  <c r="G167" i="13"/>
  <c r="M167" i="13" s="1"/>
  <c r="I167" i="13"/>
  <c r="K167" i="13"/>
  <c r="O167" i="13"/>
  <c r="Q167" i="13"/>
  <c r="V167" i="13"/>
  <c r="G171" i="13"/>
  <c r="M171" i="13" s="1"/>
  <c r="I171" i="13"/>
  <c r="K171" i="13"/>
  <c r="O171" i="13"/>
  <c r="Q171" i="13"/>
  <c r="V171" i="13"/>
  <c r="G174" i="13"/>
  <c r="M174" i="13" s="1"/>
  <c r="I174" i="13"/>
  <c r="K174" i="13"/>
  <c r="O174" i="13"/>
  <c r="Q174" i="13"/>
  <c r="V174" i="13"/>
  <c r="G178" i="13"/>
  <c r="I178" i="13"/>
  <c r="K178" i="13"/>
  <c r="M178" i="13"/>
  <c r="O178" i="13"/>
  <c r="Q178" i="13"/>
  <c r="V178" i="13"/>
  <c r="G179" i="13"/>
  <c r="I179" i="13"/>
  <c r="K179" i="13"/>
  <c r="M179" i="13"/>
  <c r="O179" i="13"/>
  <c r="O164" i="13" s="1"/>
  <c r="Q179" i="13"/>
  <c r="V179" i="13"/>
  <c r="G182" i="13"/>
  <c r="G181" i="13" s="1"/>
  <c r="I182" i="13"/>
  <c r="I181" i="13" s="1"/>
  <c r="K182" i="13"/>
  <c r="K181" i="13" s="1"/>
  <c r="O182" i="13"/>
  <c r="O181" i="13" s="1"/>
  <c r="Q182" i="13"/>
  <c r="Q181" i="13" s="1"/>
  <c r="V182" i="13"/>
  <c r="V181" i="13" s="1"/>
  <c r="G184" i="13"/>
  <c r="M184" i="13" s="1"/>
  <c r="I184" i="13"/>
  <c r="K184" i="13"/>
  <c r="O184" i="13"/>
  <c r="Q184" i="13"/>
  <c r="V184" i="13"/>
  <c r="G189" i="13"/>
  <c r="M189" i="13" s="1"/>
  <c r="I189" i="13"/>
  <c r="K189" i="13"/>
  <c r="O189" i="13"/>
  <c r="Q189" i="13"/>
  <c r="V189" i="13"/>
  <c r="G192" i="13"/>
  <c r="I192" i="13"/>
  <c r="K192" i="13"/>
  <c r="M192" i="13"/>
  <c r="O192" i="13"/>
  <c r="Q192" i="13"/>
  <c r="V192" i="13"/>
  <c r="G194" i="13"/>
  <c r="I194" i="13"/>
  <c r="K194" i="13"/>
  <c r="M194" i="13"/>
  <c r="O194" i="13"/>
  <c r="Q194" i="13"/>
  <c r="V194" i="13"/>
  <c r="G196" i="13"/>
  <c r="I196" i="13"/>
  <c r="K196" i="13"/>
  <c r="M196" i="13"/>
  <c r="O196" i="13"/>
  <c r="Q196" i="13"/>
  <c r="V196" i="13"/>
  <c r="G198" i="13"/>
  <c r="M198" i="13" s="1"/>
  <c r="I198" i="13"/>
  <c r="K198" i="13"/>
  <c r="O198" i="13"/>
  <c r="Q198" i="13"/>
  <c r="V198" i="13"/>
  <c r="G201" i="13"/>
  <c r="M201" i="13" s="1"/>
  <c r="I201" i="13"/>
  <c r="K201" i="13"/>
  <c r="O201" i="13"/>
  <c r="Q201" i="13"/>
  <c r="V201" i="13"/>
  <c r="G204" i="13"/>
  <c r="M204" i="13" s="1"/>
  <c r="I204" i="13"/>
  <c r="K204" i="13"/>
  <c r="O204" i="13"/>
  <c r="Q204" i="13"/>
  <c r="V204" i="13"/>
  <c r="G206" i="13"/>
  <c r="I206" i="13"/>
  <c r="K206" i="13"/>
  <c r="M206" i="13"/>
  <c r="O206" i="13"/>
  <c r="Q206" i="13"/>
  <c r="V206" i="13"/>
  <c r="O208" i="13"/>
  <c r="G209" i="13"/>
  <c r="G208" i="13" s="1"/>
  <c r="I209" i="13"/>
  <c r="I208" i="13" s="1"/>
  <c r="K209" i="13"/>
  <c r="K208" i="13" s="1"/>
  <c r="M209" i="13"/>
  <c r="M208" i="13" s="1"/>
  <c r="O209" i="13"/>
  <c r="Q209" i="13"/>
  <c r="Q208" i="13" s="1"/>
  <c r="V209" i="13"/>
  <c r="V208" i="13" s="1"/>
  <c r="K211" i="13"/>
  <c r="G212" i="13"/>
  <c r="M212" i="13" s="1"/>
  <c r="M211" i="13" s="1"/>
  <c r="I212" i="13"/>
  <c r="I211" i="13" s="1"/>
  <c r="K212" i="13"/>
  <c r="O212" i="13"/>
  <c r="O211" i="13" s="1"/>
  <c r="Q212" i="13"/>
  <c r="Q211" i="13" s="1"/>
  <c r="V212" i="13"/>
  <c r="V211" i="13" s="1"/>
  <c r="G217" i="13"/>
  <c r="M217" i="13" s="1"/>
  <c r="I217" i="13"/>
  <c r="K217" i="13"/>
  <c r="O217" i="13"/>
  <c r="Q217" i="13"/>
  <c r="V217" i="13"/>
  <c r="Q219" i="13"/>
  <c r="G220" i="13"/>
  <c r="G219" i="13" s="1"/>
  <c r="I220" i="13"/>
  <c r="I219" i="13" s="1"/>
  <c r="K220" i="13"/>
  <c r="K219" i="13" s="1"/>
  <c r="M220" i="13"/>
  <c r="M219" i="13" s="1"/>
  <c r="O220" i="13"/>
  <c r="O219" i="13" s="1"/>
  <c r="Q220" i="13"/>
  <c r="V220" i="13"/>
  <c r="V219" i="13" s="1"/>
  <c r="G222" i="13"/>
  <c r="I222" i="13"/>
  <c r="K222" i="13"/>
  <c r="M222" i="13"/>
  <c r="O222" i="13"/>
  <c r="Q222" i="13"/>
  <c r="V222" i="13"/>
  <c r="G224" i="13"/>
  <c r="M224" i="13" s="1"/>
  <c r="I224" i="13"/>
  <c r="K224" i="13"/>
  <c r="O224" i="13"/>
  <c r="Q224" i="13"/>
  <c r="V224" i="13"/>
  <c r="G226" i="13"/>
  <c r="I226" i="13"/>
  <c r="G227" i="13"/>
  <c r="M227" i="13" s="1"/>
  <c r="M226" i="13" s="1"/>
  <c r="I227" i="13"/>
  <c r="K227" i="13"/>
  <c r="K226" i="13" s="1"/>
  <c r="O227" i="13"/>
  <c r="O226" i="13" s="1"/>
  <c r="Q227" i="13"/>
  <c r="Q226" i="13" s="1"/>
  <c r="V227" i="13"/>
  <c r="V226" i="13" s="1"/>
  <c r="Q228" i="13"/>
  <c r="G229" i="13"/>
  <c r="G228" i="13" s="1"/>
  <c r="I229" i="13"/>
  <c r="I228" i="13" s="1"/>
  <c r="K229" i="13"/>
  <c r="K228" i="13" s="1"/>
  <c r="M229" i="13"/>
  <c r="M228" i="13" s="1"/>
  <c r="O229" i="13"/>
  <c r="O228" i="13" s="1"/>
  <c r="Q229" i="13"/>
  <c r="V229" i="13"/>
  <c r="V228" i="13" s="1"/>
  <c r="G232" i="13"/>
  <c r="I232" i="13"/>
  <c r="K232" i="13"/>
  <c r="M232" i="13"/>
  <c r="O232" i="13"/>
  <c r="Q232" i="13"/>
  <c r="V232" i="13"/>
  <c r="G234" i="13"/>
  <c r="M234" i="13" s="1"/>
  <c r="I234" i="13"/>
  <c r="K234" i="13"/>
  <c r="O234" i="13"/>
  <c r="Q234" i="13"/>
  <c r="V234" i="13"/>
  <c r="I237" i="13"/>
  <c r="G238" i="13"/>
  <c r="M238" i="13" s="1"/>
  <c r="M237" i="13" s="1"/>
  <c r="I238" i="13"/>
  <c r="K238" i="13"/>
  <c r="K237" i="13" s="1"/>
  <c r="O238" i="13"/>
  <c r="O237" i="13" s="1"/>
  <c r="Q238" i="13"/>
  <c r="Q237" i="13" s="1"/>
  <c r="V238" i="13"/>
  <c r="V237" i="13" s="1"/>
  <c r="AE244" i="13"/>
  <c r="G55" i="12"/>
  <c r="BA47" i="12"/>
  <c r="BA46" i="12"/>
  <c r="BA45" i="12"/>
  <c r="BA41" i="12"/>
  <c r="BA40" i="12"/>
  <c r="BA38" i="12"/>
  <c r="BA36" i="12"/>
  <c r="BA35" i="12"/>
  <c r="BA33" i="12"/>
  <c r="BA31" i="12"/>
  <c r="BA29" i="12"/>
  <c r="BA28" i="12"/>
  <c r="BA26" i="12"/>
  <c r="BA24" i="12"/>
  <c r="BA21" i="12"/>
  <c r="BA20" i="12"/>
  <c r="BA19" i="12"/>
  <c r="BA16" i="12"/>
  <c r="BA14" i="12"/>
  <c r="BA13" i="12"/>
  <c r="BA10" i="12"/>
  <c r="G8" i="12"/>
  <c r="I8" i="12"/>
  <c r="V8" i="12"/>
  <c r="G9" i="12"/>
  <c r="AF55" i="12" s="1"/>
  <c r="I9" i="12"/>
  <c r="K9" i="12"/>
  <c r="K8" i="12" s="1"/>
  <c r="O9" i="12"/>
  <c r="O8" i="12" s="1"/>
  <c r="Q9" i="12"/>
  <c r="Q8" i="12" s="1"/>
  <c r="V9" i="12"/>
  <c r="G11" i="12"/>
  <c r="I11" i="12"/>
  <c r="K11" i="12"/>
  <c r="M11" i="12"/>
  <c r="O11" i="12"/>
  <c r="Q11" i="12"/>
  <c r="V11" i="12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G22" i="12"/>
  <c r="G23" i="12"/>
  <c r="M23" i="12" s="1"/>
  <c r="I23" i="12"/>
  <c r="I22" i="12" s="1"/>
  <c r="K23" i="12"/>
  <c r="O23" i="12"/>
  <c r="O22" i="12" s="1"/>
  <c r="Q23" i="12"/>
  <c r="Q22" i="12" s="1"/>
  <c r="V23" i="12"/>
  <c r="V22" i="12" s="1"/>
  <c r="G25" i="12"/>
  <c r="M25" i="12" s="1"/>
  <c r="I25" i="12"/>
  <c r="K25" i="12"/>
  <c r="O25" i="12"/>
  <c r="Q25" i="12"/>
  <c r="V25" i="12"/>
  <c r="G27" i="12"/>
  <c r="I27" i="12"/>
  <c r="K27" i="12"/>
  <c r="M27" i="12"/>
  <c r="O27" i="12"/>
  <c r="Q27" i="12"/>
  <c r="V27" i="12"/>
  <c r="G30" i="12"/>
  <c r="I30" i="12"/>
  <c r="K30" i="12"/>
  <c r="M30" i="12"/>
  <c r="O30" i="12"/>
  <c r="Q30" i="12"/>
  <c r="V30" i="12"/>
  <c r="G32" i="12"/>
  <c r="I32" i="12"/>
  <c r="K32" i="12"/>
  <c r="K22" i="12" s="1"/>
  <c r="M32" i="12"/>
  <c r="O32" i="12"/>
  <c r="Q32" i="12"/>
  <c r="V32" i="12"/>
  <c r="G34" i="12"/>
  <c r="M34" i="12" s="1"/>
  <c r="I34" i="12"/>
  <c r="K34" i="12"/>
  <c r="O34" i="12"/>
  <c r="Q34" i="12"/>
  <c r="V34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2" i="12"/>
  <c r="I42" i="12"/>
  <c r="K42" i="12"/>
  <c r="M42" i="12"/>
  <c r="O42" i="12"/>
  <c r="Q42" i="12"/>
  <c r="V42" i="12"/>
  <c r="G44" i="12"/>
  <c r="I44" i="12"/>
  <c r="K44" i="12"/>
  <c r="M44" i="12"/>
  <c r="O44" i="12"/>
  <c r="Q44" i="12"/>
  <c r="V44" i="12"/>
  <c r="G48" i="12"/>
  <c r="I48" i="12"/>
  <c r="K48" i="12"/>
  <c r="M48" i="12"/>
  <c r="O48" i="12"/>
  <c r="Q48" i="12"/>
  <c r="V48" i="12"/>
  <c r="G50" i="12"/>
  <c r="M50" i="12" s="1"/>
  <c r="I50" i="12"/>
  <c r="K50" i="12"/>
  <c r="O50" i="12"/>
  <c r="Q50" i="12"/>
  <c r="V50" i="12"/>
  <c r="G52" i="12"/>
  <c r="M52" i="12" s="1"/>
  <c r="I52" i="12"/>
  <c r="K52" i="12"/>
  <c r="O52" i="12"/>
  <c r="Q52" i="12"/>
  <c r="V52" i="12"/>
  <c r="AE55" i="12"/>
  <c r="I20" i="1"/>
  <c r="I19" i="1"/>
  <c r="I18" i="1"/>
  <c r="I17" i="1"/>
  <c r="F48" i="1"/>
  <c r="H47" i="1"/>
  <c r="I47" i="1" s="1"/>
  <c r="H42" i="1"/>
  <c r="I42" i="1" s="1"/>
  <c r="J28" i="1"/>
  <c r="J26" i="1"/>
  <c r="G38" i="1"/>
  <c r="F38" i="1"/>
  <c r="J23" i="1"/>
  <c r="J24" i="1"/>
  <c r="J25" i="1"/>
  <c r="J27" i="1"/>
  <c r="E24" i="1"/>
  <c r="E26" i="1"/>
  <c r="I16" i="1" l="1"/>
  <c r="I21" i="1" s="1"/>
  <c r="I72" i="1"/>
  <c r="J56" i="1" s="1"/>
  <c r="H41" i="1"/>
  <c r="I41" i="1" s="1"/>
  <c r="G48" i="1"/>
  <c r="G25" i="1" s="1"/>
  <c r="A25" i="1" s="1"/>
  <c r="G23" i="1"/>
  <c r="A23" i="1" s="1"/>
  <c r="G44" i="15"/>
  <c r="M20" i="15"/>
  <c r="M8" i="15" s="1"/>
  <c r="M15" i="14"/>
  <c r="M47" i="14"/>
  <c r="M43" i="14" s="1"/>
  <c r="M126" i="13"/>
  <c r="AF244" i="13"/>
  <c r="M182" i="13"/>
  <c r="M181" i="13" s="1"/>
  <c r="G237" i="13"/>
  <c r="G8" i="13"/>
  <c r="G211" i="13"/>
  <c r="M22" i="12"/>
  <c r="M9" i="12"/>
  <c r="M8" i="12" s="1"/>
  <c r="H48" i="1"/>
  <c r="J42" i="1"/>
  <c r="J46" i="1"/>
  <c r="J40" i="1"/>
  <c r="J44" i="1"/>
  <c r="J45" i="1"/>
  <c r="J43" i="1"/>
  <c r="J41" i="1"/>
  <c r="J39" i="1"/>
  <c r="J48" i="1" s="1"/>
  <c r="J47" i="1"/>
  <c r="J66" i="1" l="1"/>
  <c r="J58" i="1"/>
  <c r="J64" i="1"/>
  <c r="J68" i="1"/>
  <c r="J61" i="1"/>
  <c r="J63" i="1"/>
  <c r="J55" i="1"/>
  <c r="J60" i="1"/>
  <c r="J59" i="1"/>
  <c r="J57" i="1"/>
  <c r="J62" i="1"/>
  <c r="J70" i="1"/>
  <c r="J65" i="1"/>
  <c r="J67" i="1"/>
  <c r="J69" i="1"/>
  <c r="J71" i="1"/>
  <c r="G28" i="1"/>
  <c r="G26" i="1"/>
  <c r="A26" i="1"/>
  <c r="G24" i="1"/>
  <c r="A24" i="1"/>
  <c r="J72" i="1" l="1"/>
  <c r="A27" i="1"/>
  <c r="G29" i="1" s="1"/>
  <c r="G27" i="1" s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Mottl Tomáš</author>
  </authors>
  <commentList>
    <comment ref="S6" authorId="0" shapeId="0" xr:uid="{E9CA2F1E-670D-4C2D-A2EF-5CE16E0C99D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15609C0-CB41-48A0-A2D4-3ECD0A58428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Mottl Tomáš</author>
  </authors>
  <commentList>
    <comment ref="S6" authorId="0" shapeId="0" xr:uid="{1972F1F5-B75E-4C05-B3C8-4DDA7F89A86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A01E36C-EBCF-4A93-B109-B461154A0FA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Mottl Tomáš</author>
  </authors>
  <commentList>
    <comment ref="S6" authorId="0" shapeId="0" xr:uid="{716E20A1-4D80-4541-BD1C-F7347789709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DF414FA-7ED2-4A9A-8586-C9AC33E1012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Mottl Tomáš</author>
  </authors>
  <commentList>
    <comment ref="S6" authorId="0" shapeId="0" xr:uid="{D071806C-EA90-4ADB-8C1F-4943D869525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DDD818D-8597-4CB8-85F5-C2F0647F6E8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<sst xmlns="http://schemas.openxmlformats.org/spreadsheetml/2006/main" count="1745" uniqueCount="565">
  <si>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</si>
  <si>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</si>
  <si>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</si>
  <si>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</si>
  <si>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</si>
  <si>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</si>
  <si>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</si>
  <si>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</si>
  <si>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</si>
  <si>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</si>
  <si>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</si>
  <si>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</si>
  <si>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</si>
  <si>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</si>
  <si>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</si>
  <si>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</si>
  <si>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</si>
  <si>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</si>
  <si>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</si>
  <si>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</si>
  <si>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</si>
  <si>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</si>
  <si>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</si>
  <si>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</si>
  <si>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</si>
  <si>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</si>
  <si>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</si>
  <si>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</si>
  <si>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</si>
  <si>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</si>
  <si>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</si>
  <si>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</si>
  <si>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</si>
  <si>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</si>
  <si>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</si>
  <si>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</si>
  <si>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</si>
  <si>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</si>
  <si>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</si>
  <si>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</si>
  <si>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</si>
  <si>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</si>
  <si>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</si>
  <si>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956</t>
  </si>
  <si>
    <t>Ulice Orlí - Oprava povrchu</t>
  </si>
  <si>
    <t>Statutární město Brno</t>
  </si>
  <si>
    <t>Dominikánské náměstí 196/1</t>
  </si>
  <si>
    <t>Brno-město</t>
  </si>
  <si>
    <t>60200</t>
  </si>
  <si>
    <t>44992785</t>
  </si>
  <si>
    <t>CZ44992785</t>
  </si>
  <si>
    <t>Brněnské komunikace a.s.</t>
  </si>
  <si>
    <t>Renneská třída 787/1a</t>
  </si>
  <si>
    <t xml:space="preserve">Brno-Štýřice </t>
  </si>
  <si>
    <t>63900</t>
  </si>
  <si>
    <t>60733098</t>
  </si>
  <si>
    <t>CZ60733098</t>
  </si>
  <si>
    <t>Stavba</t>
  </si>
  <si>
    <t>00</t>
  </si>
  <si>
    <t>Vedlejší a ostatní náklady</t>
  </si>
  <si>
    <t>00.01</t>
  </si>
  <si>
    <t>SO 101</t>
  </si>
  <si>
    <t>Komunikace</t>
  </si>
  <si>
    <t>101.01</t>
  </si>
  <si>
    <t>SO 102</t>
  </si>
  <si>
    <t>Mobiliář</t>
  </si>
  <si>
    <t>102.01</t>
  </si>
  <si>
    <t>SO 801</t>
  </si>
  <si>
    <t>Sadové úpravy</t>
  </si>
  <si>
    <t>801.01</t>
  </si>
  <si>
    <t>Celkem za stavbu</t>
  </si>
  <si>
    <t>CZK</t>
  </si>
  <si>
    <t>Rekapitulace dílů</t>
  </si>
  <si>
    <t>Typ dílu</t>
  </si>
  <si>
    <t>1</t>
  </si>
  <si>
    <t>Zemní práce</t>
  </si>
  <si>
    <t>18</t>
  </si>
  <si>
    <t>Povrchové úpravy terénu</t>
  </si>
  <si>
    <t>2</t>
  </si>
  <si>
    <t>Základy a zvláštní zakládání</t>
  </si>
  <si>
    <t>5</t>
  </si>
  <si>
    <t>59</t>
  </si>
  <si>
    <t>Dlažby a předlažby komunikací</t>
  </si>
  <si>
    <t>62</t>
  </si>
  <si>
    <t>Úpravy povrchů vnější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</si>
  <si>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</si>
  <si>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</si>
  <si>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</si>
  <si>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</si>
  <si>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</si>
  <si>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</si>
  <si>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</si>
  <si>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</si>
  <si>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961</t>
  </si>
  <si>
    <t>Bourání - beton</t>
  </si>
  <si>
    <t>97</t>
  </si>
  <si>
    <t>Přesuny suti a vybouraných hmot</t>
  </si>
  <si>
    <t>99</t>
  </si>
  <si>
    <t>Staveništní přesun hmot</t>
  </si>
  <si>
    <t>767</t>
  </si>
  <si>
    <t>Konstrukce zámečnické</t>
  </si>
  <si>
    <t>D96</t>
  </si>
  <si>
    <t>PSU</t>
  </si>
  <si>
    <t>VN</t>
  </si>
  <si>
    <t>ON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</si>
  <si>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</si>
  <si>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</si>
  <si>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</si>
  <si>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</si>
  <si>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</si>
  <si>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</si>
  <si>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</si>
  <si>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</si>
  <si>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</si>
  <si>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</si>
  <si>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</si>
  <si>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</si>
  <si>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</si>
  <si>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</si>
  <si>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</si>
  <si>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</si>
  <si>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</si>
  <si>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</si>
  <si>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</si>
  <si>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</si>
  <si>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</si>
  <si>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</si>
  <si>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</si>
  <si>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</si>
  <si>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</si>
  <si>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</si>
  <si>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</si>
  <si>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</si>
  <si>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</si>
  <si>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004111010R</t>
  </si>
  <si>
    <t xml:space="preserve">Průzkumné práce </t>
  </si>
  <si>
    <t>Soubor</t>
  </si>
  <si>
    <t>RTS 25/ I</t>
  </si>
  <si>
    <t>Indiv</t>
  </si>
  <si>
    <t>VRN</t>
  </si>
  <si>
    <t>Běžná</t>
  </si>
  <si>
    <t>POL99_8</t>
  </si>
  <si>
    <t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t>
  </si>
  <si>
    <t>POP</t>
  </si>
  <si>
    <t>00511 R</t>
  </si>
  <si>
    <t xml:space="preserve">Geodetické práce </t>
  </si>
  <si>
    <t>Vyhotovení protokolu o vytyčení stavby se seznamem souřadnic vytyčených bodů a jejich polohopisnými (S-JTSK) a výškopisnými (Bpv) hodnotami.</t>
  </si>
  <si>
    <t>Náklady na provedení skutečného zaměření stavby v rozsahu nezbytném pro zápis změny do katastru nemovitostí včetně vyhotovení geometrického plánu.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</si>
  <si>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</si>
  <si>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</si>
  <si>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</si>
  <si>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 R</t>
  </si>
  <si>
    <t>Zařízení staveniště</t>
  </si>
  <si>
    <t>Vybudování: 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</si>
  <si>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Provoz: 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</si>
  <si>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Odstranění: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</si>
  <si>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</si>
  <si>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</si>
  <si>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</si>
  <si>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</si>
  <si>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</si>
  <si>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 Včetně nákladů na případné provedení kopaných sond.</t>
  </si>
  <si>
    <t>005211030R</t>
  </si>
  <si>
    <t xml:space="preserve">Dočasná dopravní opatření </t>
  </si>
  <si>
    <t>Položka zahrnuje např. i procesy vyřizování vč. dočasného přemístění autobusové zastávky. Dále vyřízení žádosti o povolení zvláštního užívaní silnice, povolení uzavírky a objížďky silnice nebo žádosti o stanovení (místní / přechodné úpravy provozu na PK) dopravního značení.</t>
  </si>
  <si>
    <t>00523  R</t>
  </si>
  <si>
    <t>Zkoušky a revize</t>
  </si>
  <si>
    <t>Náklady zhotovitele, související s prováděním zkoušek a revizí, jako např. elektrorevize, měření osvětlení, meření hluku, posouzení stavu stávajících uličních vpustí, kamerová zkouška napojení a průtočnosti nových dešťových vpustí, vyčištění tlakosacím vozem a zkoušky nad rámec KZP.</t>
  </si>
  <si>
    <t>005261010R</t>
  </si>
  <si>
    <t>Pojištění dodavatele a pojištění díla</t>
  </si>
  <si>
    <t>Náklady spojené s povinným pojištěním dodavatele nebo stavebního díla či jeho části, pokud jej zadavatel požaduje v obchodních podmínkách.</t>
  </si>
  <si>
    <t>005281010R</t>
  </si>
  <si>
    <t>Propagace</t>
  </si>
  <si>
    <t>Náklady spojené s povinnou publicitou, pokud ji objednatel požaduje. Zahrnuje zejména náklady na propagační a informační billboardy, tabule, internetovou propagaci, tiskoviny apod.</t>
  </si>
  <si>
    <t>Konkrétní velikost a grafický design informační tabule pro označení stavby dle požadavku společnosti Brněnské komunikace a.s. Grafický manuál tabule k dispozici na webových stránkách BKOM (žádné vlastní změny nejsou přípustné).</t>
  </si>
  <si>
    <t>004111020HT</t>
  </si>
  <si>
    <t>Realizační dokumentace stavby</t>
  </si>
  <si>
    <t>Vlastní</t>
  </si>
  <si>
    <t>Náklady spojené s vypracováním projektové dokumentace v obsahu a rozsahu projektové dokumentace pro realizaci stavby (RDS), u vybraných stavebních objektů stavby nebo jen některých příloh vybraných stavebních objektů, pokud je RDS součástí požadavků zhotovitele.</t>
  </si>
  <si>
    <t>005241011HT</t>
  </si>
  <si>
    <t xml:space="preserve">Dokumentace skutečného provedení </t>
  </si>
  <si>
    <t>Dokumentace skutečného provedení stavby bude zpracována v digitální podobě, např. projektantem stavby, a předána objednateli.</t>
  </si>
  <si>
    <t>005241012HT</t>
  </si>
  <si>
    <t>Autorský dozor projektanta</t>
  </si>
  <si>
    <t>Náklady na zajištění autorského dozoru.</t>
  </si>
  <si>
    <t>00526a</t>
  </si>
  <si>
    <t>Finanční náklady - údržba vegetačních ploch</t>
  </si>
  <si>
    <t xml:space="preserve">m2    </t>
  </si>
  <si>
    <t>Náklady zhotovitele, které vznikají v souvislosti se zajištěním údržby vegetačních ploch po dobu dle vyjádření správce společnosti Brněnské komunikace a.s.</t>
  </si>
  <si>
    <t>- údržba zeleně minimálně 12 měsíců po dokončení díla vč. zalévání, odplevelování a pravidelných pokosů trávníků (minimálně 6x za 1 rok)</t>
  </si>
  <si>
    <t>- údržba dřevin, trvalkových, kvetoucích záhonů apod. po celou dobu záruky díla, minimálně 2-3 roky dle PD a podmínek budoucího správce</t>
  </si>
  <si>
    <t>00526c</t>
  </si>
  <si>
    <t>Finanční náklady - stavebně-geotechnický dohled</t>
  </si>
  <si>
    <t>Náklady zhotovitele, které vznikají v souvislosti se zajištěním stavebně-geotechnického dohledu.</t>
  </si>
  <si>
    <t>00526d</t>
  </si>
  <si>
    <t>Finanční náklady - pasportizace</t>
  </si>
  <si>
    <t>soubor</t>
  </si>
  <si>
    <t>Náklady zhotovitele, které vznikají v souvislosti se zajištěním pasportizace přilehlých objektů.</t>
  </si>
  <si>
    <t>00526e</t>
  </si>
  <si>
    <t>Finanční náklady - vícetisky PD</t>
  </si>
  <si>
    <t>Náklady zhotovitele, které vznikají v souvislosti s vyhotovením vícetisků (1 paré) PD.</t>
  </si>
  <si>
    <t>SUM</t>
  </si>
  <si>
    <t>Poznámky uchazeče k zadání</t>
  </si>
  <si>
    <t>POPUZIV</t>
  </si>
  <si>
    <t>Geodetické zaměření rohů stavby, stabilizace bodů a sestavení laviček.</t>
  </si>
  <si>
    <t>Veškeré náklady spojené s vybudováním, provozem a odstraněním zařízení staveniště.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</si>
  <si>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</si>
  <si>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Náklady na vyhotovení dokumentace skutečného provedení stavby a její předání objednateli v požadované formě a požadovaném počtu.</t>
  </si>
  <si>
    <t>END</t>
  </si>
  <si>
    <t>113106231R00</t>
  </si>
  <si>
    <t>Rozebrání dlažeb ze zámkové dlažby v kamenivu</t>
  </si>
  <si>
    <t>m2</t>
  </si>
  <si>
    <t>Práce</t>
  </si>
  <si>
    <t>POL1_</t>
  </si>
  <si>
    <t>zámková nebo skladebná dl. - chodník : 841,00</t>
  </si>
  <si>
    <t>VV</t>
  </si>
  <si>
    <t>zámková nebo skladebná dl. - vozovka : 678,40</t>
  </si>
  <si>
    <t>113202111R00</t>
  </si>
  <si>
    <t>Vytrhání obrub obrubníků silničních</t>
  </si>
  <si>
    <t>m</t>
  </si>
  <si>
    <t>kamenné obr. : 228,0</t>
  </si>
  <si>
    <t>123734OT0</t>
  </si>
  <si>
    <t>ODKOP PRO SPOD STAVBU SILNIC A ŽELEZNIC TŘ. I, ODVOZ DO 5KM</t>
  </si>
  <si>
    <t>M3</t>
  </si>
  <si>
    <t>Agregovaná položka</t>
  </si>
  <si>
    <t>POL2_</t>
  </si>
  <si>
    <t>Položka zahrnuje:</t>
  </si>
  <si>
    <t>- vodorovnou a svislou dopravu, přemístění, přeložení, manipulace s výkopkem</t>
  </si>
  <si>
    <t>- kompletní provedení vykopávky nezapažené i zapažené</t>
  </si>
  <si>
    <t>- ošetření výkopiště po celou dobu práce v něm vč. klimatických opatření</t>
  </si>
  <si>
    <t>- ztížení vykopávek v blízkosti podzemního vedení, konstrukcí a objektů vč. jejich dočasného zajištění</t>
  </si>
  <si>
    <t>- ztížení pod vodou, v okolí výbušnin, ve stísněných prostorech a pod.</t>
  </si>
  <si>
    <t>- příplatek za lepivost</t>
  </si>
  <si>
    <t>- těžení po vrstvách, pásech a po jiných nutných částech (figurách)</t>
  </si>
  <si>
    <t>- čerpání vody vč. čerpacích jímek, potrubí a pohotovostní čerpací soupravy (viz ustanovení k pol. 1151,2)</t>
  </si>
  <si>
    <t>- potřebné snížení hladiny podzemní vody</t>
  </si>
  <si>
    <t>- těžení a rozpojování jednotlivých balvanů</t>
  </si>
  <si>
    <t>- vytahování a nošení výkopku</t>
  </si>
  <si>
    <t>- svahování a přesvah. svahů do konečného tvaru, výměna hornin v podloží a v pláni znehodnocené klimatickými vlivy</t>
  </si>
  <si>
    <t>- ruční vykopávky, odstranění kořenů a napadávek</t>
  </si>
  <si>
    <t>- pažení, vzepření a rozepření vč. přepažování (vyjma pažení záporového a štětových stěn)</t>
  </si>
  <si>
    <t>- úpravu, ochranu a očištění dna, základové spáry, stěn a svahů</t>
  </si>
  <si>
    <t>- zhutnění podloží, případně i svahů vč. svahování</t>
  </si>
  <si>
    <t>- zřízení stupňů v podloží a lavic na svazích, není-li pro tyto práce zřízena samostatná položka</t>
  </si>
  <si>
    <t>- udržování výkopiště a jeho ochrana proti vodě</t>
  </si>
  <si>
    <t>- odvedení nebo obvedení vody v okolí výkopiště a ve výkopišti</t>
  </si>
  <si>
    <t>- třídění výkopku</t>
  </si>
  <si>
    <t>- veškeré pomocné konstrukce umožňující provedení vykopávky (příjezdy, sjezdy, nájezdy, lešení, podpěr. konstr., přemostění, zpevněné plochy, zakrytí a pod.)</t>
  </si>
  <si>
    <t>zemina : 117,092</t>
  </si>
  <si>
    <t>drť pod stáv. dlažbou, tl. 4 cm : 60,776</t>
  </si>
  <si>
    <t>ŠCM pod stáv. zpev. plochami : 325,520</t>
  </si>
  <si>
    <t>132734OT0</t>
  </si>
  <si>
    <t>HLOUBENÍ RÝH ŠÍŘ DO 2M PAŽ I NEPAŽ TŘ. I, ODVOZ DO 5KM</t>
  </si>
  <si>
    <t>rýha pro trativody : 228,0*(0,4*(0,5+0,25)/2)</t>
  </si>
  <si>
    <t>prohl.kolem rabat : 10*2*(3,45+2,45)*0,08</t>
  </si>
  <si>
    <t>propoj.kořenových cest : 14,60*0,6</t>
  </si>
  <si>
    <t>171101112R00</t>
  </si>
  <si>
    <t>Uložení sypaniny z hornin nesoudrž. s I(d) do 0,9</t>
  </si>
  <si>
    <t>m3</t>
  </si>
  <si>
    <t>Uložení substrátu pod výsadbový prostor a kořenové cesty s rozprostřením v min. 3 vrstvách s hutněním vrchní vrstvy.</t>
  </si>
  <si>
    <t>strukturální substrát : 45,630</t>
  </si>
  <si>
    <t>181101102R00</t>
  </si>
  <si>
    <t>Úprava pláně v zářezech v hor. 1-4, se zhutněním</t>
  </si>
  <si>
    <t>Odkaz na mn. položky pořadí 14 : 1593,30000</t>
  </si>
  <si>
    <t>199000002R00</t>
  </si>
  <si>
    <t>Poplatek za skládku horniny 1- 4, č. dle katal. odpadů 17 05 04</t>
  </si>
  <si>
    <t>Odkaz na mn. položky pořadí 3 : 503,38800</t>
  </si>
  <si>
    <t>Odkaz na mn. položky pořadí 4 : 52,40000</t>
  </si>
  <si>
    <t>5832013HT</t>
  </si>
  <si>
    <t>Strukturální substrát s otevřenou frakcí a bioaditivy</t>
  </si>
  <si>
    <t>t</t>
  </si>
  <si>
    <t>Specifikace</t>
  </si>
  <si>
    <t>POL3_</t>
  </si>
  <si>
    <t>Složení substrátu a provedení dle PD.</t>
  </si>
  <si>
    <t>substrát : (45,630+8,760)*1,2*1,15*1,08</t>
  </si>
  <si>
    <t>Začátek provozního součtu</t>
  </si>
  <si>
    <t xml:space="preserve">  1,2 t/m3 * 15 % zhutnění * 5-10 % ztratné : </t>
  </si>
  <si>
    <t>Konec provozního součtu</t>
  </si>
  <si>
    <t>212572111R00</t>
  </si>
  <si>
    <t>Lože trativodu ze štěrkopísku tříděného</t>
  </si>
  <si>
    <t>Štěrkopísek 0/16. Provedení dle PD.</t>
  </si>
  <si>
    <t>tl. 10 cm, š. 25 cm : 228,0*0,25*0,1</t>
  </si>
  <si>
    <t>212561111R00</t>
  </si>
  <si>
    <t>Výplň odvodňov. trativodů kam. hrubě drcen. 16 mm</t>
  </si>
  <si>
    <t>Obsyp trativodu.</t>
  </si>
  <si>
    <t>obsyp trativodu : (0,4*(0,45+0,25)/2-(0,25*0,1+pi*0,05*0,05))*228,0</t>
  </si>
  <si>
    <t xml:space="preserve">  drť : 0,4*(0,45+0,25)/2</t>
  </si>
  <si>
    <t xml:space="preserve">  podsyp : 0,25*0,1</t>
  </si>
  <si>
    <t xml:space="preserve">  trativod : pi*0,05*0,05</t>
  </si>
  <si>
    <t>212971110R00</t>
  </si>
  <si>
    <t>Opláštění trativodů z geotext., do sklonu 1:2,5</t>
  </si>
  <si>
    <t>trativod : ((0,4+0,45+0,25+0,4)*228,0)</t>
  </si>
  <si>
    <t>výs. místa a koř. cesty (omotání trubky) : (((2*3,14*0,05)+0,1)*80,0)</t>
  </si>
  <si>
    <t>28611223.AR</t>
  </si>
  <si>
    <t>Trubka PVC drenážní flexibilní d 100 mm</t>
  </si>
  <si>
    <t>SPCM</t>
  </si>
  <si>
    <t>Trubka pro trativod a odvodnění dna výsadbových míst a kořenových cest.</t>
  </si>
  <si>
    <t>trativod - ztratné 1% : 228,0*1,01</t>
  </si>
  <si>
    <t>výs. místa a koř. cesty - ztratné 1% : 80,0*1,01</t>
  </si>
  <si>
    <t>67352003R</t>
  </si>
  <si>
    <t>Geotextilie netkaná PK-Nontex PET 250 g/m2</t>
  </si>
  <si>
    <t>Geotextílie pro trativod. Provedení dle TP 97.</t>
  </si>
  <si>
    <t>trativod - vč. přesahů cca 30 cm a ztratného 2 % : ((0,4+0,45+0,25+0,4+0,3)*228,0)*1,02</t>
  </si>
  <si>
    <t>výs. místa a koř. cesty - vč. přesahů cca 10 cm a ztratného 2 % (omotání trubky) : (((2*3,14*0,05)+0,1)*80,0)*1,02</t>
  </si>
  <si>
    <t>564801112R00</t>
  </si>
  <si>
    <t>Podklad ze štěrkodrti po zhutnění tloušťky 4 cm</t>
  </si>
  <si>
    <t xml:space="preserve">zatlačení do stáv.vrstvy ŠP, výsledná tl. +2cm : </t>
  </si>
  <si>
    <t>vozovka : 675,00+3,60+5,60</t>
  </si>
  <si>
    <t>chodník : 909,10</t>
  </si>
  <si>
    <t>567132113R00</t>
  </si>
  <si>
    <t>Podklad z kameniva zpev.cementem SC C8/10 tl.18 cm</t>
  </si>
  <si>
    <t>Včetně provedení odvodňovacího žebra. Žebra budou umístěny v nejnižším místě. Provedení dle PD.</t>
  </si>
  <si>
    <t>568111111R00</t>
  </si>
  <si>
    <t>Zřízení vrstvy z geotextilie skl.do 1:5, š.do 3 m</t>
  </si>
  <si>
    <t>Odkaz na mn. položky pořadí 18 : 68,34000*0,98039</t>
  </si>
  <si>
    <t xml:space="preserve">  odečtení ztratného (2 %) : 100/102</t>
  </si>
  <si>
    <t>31316662R</t>
  </si>
  <si>
    <t>Síť svařovaná Kari, typ KY50, d 8 mm, oko 150 x 150 mm, formát 3 x 2 m</t>
  </si>
  <si>
    <t>kus</t>
  </si>
  <si>
    <t>D+M vč. řezání kari sítě 8/150x150 o rozměrech min. 1,5 x 1,5 m. Položení v místě výsadby stromů na dně před rozprostřením strukturního substrátu.</t>
  </si>
  <si>
    <t>67352005R</t>
  </si>
  <si>
    <t>Geotextilie netkaná PK-Nontex PET 400 g/m2</t>
  </si>
  <si>
    <t>Překrytí povrchu substrátu s výjimkou stromové mísy dle PD. Provedení dle TP 97.</t>
  </si>
  <si>
    <t>kořenová cesta 70 cm - ztratné 2 % : 33,50*2*1,02</t>
  </si>
  <si>
    <t xml:space="preserve">  dostatečný pořesah na obě strany, počítáno 35 cm na každou stranu) : </t>
  </si>
  <si>
    <t>70836128.AR</t>
  </si>
  <si>
    <t>Popruh vícevrstvý polyester/bavlna šíře 25 mm</t>
  </si>
  <si>
    <t>D+M popruhů pro podzemní kotvení stromů. Popruhy budou ke kari síti připevněny před rozprostřením substrátu.</t>
  </si>
  <si>
    <t>15 m/strom (odhad) : 15*10</t>
  </si>
  <si>
    <t>591211111R00</t>
  </si>
  <si>
    <t>Kladení dlažby drobné kostky,lože z kamen.tl. 5 cm</t>
  </si>
  <si>
    <t>Kladení do drtě tl. 4 cm. Provedení dle PD.</t>
  </si>
  <si>
    <t>vozovka : 675,00</t>
  </si>
  <si>
    <t>596215049R00</t>
  </si>
  <si>
    <t>Příplatek za více tvarů dlažby tl. 8 cm, do drtě</t>
  </si>
  <si>
    <t>596291113R00</t>
  </si>
  <si>
    <t xml:space="preserve">Řezání zámkové dlažby tl. 80 mm </t>
  </si>
  <si>
    <t>Řezání kamenné desky.</t>
  </si>
  <si>
    <t>Odkaz na mn. položky pořadí 23 : 895,50000*0,03</t>
  </si>
  <si>
    <t xml:space="preserve">  odhad 3 % z cel. plochy : </t>
  </si>
  <si>
    <t>596415040R00</t>
  </si>
  <si>
    <t>Kladení kamenné dlažby tl. 8 cm do drtě tl. 4 cm</t>
  </si>
  <si>
    <t>chodník - žul. desky 30x20/30/40x8 : 909,10</t>
  </si>
  <si>
    <t>UVL : 5,60</t>
  </si>
  <si>
    <t>lemování : 3,60</t>
  </si>
  <si>
    <t>Mezisoučet</t>
  </si>
  <si>
    <t>Odkaz na mn. položky pořadí 24 : 22,80000*-1</t>
  </si>
  <si>
    <t>596841111R00</t>
  </si>
  <si>
    <t>Kladení dlažby z dlaždic kom.pro pěší do lože z MC</t>
  </si>
  <si>
    <t>kolem rabat : 10*(2*2,0+3,6)*0,3</t>
  </si>
  <si>
    <t>58380129R</t>
  </si>
  <si>
    <t>Kostka dlažební drobná 10/12 štípaná Itř. 1t=4,0m2</t>
  </si>
  <si>
    <t>Dle Standard povrchů MPR Brno: B.2.3 b) Drobná kostka 80-120/80-120 štípaná.</t>
  </si>
  <si>
    <t>vozovka - ztratné 1% : ((675,00)/4)*1,01</t>
  </si>
  <si>
    <t>58381327HT</t>
  </si>
  <si>
    <t>Deska dlažební žulová řezaná tl. 140 mm umělá vodicí linie</t>
  </si>
  <si>
    <t>Žulová dlažba s drážkami - umělá vodicí linie; roz. 40x40 cm, tl. 14 cm.</t>
  </si>
  <si>
    <t>Dle Standard povrchů MPR Brno: B.2.6 b) Žulová dlažba s drážkami.</t>
  </si>
  <si>
    <t>UVL - ztratné 3% : 5,60*1,03</t>
  </si>
  <si>
    <t>58381328HT</t>
  </si>
  <si>
    <t>Deska dlažební žulová řezaná tl. 140 mm lemování hmatné dlažby</t>
  </si>
  <si>
    <t>Žulová dlažba - lemování hlatné dlažby; lem v šíři 30 cm, tl. 14 cm.</t>
  </si>
  <si>
    <t>Dle Standard povrchů MPR Brno: C.5 Bezbariérové úpravy.</t>
  </si>
  <si>
    <t>lemování - ztratné 3% : 3,60*1,03</t>
  </si>
  <si>
    <t>58381346T</t>
  </si>
  <si>
    <t>Deska dlažební žulová tryskaná tl. 80 mm</t>
  </si>
  <si>
    <t>Žulová kostka dlažební velká s řezaným a tryskaným povrchem; roz. 30x20/30/40 cm, tl. 8 cm. Strany řezané, horní strana tryskaná.</t>
  </si>
  <si>
    <t>Dle Standard povrchů MPR Brno: B.2.2 a) Dlažební desky kamenné - tl. 8 cm.</t>
  </si>
  <si>
    <t>chodník - ztratné 3% : 909,10*1,03</t>
  </si>
  <si>
    <t>622490000R0P</t>
  </si>
  <si>
    <t>Ev. oprava vnější omítky nebo zapravení zídky</t>
  </si>
  <si>
    <t>Zapravení přilehlých omítek, zídek - 30 %. Provedení dle PD.</t>
  </si>
  <si>
    <t>délka*výška*30 % (odhad) : 228,0*0,5*0,3</t>
  </si>
  <si>
    <t>837311221R00</t>
  </si>
  <si>
    <t>Montáž tvar. kamenin. odboč. pryž. krouž. DN 150</t>
  </si>
  <si>
    <t>Odkaz na mn. položky pořadí 35 : 1,00000</t>
  </si>
  <si>
    <t>89921OT0</t>
  </si>
  <si>
    <t>VÝŠKOVÁ ÚPRAVA POKLOPŮ</t>
  </si>
  <si>
    <t>KUS</t>
  </si>
  <si>
    <t>EXP 24</t>
  </si>
  <si>
    <t>- všechny nutné práce a materiály pro zvýšení nebo snížení zařízení (včetně nutné úpravy stávajícího povrchu vozovky nebo chodníku)</t>
  </si>
  <si>
    <t>poklop - kanalizace : 3</t>
  </si>
  <si>
    <t>89922OT0</t>
  </si>
  <si>
    <t>VÝŠKOVÁ ÚPRAVA MŘÍŽÍ</t>
  </si>
  <si>
    <t>89923OT0</t>
  </si>
  <si>
    <t>VÝŠKOVÁ ÚPRAVA KRYCÍCH HRNCŮ</t>
  </si>
  <si>
    <t>šoupě a hydrant : 18</t>
  </si>
  <si>
    <t>28651104R</t>
  </si>
  <si>
    <t>Spojka drenážní HEGLER EURODRAIN - PVC DN 100</t>
  </si>
  <si>
    <t>59711538R</t>
  </si>
  <si>
    <t>Odbočka 45° kamenina hrdlová 150/100 FN 34/34 spojovací systém F/F, délka 0,4 m</t>
  </si>
  <si>
    <t>Napojení odvodnění dna výsadbových míst a kořenových cest/přípojka.</t>
  </si>
  <si>
    <t>914001121R00</t>
  </si>
  <si>
    <t>Osaz.sloupku dopr.značky vč. bet.základu+Al patka</t>
  </si>
  <si>
    <t>Zpětné osazení navigačního ukazatele.</t>
  </si>
  <si>
    <t>917161111V01</t>
  </si>
  <si>
    <t>Osazení lež. obrub.kamen. s opěrou, lože z C 20/25</t>
  </si>
  <si>
    <t>Kalkul</t>
  </si>
  <si>
    <t>(230,3)*0,9901</t>
  </si>
  <si>
    <t xml:space="preserve">  odečtení ztratného (1 %) : 100/101</t>
  </si>
  <si>
    <t>916581111HT02</t>
  </si>
  <si>
    <t>Osazení obrubníku z ocelové pásoviny vč. pomocných kotev a spojů</t>
  </si>
  <si>
    <t>Provedení dle PD.</t>
  </si>
  <si>
    <t>30,0+70,2</t>
  </si>
  <si>
    <t>918101112T00</t>
  </si>
  <si>
    <t>Lože pod obrubníky nebo obruby dlažeb z C 20/25</t>
  </si>
  <si>
    <t>kolem rabat (vícepotřeba nad beton v pol. osazení obrub a kladení dlažby) : 10*((3,45+2*2,25)*(0,16-0,02)+3,45*(0,14-0,074))</t>
  </si>
  <si>
    <t>899643111R00</t>
  </si>
  <si>
    <t>Bednění pro obetonování potrubí v otevřeném výkopu</t>
  </si>
  <si>
    <t>beton kolem rabat : 10*(3,45+2,45)*2*0,45</t>
  </si>
  <si>
    <t>91899202211HT00</t>
  </si>
  <si>
    <t>Dmtž stromových mříží, litina - 200 kg</t>
  </si>
  <si>
    <t>Dmtž vč. naložení na dopravní prostředek.</t>
  </si>
  <si>
    <t>28324422HT</t>
  </si>
  <si>
    <t>Ocelová obruba, tavru L 100 × 160 cm, tloušťka 6,0 mm pozinková úprava</t>
  </si>
  <si>
    <t xml:space="preserve">m     </t>
  </si>
  <si>
    <t>Osazení podél kamenné obruby. Provedení dle PD.</t>
  </si>
  <si>
    <t>dl. 30,0 m - ztratné 5% : 30,0*1,05</t>
  </si>
  <si>
    <t>28324423HT</t>
  </si>
  <si>
    <t>Ocelová obruba, tavru L 100 × 120 cm, tloušťka 6,0 mm pozinková úprava</t>
  </si>
  <si>
    <t>Osazení podél kamenné desky. Provedení dle PD.</t>
  </si>
  <si>
    <t>dl. 70,0 m - ztratné 5% : 70,2*1,05</t>
  </si>
  <si>
    <t>404459505R</t>
  </si>
  <si>
    <t>Sloupek ocelový pozinkovaný, d = 60 mm, l = 4000 mm</t>
  </si>
  <si>
    <t>Sloupek pro navigační ukazatel.</t>
  </si>
  <si>
    <t>58380373R</t>
  </si>
  <si>
    <t>Obrubník žulový přímý OP6, průřez 150 x 250 mm</t>
  </si>
  <si>
    <t>žulový obr. - ztratné 1% : 228*1,01</t>
  </si>
  <si>
    <t>966006132R00</t>
  </si>
  <si>
    <t>Odstranění doprav.značek se sloupky, s bet.patkami</t>
  </si>
  <si>
    <t>Šetrné odstranění sloupku navigačního ukazatele. Sloupek bude odvezen a uložen na meziskládku a dovezen zpět na místo upotřebení. Nezapočteno do odvozu a uložení na skládku.</t>
  </si>
  <si>
    <t>113109410R00</t>
  </si>
  <si>
    <t>Odstranění podkladu pl.nad 50 m2, beton, tl. 10 cm</t>
  </si>
  <si>
    <t>Rozebrání dlažeb z mozaiky uložené do betonového lože s naložením na dopravní prostředek. Bourání dlažební mozaiky včetně lože.</t>
  </si>
  <si>
    <t>Mozaika tl. 6 cm, lože tl. 4 cm</t>
  </si>
  <si>
    <t>mozaika - chodník : 105,60</t>
  </si>
  <si>
    <t>mozaika - vozovka : 2,60</t>
  </si>
  <si>
    <t>979990021R00</t>
  </si>
  <si>
    <t>Poplatek za skládku suti - směs betonu a cihel vč. odvozu na skládku a uložení</t>
  </si>
  <si>
    <t>Uložení a poplatek na nejbližší řízené skládce.</t>
  </si>
  <si>
    <t>979024441R00</t>
  </si>
  <si>
    <t>Očištění vybour. obrubníků všech loží a výplní</t>
  </si>
  <si>
    <t>Odkaz na mn. položky pořadí 2 : 228,00000</t>
  </si>
  <si>
    <t>979054441R00</t>
  </si>
  <si>
    <t>Očištění vybour. dlaždic s výplní kamen. těženým</t>
  </si>
  <si>
    <t>Odkaz na mn. položky pořadí 1 : 1519,40000</t>
  </si>
  <si>
    <t>979071122R00</t>
  </si>
  <si>
    <t>Očištění vybour.kostek drobných s výplní MC/živicí</t>
  </si>
  <si>
    <t>Odkaz na mn. položky pořadí 47 : 108,20000</t>
  </si>
  <si>
    <t>998223011R00</t>
  </si>
  <si>
    <t>Přesun hmot, pozemní komunikace, kryt dlážděný</t>
  </si>
  <si>
    <t>Přesun hmot</t>
  </si>
  <si>
    <t>POL7_</t>
  </si>
  <si>
    <t>979082213R00</t>
  </si>
  <si>
    <t>Vodorovná doprava suti po suchu do 1 km</t>
  </si>
  <si>
    <t>Vodorovná doprava suti a vybouraných hmot s vyložením.</t>
  </si>
  <si>
    <t>403,425+2,000+0,082</t>
  </si>
  <si>
    <t>979082219R00</t>
  </si>
  <si>
    <t>Příplatek za dopravu suti po suchu za další 1 km</t>
  </si>
  <si>
    <t>celkem 6 km : 5*405,507</t>
  </si>
  <si>
    <t>979990101T00</t>
  </si>
  <si>
    <t xml:space="preserve">Poplatek za skládku suti </t>
  </si>
  <si>
    <t>Uložení na skládce vytěženého materiálu BKOM a.s. předepsaným způsobem nebo uložení a poplatek na nejbližší řízené skládce.</t>
  </si>
  <si>
    <t>Odkaz na mn. položky pořadí 53 : 405,50700</t>
  </si>
  <si>
    <t>742Y11OT0</t>
  </si>
  <si>
    <t>PŘELOŽENÍ KABELU DO VZDÁLENOSTI 10 M VČETNĚ ZATAŽENÍ KABELU DO CHRÁNIČKY/ŽLABU - KABEL DO 4KG/M  (M)</t>
  </si>
  <si>
    <t>Položka obsahuje: – všechny práce spojené s úpravou kabelů pro montáž včetně veškerého příslušentsví, demontáž, přesun a opětovná montáž, vč.výkopu a záhozu zeminy, lože</t>
  </si>
  <si>
    <t>Způsob měření: Udává se počet kusů kompletní konstrukce nebo práce.</t>
  </si>
  <si>
    <t>kabel VO kolem rabat : 10</t>
  </si>
  <si>
    <t>JKSO:</t>
  </si>
  <si>
    <t>822.27</t>
  </si>
  <si>
    <t>komunikace místní III. třídy</t>
  </si>
  <si>
    <t>JKSO</t>
  </si>
  <si>
    <t xml:space="preserve"> m2</t>
  </si>
  <si>
    <t>kryt (materiál konstrukce krytu) dlážděný</t>
  </si>
  <si>
    <t>JKSOChar</t>
  </si>
  <si>
    <t/>
  </si>
  <si>
    <t>JKSOAkce</t>
  </si>
  <si>
    <t>Podkladní vrstva prokořenitelného prostoru tl. 60 cm. Cca 80 % HDK 32/63, cca 10 % katrovaný kompost fr. 0/10 mm, cca 10 % biouhel fr. 0/10 mm.</t>
  </si>
  <si>
    <t>914001125HT01</t>
  </si>
  <si>
    <t>Dmtž+Mtž informačního panelu "Mendelova stezka Brnem"</t>
  </si>
  <si>
    <t>- demontáž, montáž, osazení a dodávku kompletního zařízení</t>
  </si>
  <si>
    <t>- mimostavništní a vnitrostaveništní dopravu</t>
  </si>
  <si>
    <t>- nezbytné zemní práce a základové konstrukce</t>
  </si>
  <si>
    <t>93711OA0</t>
  </si>
  <si>
    <t>MOBILIÁŘ - DŘEVĚNÉ LAVIČKY typu "Preva Urbana"</t>
  </si>
  <si>
    <t>D+M. Provedení dle PD.</t>
  </si>
  <si>
    <t>- montáž, osazení a dodávku kompletního zařízení, předepsaného zadávací dokumentací</t>
  </si>
  <si>
    <t>- předepsanou povrchovou úpravu (nátěry a pod.)</t>
  </si>
  <si>
    <t>Je-li v názvu položky v kontrolním rozpočtu nebo v soupisu prací uvedena obchodní značka jakéhokoliv materiálu, výrobku nebo technologie, má tento název pouze informativní charakter.</t>
  </si>
  <si>
    <t>Pro ocenění a následně pro realizaci je možné použít i jiný materiál, výrobek nebo technologii, se srovnatelnými nebo lepšími užitnými vlastnostmi, které odpovídají požadavkům dokumentace.</t>
  </si>
  <si>
    <t>93753OA0</t>
  </si>
  <si>
    <t>MOBILIÁŘ - KOVOVÉ KOŠE NA ODPADKY typu "Minium"</t>
  </si>
  <si>
    <t>- montáž, osazení a dodávku kompletního zařízení, dle PD</t>
  </si>
  <si>
    <t>93754OA0</t>
  </si>
  <si>
    <t>MOBILIÁŘ - KOVOVÉ STOJANY NA KOLA</t>
  </si>
  <si>
    <t>966124112HT01</t>
  </si>
  <si>
    <t>Dmtž stávajícího odpadkového koše vč. zemních prací, odvozu a likvidace</t>
  </si>
  <si>
    <t xml:space="preserve">ks    </t>
  </si>
  <si>
    <t>Odpadkový koš bude demontován a odvezen a uložen na skládku investora, resp. nejbližší řízenou skládku.</t>
  </si>
  <si>
    <t>dvojkoš : 4</t>
  </si>
  <si>
    <t>966124112HT02</t>
  </si>
  <si>
    <t>Dmtž stávající lavice stabilní vč. zemních prací, odvozu a likvidace</t>
  </si>
  <si>
    <t>Lavice bude demontována a odvezena a uložena na skládku investora, resp. nejbližší řízenou skládku.</t>
  </si>
  <si>
    <t>767990010HT01</t>
  </si>
  <si>
    <t>Atypické ocelové konstrukce, ocelová stojina (stojina 60/6 mm, rozpěrka, příložka)</t>
  </si>
  <si>
    <t>Oplocení rabat. D+M. Provedení dle PD.</t>
  </si>
  <si>
    <t>- ocelová stojina, 60/6 mm, rozvinutá dl. 1 200 mm</t>
  </si>
  <si>
    <t>- ocelová rozpěrka, 60/60 mm, tl. 10 mm</t>
  </si>
  <si>
    <t>- ocelová upevňovací příložka, 100/260 mm, tl. 6 mm</t>
  </si>
  <si>
    <t>- 16 ks/1 rabato</t>
  </si>
  <si>
    <t>16 ks/rabato, celkem 10 rabat : 16*10</t>
  </si>
  <si>
    <t>767990010HT02</t>
  </si>
  <si>
    <t>Atypické ocelové konstrukce, ocelové zábradlí 60/6 mm</t>
  </si>
  <si>
    <t>- ocelové zábradlí 60/6 mm</t>
  </si>
  <si>
    <t>- 9,8 m/1 rabato</t>
  </si>
  <si>
    <t>9,8 m/rabato, celkem 10 rabat : 9,8*10</t>
  </si>
  <si>
    <t>815.94</t>
  </si>
  <si>
    <t>přístřešky, kiosky apod. pro různé účely</t>
  </si>
  <si>
    <t xml:space="preserve"> m3</t>
  </si>
  <si>
    <t>svislá nosná konstrukce z jiných materiálů</t>
  </si>
  <si>
    <t>Panel bude odvezen a uložen na meziskládku a dovezen zpět na místo upotřebení. Nezapočteno do odvozu a uložení na skládku.</t>
  </si>
  <si>
    <t>112101101R00</t>
  </si>
  <si>
    <t>Kácení stromů listnatých o průměru kmene 10-30 cm</t>
  </si>
  <si>
    <t>10</t>
  </si>
  <si>
    <t>112201101R00</t>
  </si>
  <si>
    <t>Odstranění pařezů pod úrovní, o průměru 10 - 30 cm</t>
  </si>
  <si>
    <t>Odkaz na mn. položky pořadí 1 : 10,00000</t>
  </si>
  <si>
    <t>162301411R00</t>
  </si>
  <si>
    <t>Vod.přemístění kmenů listnatých, D 30cm  do 5000 m</t>
  </si>
  <si>
    <t>162301421R00</t>
  </si>
  <si>
    <t>Vodorovné přemístění pařezů  D 30 cm do 5000 m</t>
  </si>
  <si>
    <t>Odkaz na mn. položky pořadí 2 : 10,00000</t>
  </si>
  <si>
    <t>strukturální substrát : 24,120</t>
  </si>
  <si>
    <t>183204112R00</t>
  </si>
  <si>
    <t>Výsadba trvalek</t>
  </si>
  <si>
    <t>Konkrétní množství a druh trvalek bude konzultován a schválen architektem KAM Brno.</t>
  </si>
  <si>
    <t>Odkaz na mn. položky pořadí 9 : 1,00000</t>
  </si>
  <si>
    <t>184201114RAA</t>
  </si>
  <si>
    <t>Výsadba stromu s balem, v rovině, výšky do 200 cm bez dodávky dřeviny</t>
  </si>
  <si>
    <t>Hloubení jamek v hornině 1 až 4 bez výměny půdy, s případným naložením přebytečných výkopků na dopravní prostředek, s odvozem na vzdálenost do 20 km a se složením. Výsadba stromu s balem se zalitím. Dovoz vody. Tříbodové podzemní kotvení s využitím kari sítě a popruhů. Případně i ukotvení dřeviny třemi a více kůly, s ochranou proti poškození v místě vzepření. Osazení kůlů k dřevině s uvázáním. Dodávka kůlů, příček a motouzu. Ochranný nátěr typu arboflex.</t>
  </si>
  <si>
    <t>Včetně přesunu hmot.</t>
  </si>
  <si>
    <t>Výsadba dle PD.</t>
  </si>
  <si>
    <t>11231    OA0.HT</t>
  </si>
  <si>
    <t>Štěpkování dřevní hmoty</t>
  </si>
  <si>
    <t>Sh</t>
  </si>
  <si>
    <t>Štěpkování větví, kmenů a pařezů stromů. Zahrnuje potřebný stroj a odvoz vyzískaného materiálu dle pokynů zadávací dokumentace.</t>
  </si>
  <si>
    <t>02610013HT</t>
  </si>
  <si>
    <t>Trvalkový záhon</t>
  </si>
  <si>
    <t>Náklady zhotovitele, které vznikají v souvislosti se zajištěním požadavků objednatele na výsadbu, dodání a údržbovou péči do předání díla včetně všech potřebných podružných nákladů. Konkrétní množství a druh trvalek bude konzultován a schválen architektem KAM Brno.</t>
  </si>
  <si>
    <t>Preliminář: 99.000,- Kč bez DPH</t>
  </si>
  <si>
    <t>Způsob placení:</t>
  </si>
  <si>
    <t>Na základě potvrzených a odsouhlasených faktur TDI, kdy jednotlivé ceny za stavební práce budou odpovídat skutečně, účelně a hospodárně vynaloženým nákladům zhotovitele zvětšeným o přiměřený zisk (max. 5% režie, 5% zisk). Ceny se budou určovat s přihlédnutím k obsahově stejným položkám v daném objektu, příp. objektové řadě, příp. v jiném objektu dané stavby. Pokud se daná položka ve stavbě nevyskytuje, dohledává se v cenových soustavách ÚRS, RTS či OTSKP-SKP – cenová úroveň v době podání nabídky v přepočtu dle kalkulačního vzorce použité cenové soustavy s přepočtem režií a zisku viz. výše nebo v úrovni expertních cen při použití OTSKP-SKP), či porovnáním 3 konkurenčních nabídek na shodné práce stejného rozsahu.</t>
  </si>
  <si>
    <t>Pozn.: Výše fakturovaných nákladů  bude projednána, odsouhlasena a potvrzena TDI i zástupcem rozpočtového oddělení společnosti BKOM, a.s.</t>
  </si>
  <si>
    <t>preliminář : 1</t>
  </si>
  <si>
    <t xml:space="preserve">  60 m2, 6–8 trvalek na m2 = 360 ks : 60,00*6</t>
  </si>
  <si>
    <t>026560361HT</t>
  </si>
  <si>
    <t>Dřezovec trojtrnný (Gleditsia triacanthos 'Inermis') OK 20-25 cm</t>
  </si>
  <si>
    <t>Včetně dodávky dřeviny.</t>
  </si>
  <si>
    <t>substrát : 24,120*1,1*1,08</t>
  </si>
  <si>
    <t xml:space="preserve">  1,1 t/m3 * 5-10 % ztratné : </t>
  </si>
  <si>
    <t>823.29</t>
  </si>
  <si>
    <t>úpravy území a samostatné zemní práce ostatní</t>
  </si>
  <si>
    <t>bez krytu</t>
  </si>
  <si>
    <t>Podkladní vrstva prokořenitelného prostoru tl. 40 cm. Cca 65 % HDK 4/8, cca 25 % katrovaný kompost fr. 0/10 mm, cca 10 % biouhel fr. 0/10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</si>
</sst>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rgb="FFDF7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pl2019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2" t="s">
        <v>41</v>
      </c>
      <c r="B2" s="72"/>
      <c r="C2" s="72"/>
      <c r="D2" s="72"/>
      <c r="E2" s="72"/>
      <c r="F2" s="72"/>
      <c r="G2" s="7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38</v>
      </c>
      <c r="B1" s="73" t="s">
        <v>4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4" t="s">
        <v>24</v>
      </c>
      <c r="C2" s="105"/>
      <c r="D2" s="106" t="s">
        <v>43</v>
      </c>
      <c r="E2" s="107" t="s">
        <v>44</v>
      </c>
      <c r="F2" s="108"/>
      <c r="G2" s="108"/>
      <c r="H2" s="108"/>
      <c r="I2" s="108"/>
      <c r="J2" s="109"/>
      <c r="O2" s="1"/>
    </row>
    <row r="3" spans="1:15" ht="27" hidden="1" customHeight="1" x14ac:dyDescent="0.2">
      <c r="A3" s="2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2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">
      <c r="A5" s="2"/>
      <c r="B5" s="30" t="s">
        <v>23</v>
      </c>
      <c r="D5" s="120" t="s">
        <v>45</v>
      </c>
      <c r="E5" s="87"/>
      <c r="F5" s="87"/>
      <c r="G5" s="87"/>
      <c r="H5" s="18" t="s">
        <v>42</v>
      </c>
      <c r="I5" s="124" t="s">
        <v>49</v>
      </c>
      <c r="J5" s="8"/>
    </row>
    <row r="6" spans="1:15" ht="15.75" customHeight="1" x14ac:dyDescent="0.2">
      <c r="A6" s="2"/>
      <c r="B6" s="27"/>
      <c r="C6" s="52"/>
      <c r="D6" s="121" t="s">
        <v>46</v>
      </c>
      <c r="E6" s="88"/>
      <c r="F6" s="88"/>
      <c r="G6" s="88"/>
      <c r="H6" s="18" t="s">
        <v>36</v>
      </c>
      <c r="I6" s="124" t="s">
        <v>50</v>
      </c>
      <c r="J6" s="8"/>
    </row>
    <row r="7" spans="1:15" ht="15.75" customHeight="1" x14ac:dyDescent="0.2">
      <c r="A7" s="2"/>
      <c r="B7" s="28"/>
      <c r="C7" s="53"/>
      <c r="D7" s="123" t="s">
        <v>48</v>
      </c>
      <c r="E7" s="122" t="s">
        <v>47</v>
      </c>
      <c r="F7" s="89"/>
      <c r="G7" s="89"/>
      <c r="H7" s="23"/>
      <c r="I7" s="22"/>
      <c r="J7" s="33"/>
    </row>
    <row r="8" spans="1:15" ht="24" hidden="1" customHeight="1" x14ac:dyDescent="0.2">
      <c r="A8" s="2"/>
      <c r="B8" s="30" t="s">
        <v>21</v>
      </c>
      <c r="D8" s="125" t="s">
        <v>51</v>
      </c>
      <c r="H8" s="18" t="s">
        <v>42</v>
      </c>
      <c r="I8" s="124" t="s">
        <v>55</v>
      </c>
      <c r="J8" s="8"/>
    </row>
    <row r="9" spans="1:15" ht="15.75" hidden="1" customHeight="1" x14ac:dyDescent="0.2">
      <c r="A9" s="2"/>
      <c r="B9" s="2"/>
      <c r="D9" s="125" t="s">
        <v>52</v>
      </c>
      <c r="H9" s="18" t="s">
        <v>36</v>
      </c>
      <c r="I9" s="124" t="s">
        <v>56</v>
      </c>
      <c r="J9" s="8"/>
    </row>
    <row r="10" spans="1:15" ht="15.75" hidden="1" customHeight="1" x14ac:dyDescent="0.2">
      <c r="A10" s="2"/>
      <c r="B10" s="34"/>
      <c r="C10" s="53"/>
      <c r="D10" s="123" t="s">
        <v>54</v>
      </c>
      <c r="E10" s="126" t="s">
        <v>53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20</v>
      </c>
      <c r="D11" s="127" t="s">
        <v>51</v>
      </c>
      <c r="E11" s="127"/>
      <c r="F11" s="127"/>
      <c r="G11" s="127"/>
      <c r="H11" s="18" t="s">
        <v>42</v>
      </c>
      <c r="I11" s="132" t="s">
        <v>55</v>
      </c>
      <c r="J11" s="8"/>
    </row>
    <row r="12" spans="1:15" ht="15.75" customHeight="1" x14ac:dyDescent="0.2">
      <c r="A12" s="2"/>
      <c r="B12" s="27"/>
      <c r="C12" s="52"/>
      <c r="D12" s="128" t="s">
        <v>52</v>
      </c>
      <c r="E12" s="128"/>
      <c r="F12" s="128"/>
      <c r="G12" s="128"/>
      <c r="H12" s="18" t="s">
        <v>36</v>
      </c>
      <c r="I12" s="132" t="s">
        <v>56</v>
      </c>
      <c r="J12" s="8"/>
    </row>
    <row r="13" spans="1:15" ht="15.75" customHeight="1" x14ac:dyDescent="0.2">
      <c r="A13" s="2"/>
      <c r="B13" s="28"/>
      <c r="C13" s="53"/>
      <c r="D13" s="131" t="s">
        <v>54</v>
      </c>
      <c r="E13" s="129" t="s">
        <v>53</v>
      </c>
      <c r="F13" s="130"/>
      <c r="G13" s="130"/>
      <c r="H13" s="19"/>
      <c r="I13" s="22"/>
      <c r="J13" s="33"/>
    </row>
    <row r="14" spans="1:15" ht="24" customHeight="1" x14ac:dyDescent="0.2">
      <c r="A14" s="2"/>
      <c r="B14" s="42" t="s">
        <v>22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34</v>
      </c>
      <c r="C15" s="57"/>
      <c r="D15" s="51"/>
      <c r="E15" s="82"/>
      <c r="F15" s="82"/>
      <c r="G15" s="83"/>
      <c r="H15" s="83"/>
      <c r="I15" s="83" t="s">
        <v>31</v>
      </c>
      <c r="J15" s="84"/>
    </row>
    <row r="16" spans="1:15" ht="23.25" customHeight="1" x14ac:dyDescent="0.2">
      <c r="A16" s="194" t="s">
        <v>26</v>
      </c>
      <c r="B16" s="37" t="s">
        <v>26</v>
      </c>
      <c r="C16" s="58"/>
      <c r="D16" s="59"/>
      <c r="E16" s="79"/>
      <c r="F16" s="80"/>
      <c r="G16" s="79"/>
      <c r="H16" s="80"/>
      <c r="I16" s="79">
        <f>SUMIF(F55:F71,A16,I55:I71)+SUMIF(F55:F71,"PSU",I55:I71)</f>
        <v>0</v>
      </c>
      <c r="J16" s="81"/>
    </row>
    <row r="17" spans="1:10" ht="23.25" customHeight="1" x14ac:dyDescent="0.2">
      <c r="A17" s="194" t="s">
        <v>27</v>
      </c>
      <c r="B17" s="37" t="s">
        <v>27</v>
      </c>
      <c r="C17" s="58"/>
      <c r="D17" s="59"/>
      <c r="E17" s="79"/>
      <c r="F17" s="80"/>
      <c r="G17" s="79"/>
      <c r="H17" s="80"/>
      <c r="I17" s="79">
        <f>SUMIF(F55:F71,A17,I55:I71)</f>
        <v>0</v>
      </c>
      <c r="J17" s="81"/>
    </row>
    <row r="18" spans="1:10" ht="23.25" customHeight="1" x14ac:dyDescent="0.2">
      <c r="A18" s="194" t="s">
        <v>28</v>
      </c>
      <c r="B18" s="37" t="s">
        <v>28</v>
      </c>
      <c r="C18" s="58"/>
      <c r="D18" s="59"/>
      <c r="E18" s="79"/>
      <c r="F18" s="80"/>
      <c r="G18" s="79"/>
      <c r="H18" s="80"/>
      <c r="I18" s="79">
        <f>SUMIF(F55:F71,A18,I55:I71)</f>
        <v>0</v>
      </c>
      <c r="J18" s="81"/>
    </row>
    <row r="19" spans="1:10" ht="23.25" customHeight="1" x14ac:dyDescent="0.2">
      <c r="A19" s="194" t="s">
        <v>103</v>
      </c>
      <c r="B19" s="37" t="s">
        <v>29</v>
      </c>
      <c r="C19" s="58"/>
      <c r="D19" s="59"/>
      <c r="E19" s="79"/>
      <c r="F19" s="80"/>
      <c r="G19" s="79"/>
      <c r="H19" s="80"/>
      <c r="I19" s="79">
        <f>SUMIF(F55:F71,A19,I55:I71)</f>
        <v>0</v>
      </c>
      <c r="J19" s="81"/>
    </row>
    <row r="20" spans="1:10" ht="23.25" customHeight="1" x14ac:dyDescent="0.2">
      <c r="A20" s="194" t="s">
        <v>104</v>
      </c>
      <c r="B20" s="37" t="s">
        <v>30</v>
      </c>
      <c r="C20" s="58"/>
      <c r="D20" s="59"/>
      <c r="E20" s="79"/>
      <c r="F20" s="80"/>
      <c r="G20" s="79"/>
      <c r="H20" s="80"/>
      <c r="I20" s="79">
        <f>SUMIF(F55:F71,A20,I55:I71)</f>
        <v>0</v>
      </c>
      <c r="J20" s="81"/>
    </row>
    <row r="21" spans="1:10" ht="23.25" customHeight="1" x14ac:dyDescent="0.2">
      <c r="A21" s="2"/>
      <c r="B21" s="47" t="s">
        <v>31</v>
      </c>
      <c r="C21" s="60"/>
      <c r="D21" s="61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13</v>
      </c>
      <c r="C23" s="58"/>
      <c r="D23" s="59"/>
      <c r="E23" s="63">
        <v>12</v>
      </c>
      <c r="F23" s="38" t="s">
        <v>0</v>
      </c>
      <c r="G23" s="93">
        <f>ZakladDPHSniVypocet</f>
        <v>0</v>
      </c>
      <c r="H23" s="94"/>
      <c r="I23" s="94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14</v>
      </c>
      <c r="C24" s="58"/>
      <c r="D24" s="59"/>
      <c r="E24" s="63">
        <f>SazbaDPH1</f>
        <v>12</v>
      </c>
      <c r="F24" s="38" t="s">
        <v>0</v>
      </c>
      <c r="G24" s="91">
        <f>A23</f>
        <v>0</v>
      </c>
      <c r="H24" s="92"/>
      <c r="I24" s="92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93">
        <f>ZakladDPHZaklVypocet</f>
        <v>0</v>
      </c>
      <c r="H25" s="94"/>
      <c r="I25" s="94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76">
        <f>A25</f>
        <v>0</v>
      </c>
      <c r="H26" s="77"/>
      <c r="I26" s="77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78">
        <f>CenaCelkem-(ZakladDPHSni+DPHSni+ZakladDPHZakl+DPHZakl)</f>
        <v>0</v>
      </c>
      <c r="H27" s="78"/>
      <c r="I27" s="78"/>
      <c r="J27" s="40" t="str">
        <f t="shared" si="0"/>
        <v>CZK</v>
      </c>
    </row>
    <row r="28" spans="1:10" ht="27.75" hidden="1" customHeight="1" thickBot="1" x14ac:dyDescent="0.25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71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12</v>
      </c>
      <c r="D32" s="69"/>
      <c r="E32" s="69"/>
      <c r="F32" s="15" t="s">
        <v>11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96"/>
      <c r="E34" s="97"/>
      <c r="G34" s="98"/>
      <c r="H34" s="99"/>
      <c r="I34" s="99"/>
      <c r="J34" s="24"/>
    </row>
    <row r="35" spans="1:10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57</v>
      </c>
      <c r="C39" s="145"/>
      <c r="D39" s="145"/>
      <c r="E39" s="145"/>
      <c r="F39" s="146">
        <f>'00 00.01 Naklady'!AE55+'SO 101 101.01 Pol'!AE244+'SO 102 102.01 Pol'!AE73+'SO 801 801.01 Pol'!AE53</f>
        <v>0</v>
      </c>
      <c r="G39" s="147">
        <f>'00 00.01 Naklady'!AF55+'SO 101 101.01 Pol'!AF244+'SO 102 102.01 Pol'!AF73+'SO 801 801.01 Pol'!AF53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 t="s">
        <v>58</v>
      </c>
      <c r="C40" s="151" t="s">
        <v>59</v>
      </c>
      <c r="D40" s="151"/>
      <c r="E40" s="151"/>
      <c r="F40" s="152">
        <f>'00 00.01 Naklady'!AE55</f>
        <v>0</v>
      </c>
      <c r="G40" s="153">
        <f>'00 00.01 Naklady'!AF55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60</v>
      </c>
      <c r="C41" s="145" t="s">
        <v>59</v>
      </c>
      <c r="D41" s="145"/>
      <c r="E41" s="145"/>
      <c r="F41" s="156">
        <f>'00 00.01 Naklady'!AE55</f>
        <v>0</v>
      </c>
      <c r="G41" s="148">
        <f>'00 00.01 Naklady'!AF55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 t="s">
        <v>61</v>
      </c>
      <c r="C42" s="151" t="s">
        <v>62</v>
      </c>
      <c r="D42" s="151"/>
      <c r="E42" s="151"/>
      <c r="F42" s="152">
        <f>'SO 101 101.01 Pol'!AE244</f>
        <v>0</v>
      </c>
      <c r="G42" s="153">
        <f>'SO 101 101.01 Pol'!AF244</f>
        <v>0</v>
      </c>
      <c r="H42" s="153">
        <f>(F42*SazbaDPH1/100)+(G42*SazbaDPH2/100)</f>
        <v>0</v>
      </c>
      <c r="I42" s="153">
        <f>F42+G42+H42</f>
        <v>0</v>
      </c>
      <c r="J42" s="154" t="str">
        <f>IF(CenaCelkemVypocet=0,"",I42/CenaCelkemVypocet*100)</f>
        <v/>
      </c>
    </row>
    <row r="43" spans="1:10" ht="25.5" customHeight="1" x14ac:dyDescent="0.2">
      <c r="A43" s="134">
        <v>3</v>
      </c>
      <c r="B43" s="155" t="s">
        <v>63</v>
      </c>
      <c r="C43" s="145" t="s">
        <v>62</v>
      </c>
      <c r="D43" s="145"/>
      <c r="E43" s="145"/>
      <c r="F43" s="156">
        <f>'SO 101 101.01 Pol'!AE244</f>
        <v>0</v>
      </c>
      <c r="G43" s="148">
        <f>'SO 101 101.01 Pol'!AF244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">
      <c r="A44" s="134">
        <v>2</v>
      </c>
      <c r="B44" s="150" t="s">
        <v>64</v>
      </c>
      <c r="C44" s="151" t="s">
        <v>65</v>
      </c>
      <c r="D44" s="151"/>
      <c r="E44" s="151"/>
      <c r="F44" s="152">
        <f>'SO 102 102.01 Pol'!AE73</f>
        <v>0</v>
      </c>
      <c r="G44" s="153">
        <f>'SO 102 102.01 Pol'!AF73</f>
        <v>0</v>
      </c>
      <c r="H44" s="153">
        <f>(F44*SazbaDPH1/100)+(G44*SazbaDPH2/100)</f>
        <v>0</v>
      </c>
      <c r="I44" s="153">
        <f>F44+G44+H44</f>
        <v>0</v>
      </c>
      <c r="J44" s="154" t="str">
        <f>IF(CenaCelkemVypocet=0,"",I44/CenaCelkemVypocet*100)</f>
        <v/>
      </c>
    </row>
    <row r="45" spans="1:10" ht="25.5" customHeight="1" x14ac:dyDescent="0.2">
      <c r="A45" s="134">
        <v>3</v>
      </c>
      <c r="B45" s="155" t="s">
        <v>66</v>
      </c>
      <c r="C45" s="145" t="s">
        <v>65</v>
      </c>
      <c r="D45" s="145"/>
      <c r="E45" s="145"/>
      <c r="F45" s="156">
        <f>'SO 102 102.01 Pol'!AE73</f>
        <v>0</v>
      </c>
      <c r="G45" s="148">
        <f>'SO 102 102.01 Pol'!AF73</f>
        <v>0</v>
      </c>
      <c r="H45" s="148">
        <f>(F45*SazbaDPH1/100)+(G45*SazbaDPH2/100)</f>
        <v>0</v>
      </c>
      <c r="I45" s="148">
        <f>F45+G45+H45</f>
        <v>0</v>
      </c>
      <c r="J45" s="149" t="str">
        <f>IF(CenaCelkemVypocet=0,"",I45/CenaCelkemVypocet*100)</f>
        <v/>
      </c>
    </row>
    <row r="46" spans="1:10" ht="25.5" customHeight="1" x14ac:dyDescent="0.2">
      <c r="A46" s="134">
        <v>2</v>
      </c>
      <c r="B46" s="150" t="s">
        <v>67</v>
      </c>
      <c r="C46" s="151" t="s">
        <v>68</v>
      </c>
      <c r="D46" s="151"/>
      <c r="E46" s="151"/>
      <c r="F46" s="152">
        <f>'SO 801 801.01 Pol'!AE53</f>
        <v>0</v>
      </c>
      <c r="G46" s="153">
        <f>'SO 801 801.01 Pol'!AF53</f>
        <v>0</v>
      </c>
      <c r="H46" s="153">
        <f>(F46*SazbaDPH1/100)+(G46*SazbaDPH2/100)</f>
        <v>0</v>
      </c>
      <c r="I46" s="153">
        <f>F46+G46+H46</f>
        <v>0</v>
      </c>
      <c r="J46" s="154" t="str">
        <f>IF(CenaCelkemVypocet=0,"",I46/CenaCelkemVypocet*100)</f>
        <v/>
      </c>
    </row>
    <row r="47" spans="1:10" ht="25.5" customHeight="1" x14ac:dyDescent="0.2">
      <c r="A47" s="134">
        <v>3</v>
      </c>
      <c r="B47" s="155" t="s">
        <v>69</v>
      </c>
      <c r="C47" s="145" t="s">
        <v>68</v>
      </c>
      <c r="D47" s="145"/>
      <c r="E47" s="145"/>
      <c r="F47" s="156">
        <f>'SO 801 801.01 Pol'!AE53</f>
        <v>0</v>
      </c>
      <c r="G47" s="148">
        <f>'SO 801 801.01 Pol'!AF53</f>
        <v>0</v>
      </c>
      <c r="H47" s="148">
        <f>(F47*SazbaDPH1/100)+(G47*SazbaDPH2/100)</f>
        <v>0</v>
      </c>
      <c r="I47" s="148">
        <f>F47+G47+H47</f>
        <v>0</v>
      </c>
      <c r="J47" s="149" t="str">
        <f>IF(CenaCelkemVypocet=0,"",I47/CenaCelkemVypocet*100)</f>
        <v/>
      </c>
    </row>
    <row r="48" spans="1:10" ht="25.5" customHeight="1" x14ac:dyDescent="0.2">
      <c r="A48" s="134"/>
      <c r="B48" s="157" t="s">
        <v>70</v>
      </c>
      <c r="C48" s="158"/>
      <c r="D48" s="158"/>
      <c r="E48" s="159"/>
      <c r="F48" s="160">
        <f>SUMIF(A39:A47,"=1",F39:F47)</f>
        <v>0</v>
      </c>
      <c r="G48" s="161">
        <f>SUMIF(A39:A47,"=1",G39:G47)</f>
        <v>0</v>
      </c>
      <c r="H48" s="161">
        <f>SUMIF(A39:A47,"=1",H39:H47)</f>
        <v>0</v>
      </c>
      <c r="I48" s="161">
        <f>SUMIF(A39:A47,"=1",I39:I47)</f>
        <v>0</v>
      </c>
      <c r="J48" s="162">
        <f>SUMIF(A39:A47,"=1",J39:J47)</f>
        <v>0</v>
      </c>
    </row>
    <row r="52" spans="1:10" ht="15.75" x14ac:dyDescent="0.25">
      <c r="B52" s="173" t="s">
        <v>72</v>
      </c>
    </row>
    <row r="54" spans="1:10" ht="25.5" customHeight="1" x14ac:dyDescent="0.2">
      <c r="A54" s="175"/>
      <c r="B54" s="178" t="s">
        <v>18</v>
      </c>
      <c r="C54" s="178" t="s">
        <v>6</v>
      </c>
      <c r="D54" s="179"/>
      <c r="E54" s="179"/>
      <c r="F54" s="180" t="s">
        <v>73</v>
      </c>
      <c r="G54" s="180"/>
      <c r="H54" s="180"/>
      <c r="I54" s="180" t="s">
        <v>31</v>
      </c>
      <c r="J54" s="180" t="s">
        <v>0</v>
      </c>
    </row>
    <row r="55" spans="1:10" ht="36.75" customHeight="1" x14ac:dyDescent="0.2">
      <c r="A55" s="176"/>
      <c r="B55" s="181" t="s">
        <v>74</v>
      </c>
      <c r="C55" s="182" t="s">
        <v>75</v>
      </c>
      <c r="D55" s="183"/>
      <c r="E55" s="183"/>
      <c r="F55" s="190" t="s">
        <v>26</v>
      </c>
      <c r="G55" s="191"/>
      <c r="H55" s="191"/>
      <c r="I55" s="191">
        <f>'SO 101 101.01 Pol'!G8+'SO 801 801.01 Pol'!G8</f>
        <v>0</v>
      </c>
      <c r="J55" s="187" t="str">
        <f>IF(I72=0,"",I55/I72*100)</f>
        <v/>
      </c>
    </row>
    <row r="56" spans="1:10" ht="36.75" customHeight="1" x14ac:dyDescent="0.2">
      <c r="A56" s="176"/>
      <c r="B56" s="181" t="s">
        <v>76</v>
      </c>
      <c r="C56" s="182" t="s">
        <v>77</v>
      </c>
      <c r="D56" s="183"/>
      <c r="E56" s="183"/>
      <c r="F56" s="190" t="s">
        <v>26</v>
      </c>
      <c r="G56" s="191"/>
      <c r="H56" s="191"/>
      <c r="I56" s="191">
        <f>'SO 801 801.01 Pol'!G44</f>
        <v>0</v>
      </c>
      <c r="J56" s="187" t="str">
        <f>IF(I72=0,"",I56/I72*100)</f>
        <v/>
      </c>
    </row>
    <row r="57" spans="1:10" ht="36.75" customHeight="1" x14ac:dyDescent="0.2">
      <c r="A57" s="176"/>
      <c r="B57" s="181" t="s">
        <v>78</v>
      </c>
      <c r="C57" s="182" t="s">
        <v>79</v>
      </c>
      <c r="D57" s="183"/>
      <c r="E57" s="183"/>
      <c r="F57" s="190" t="s">
        <v>26</v>
      </c>
      <c r="G57" s="191"/>
      <c r="H57" s="191"/>
      <c r="I57" s="191">
        <f>'SO 101 101.01 Pol'!G78</f>
        <v>0</v>
      </c>
      <c r="J57" s="187" t="str">
        <f>IF(I72=0,"",I57/I72*100)</f>
        <v/>
      </c>
    </row>
    <row r="58" spans="1:10" ht="36.75" customHeight="1" x14ac:dyDescent="0.2">
      <c r="A58" s="176"/>
      <c r="B58" s="181" t="s">
        <v>80</v>
      </c>
      <c r="C58" s="182" t="s">
        <v>62</v>
      </c>
      <c r="D58" s="183"/>
      <c r="E58" s="183"/>
      <c r="F58" s="190" t="s">
        <v>26</v>
      </c>
      <c r="G58" s="191"/>
      <c r="H58" s="191"/>
      <c r="I58" s="191">
        <f>'SO 101 101.01 Pol'!G101</f>
        <v>0</v>
      </c>
      <c r="J58" s="187" t="str">
        <f>IF(I72=0,"",I58/I72*100)</f>
        <v/>
      </c>
    </row>
    <row r="59" spans="1:10" ht="36.75" customHeight="1" x14ac:dyDescent="0.2">
      <c r="A59" s="176"/>
      <c r="B59" s="181" t="s">
        <v>81</v>
      </c>
      <c r="C59" s="182" t="s">
        <v>82</v>
      </c>
      <c r="D59" s="183"/>
      <c r="E59" s="183"/>
      <c r="F59" s="190" t="s">
        <v>26</v>
      </c>
      <c r="G59" s="191"/>
      <c r="H59" s="191"/>
      <c r="I59" s="191">
        <f>'SO 101 101.01 Pol'!G126</f>
        <v>0</v>
      </c>
      <c r="J59" s="187" t="str">
        <f>IF(I72=0,"",I59/I72*100)</f>
        <v/>
      </c>
    </row>
    <row r="60" spans="1:10" ht="36.75" customHeight="1" x14ac:dyDescent="0.2">
      <c r="A60" s="176"/>
      <c r="B60" s="181" t="s">
        <v>83</v>
      </c>
      <c r="C60" s="182" t="s">
        <v>84</v>
      </c>
      <c r="D60" s="183"/>
      <c r="E60" s="183"/>
      <c r="F60" s="190" t="s">
        <v>26</v>
      </c>
      <c r="G60" s="191"/>
      <c r="H60" s="191"/>
      <c r="I60" s="191">
        <f>'SO 101 101.01 Pol'!G160</f>
        <v>0</v>
      </c>
      <c r="J60" s="187" t="str">
        <f>IF(I72=0,"",I60/I72*100)</f>
        <v/>
      </c>
    </row>
    <row r="61" spans="1:10" ht="36.75" customHeight="1" x14ac:dyDescent="0.2">
      <c r="A61" s="176"/>
      <c r="B61" s="181" t="s">
        <v>85</v>
      </c>
      <c r="C61" s="182" t="s">
        <v>86</v>
      </c>
      <c r="D61" s="183"/>
      <c r="E61" s="183"/>
      <c r="F61" s="190" t="s">
        <v>26</v>
      </c>
      <c r="G61" s="191"/>
      <c r="H61" s="191"/>
      <c r="I61" s="191">
        <f>'SO 101 101.01 Pol'!G164</f>
        <v>0</v>
      </c>
      <c r="J61" s="187" t="str">
        <f>IF(I72=0,"",I61/I72*100)</f>
        <v/>
      </c>
    </row>
    <row r="62" spans="1:10" ht="36.75" customHeight="1" x14ac:dyDescent="0.2">
      <c r="A62" s="176"/>
      <c r="B62" s="181" t="s">
        <v>87</v>
      </c>
      <c r="C62" s="182" t="s">
        <v>88</v>
      </c>
      <c r="D62" s="183"/>
      <c r="E62" s="183"/>
      <c r="F62" s="190" t="s">
        <v>26</v>
      </c>
      <c r="G62" s="191"/>
      <c r="H62" s="191"/>
      <c r="I62" s="191">
        <f>'SO 101 101.01 Pol'!G181+'SO 102 102.01 Pol'!G8</f>
        <v>0</v>
      </c>
      <c r="J62" s="187" t="str">
        <f>IF(I72=0,"",I62/I72*100)</f>
        <v/>
      </c>
    </row>
    <row r="63" spans="1:10" ht="36.75" customHeight="1" x14ac:dyDescent="0.2">
      <c r="A63" s="176"/>
      <c r="B63" s="181" t="s">
        <v>89</v>
      </c>
      <c r="C63" s="182" t="s">
        <v>90</v>
      </c>
      <c r="D63" s="183"/>
      <c r="E63" s="183"/>
      <c r="F63" s="190" t="s">
        <v>26</v>
      </c>
      <c r="G63" s="191"/>
      <c r="H63" s="191"/>
      <c r="I63" s="191">
        <f>'SO 102 102.01 Pol'!G15</f>
        <v>0</v>
      </c>
      <c r="J63" s="187" t="str">
        <f>IF(I72=0,"",I63/I72*100)</f>
        <v/>
      </c>
    </row>
    <row r="64" spans="1:10" ht="36.75" customHeight="1" x14ac:dyDescent="0.2">
      <c r="A64" s="176"/>
      <c r="B64" s="181" t="s">
        <v>91</v>
      </c>
      <c r="C64" s="182" t="s">
        <v>92</v>
      </c>
      <c r="D64" s="183"/>
      <c r="E64" s="183"/>
      <c r="F64" s="190" t="s">
        <v>26</v>
      </c>
      <c r="G64" s="191"/>
      <c r="H64" s="191"/>
      <c r="I64" s="191">
        <f>'SO 101 101.01 Pol'!G208+'SO 102 102.01 Pol'!G43</f>
        <v>0</v>
      </c>
      <c r="J64" s="187" t="str">
        <f>IF(I72=0,"",I64/I72*100)</f>
        <v/>
      </c>
    </row>
    <row r="65" spans="1:10" ht="36.75" customHeight="1" x14ac:dyDescent="0.2">
      <c r="A65" s="176"/>
      <c r="B65" s="181" t="s">
        <v>93</v>
      </c>
      <c r="C65" s="182" t="s">
        <v>94</v>
      </c>
      <c r="D65" s="183"/>
      <c r="E65" s="183"/>
      <c r="F65" s="190" t="s">
        <v>26</v>
      </c>
      <c r="G65" s="191"/>
      <c r="H65" s="191"/>
      <c r="I65" s="191">
        <f>'SO 101 101.01 Pol'!G211</f>
        <v>0</v>
      </c>
      <c r="J65" s="187" t="str">
        <f>IF(I72=0,"",I65/I72*100)</f>
        <v/>
      </c>
    </row>
    <row r="66" spans="1:10" ht="36.75" customHeight="1" x14ac:dyDescent="0.2">
      <c r="A66" s="176"/>
      <c r="B66" s="181" t="s">
        <v>95</v>
      </c>
      <c r="C66" s="182" t="s">
        <v>96</v>
      </c>
      <c r="D66" s="183"/>
      <c r="E66" s="183"/>
      <c r="F66" s="190" t="s">
        <v>26</v>
      </c>
      <c r="G66" s="191"/>
      <c r="H66" s="191"/>
      <c r="I66" s="191">
        <f>'SO 101 101.01 Pol'!G219</f>
        <v>0</v>
      </c>
      <c r="J66" s="187" t="str">
        <f>IF(I72=0,"",I66/I72*100)</f>
        <v/>
      </c>
    </row>
    <row r="67" spans="1:10" ht="36.75" customHeight="1" x14ac:dyDescent="0.2">
      <c r="A67" s="176"/>
      <c r="B67" s="181" t="s">
        <v>97</v>
      </c>
      <c r="C67" s="182" t="s">
        <v>98</v>
      </c>
      <c r="D67" s="183"/>
      <c r="E67" s="183"/>
      <c r="F67" s="190" t="s">
        <v>26</v>
      </c>
      <c r="G67" s="191"/>
      <c r="H67" s="191"/>
      <c r="I67" s="191">
        <f>'SO 101 101.01 Pol'!G226</f>
        <v>0</v>
      </c>
      <c r="J67" s="187" t="str">
        <f>IF(I72=0,"",I67/I72*100)</f>
        <v/>
      </c>
    </row>
    <row r="68" spans="1:10" ht="36.75" customHeight="1" x14ac:dyDescent="0.2">
      <c r="A68" s="176"/>
      <c r="B68" s="181" t="s">
        <v>99</v>
      </c>
      <c r="C68" s="182" t="s">
        <v>100</v>
      </c>
      <c r="D68" s="183"/>
      <c r="E68" s="183"/>
      <c r="F68" s="190" t="s">
        <v>27</v>
      </c>
      <c r="G68" s="191"/>
      <c r="H68" s="191"/>
      <c r="I68" s="191">
        <f>'SO 102 102.01 Pol'!G49</f>
        <v>0</v>
      </c>
      <c r="J68" s="187" t="str">
        <f>IF(I72=0,"",I68/I72*100)</f>
        <v/>
      </c>
    </row>
    <row r="69" spans="1:10" ht="36.75" customHeight="1" x14ac:dyDescent="0.2">
      <c r="A69" s="176"/>
      <c r="B69" s="181" t="s">
        <v>101</v>
      </c>
      <c r="C69" s="182" t="s">
        <v>96</v>
      </c>
      <c r="D69" s="183"/>
      <c r="E69" s="183"/>
      <c r="F69" s="190" t="s">
        <v>102</v>
      </c>
      <c r="G69" s="191"/>
      <c r="H69" s="191"/>
      <c r="I69" s="191">
        <f>'SO 101 101.01 Pol'!G228</f>
        <v>0</v>
      </c>
      <c r="J69" s="187" t="str">
        <f>IF(I72=0,"",I69/I72*100)</f>
        <v/>
      </c>
    </row>
    <row r="70" spans="1:10" ht="36.75" customHeight="1" x14ac:dyDescent="0.2">
      <c r="A70" s="176"/>
      <c r="B70" s="181" t="s">
        <v>103</v>
      </c>
      <c r="C70" s="182" t="s">
        <v>29</v>
      </c>
      <c r="D70" s="183"/>
      <c r="E70" s="183"/>
      <c r="F70" s="190" t="s">
        <v>103</v>
      </c>
      <c r="G70" s="191"/>
      <c r="H70" s="191"/>
      <c r="I70" s="191">
        <f>'00 00.01 Naklady'!G8</f>
        <v>0</v>
      </c>
      <c r="J70" s="187" t="str">
        <f>IF(I72=0,"",I70/I72*100)</f>
        <v/>
      </c>
    </row>
    <row r="71" spans="1:10" ht="36.75" customHeight="1" x14ac:dyDescent="0.2">
      <c r="A71" s="176"/>
      <c r="B71" s="181" t="s">
        <v>104</v>
      </c>
      <c r="C71" s="182" t="s">
        <v>30</v>
      </c>
      <c r="D71" s="183"/>
      <c r="E71" s="183"/>
      <c r="F71" s="190" t="s">
        <v>104</v>
      </c>
      <c r="G71" s="191"/>
      <c r="H71" s="191"/>
      <c r="I71" s="191">
        <f>'00 00.01 Naklady'!G22+'SO 101 101.01 Pol'!G237</f>
        <v>0</v>
      </c>
      <c r="J71" s="187" t="str">
        <f>IF(I72=0,"",I71/I72*100)</f>
        <v/>
      </c>
    </row>
    <row r="72" spans="1:10" ht="25.5" customHeight="1" x14ac:dyDescent="0.2">
      <c r="A72" s="177"/>
      <c r="B72" s="184" t="s">
        <v>1</v>
      </c>
      <c r="C72" s="185"/>
      <c r="D72" s="186"/>
      <c r="E72" s="186"/>
      <c r="F72" s="192"/>
      <c r="G72" s="193"/>
      <c r="H72" s="193"/>
      <c r="I72" s="193">
        <f>SUM(I55:I71)</f>
        <v>0</v>
      </c>
      <c r="J72" s="188">
        <f>SUM(J55:J71)</f>
        <v>0</v>
      </c>
    </row>
    <row r="73" spans="1:10" x14ac:dyDescent="0.2">
      <c r="F73" s="133"/>
      <c r="G73" s="133"/>
      <c r="H73" s="133"/>
      <c r="I73" s="133"/>
      <c r="J73" s="189"/>
    </row>
    <row r="74" spans="1:10" x14ac:dyDescent="0.2">
      <c r="F74" s="133"/>
      <c r="G74" s="133"/>
      <c r="H74" s="133"/>
      <c r="I74" s="133"/>
      <c r="J74" s="189"/>
    </row>
    <row r="75" spans="1:10" x14ac:dyDescent="0.2">
      <c r="F75" s="133"/>
      <c r="G75" s="133"/>
      <c r="H75" s="133"/>
      <c r="I75" s="133"/>
      <c r="J75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C45:E45"/>
    <mergeCell ref="C46:E46"/>
    <mergeCell ref="C47:E47"/>
    <mergeCell ref="B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49" t="s">
        <v>8</v>
      </c>
      <c r="B2" s="48"/>
      <c r="C2" s="102"/>
      <c r="D2" s="102"/>
      <c r="E2" s="102"/>
      <c r="F2" s="102"/>
      <c r="G2" s="103"/>
    </row>
    <row r="3" spans="1:7" ht="24.95" customHeight="1" x14ac:dyDescent="0.2">
      <c r="A3" s="49" t="s">
        <v>9</v>
      </c>
      <c r="B3" s="48"/>
      <c r="C3" s="102"/>
      <c r="D3" s="102"/>
      <c r="E3" s="102"/>
      <c r="F3" s="102"/>
      <c r="G3" s="103"/>
    </row>
    <row r="4" spans="1:7" ht="24.95" customHeight="1" x14ac:dyDescent="0.2">
      <c r="A4" s="49" t="s">
        <v>10</v>
      </c>
      <c r="B4" s="48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7A86-1948-4CE9-92F6-500557FF7A8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105</v>
      </c>
    </row>
    <row r="2" spans="1:60" ht="24.95" customHeight="1" x14ac:dyDescent="0.2">
      <c r="A2" s="196" t="s">
        <v>8</v>
      </c>
      <c r="B2" s="48" t="s">
        <v>43</v>
      </c>
      <c r="C2" s="199" t="s">
        <v>44</v>
      </c>
      <c r="D2" s="197"/>
      <c r="E2" s="197"/>
      <c r="F2" s="197"/>
      <c r="G2" s="198"/>
      <c r="AG2" t="s">
        <v>106</v>
      </c>
    </row>
    <row r="3" spans="1:60" ht="24.95" customHeight="1" x14ac:dyDescent="0.2">
      <c r="A3" s="196" t="s">
        <v>9</v>
      </c>
      <c r="B3" s="48" t="s">
        <v>58</v>
      </c>
      <c r="C3" s="199" t="s">
        <v>59</v>
      </c>
      <c r="D3" s="197"/>
      <c r="E3" s="197"/>
      <c r="F3" s="197"/>
      <c r="G3" s="198"/>
      <c r="AC3" s="174" t="s">
        <v>107</v>
      </c>
      <c r="AG3" t="s">
        <v>108</v>
      </c>
    </row>
    <row r="4" spans="1:60" ht="24.95" customHeight="1" x14ac:dyDescent="0.2">
      <c r="A4" s="200" t="s">
        <v>10</v>
      </c>
      <c r="B4" s="201" t="s">
        <v>60</v>
      </c>
      <c r="C4" s="202" t="s">
        <v>59</v>
      </c>
      <c r="D4" s="203"/>
      <c r="E4" s="203"/>
      <c r="F4" s="203"/>
      <c r="G4" s="204"/>
      <c r="AG4" t="s">
        <v>109</v>
      </c>
    </row>
    <row r="5" spans="1:60" x14ac:dyDescent="0.2">
      <c r="D5" s="10"/>
    </row>
    <row r="6" spans="1:60" ht="38.25" x14ac:dyDescent="0.2">
      <c r="A6" s="206" t="s">
        <v>110</v>
      </c>
      <c r="B6" s="208" t="s">
        <v>111</v>
      </c>
      <c r="C6" s="208" t="s">
        <v>112</v>
      </c>
      <c r="D6" s="207" t="s">
        <v>113</v>
      </c>
      <c r="E6" s="206" t="s">
        <v>114</v>
      </c>
      <c r="F6" s="205" t="s">
        <v>115</v>
      </c>
      <c r="G6" s="206" t="s">
        <v>31</v>
      </c>
      <c r="H6" s="209" t="s">
        <v>32</v>
      </c>
      <c r="I6" s="209" t="s">
        <v>116</v>
      </c>
      <c r="J6" s="209" t="s">
        <v>33</v>
      </c>
      <c r="K6" s="209" t="s">
        <v>117</v>
      </c>
      <c r="L6" s="209" t="s">
        <v>118</v>
      </c>
      <c r="M6" s="209" t="s">
        <v>119</v>
      </c>
      <c r="N6" s="209" t="s">
        <v>120</v>
      </c>
      <c r="O6" s="209" t="s">
        <v>121</v>
      </c>
      <c r="P6" s="209" t="s">
        <v>122</v>
      </c>
      <c r="Q6" s="209" t="s">
        <v>123</v>
      </c>
      <c r="R6" s="209" t="s">
        <v>124</v>
      </c>
      <c r="S6" s="209" t="s">
        <v>125</v>
      </c>
      <c r="T6" s="209" t="s">
        <v>126</v>
      </c>
      <c r="U6" s="209" t="s">
        <v>127</v>
      </c>
      <c r="V6" s="209" t="s">
        <v>128</v>
      </c>
      <c r="W6" s="209" t="s">
        <v>129</v>
      </c>
      <c r="X6" s="209" t="s">
        <v>130</v>
      </c>
      <c r="Y6" s="209" t="s">
        <v>131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132</v>
      </c>
      <c r="B8" s="236" t="s">
        <v>103</v>
      </c>
      <c r="C8" s="252" t="s">
        <v>29</v>
      </c>
      <c r="D8" s="237"/>
      <c r="E8" s="238"/>
      <c r="F8" s="239"/>
      <c r="G8" s="239">
        <f>SUMIF(AG9:AG21,"&lt;&gt;NOR",G9:G21)</f>
        <v>0</v>
      </c>
      <c r="H8" s="239"/>
      <c r="I8" s="239">
        <f>SUM(I9:I21)</f>
        <v>0</v>
      </c>
      <c r="J8" s="239"/>
      <c r="K8" s="239">
        <f>SUM(K9:K21)</f>
        <v>0</v>
      </c>
      <c r="L8" s="239"/>
      <c r="M8" s="239">
        <f>SUM(M9:M21)</f>
        <v>0</v>
      </c>
      <c r="N8" s="238"/>
      <c r="O8" s="238">
        <f>SUM(O9:O21)</f>
        <v>0</v>
      </c>
      <c r="P8" s="238"/>
      <c r="Q8" s="238">
        <f>SUM(Q9:Q21)</f>
        <v>0</v>
      </c>
      <c r="R8" s="239"/>
      <c r="S8" s="239"/>
      <c r="T8" s="240"/>
      <c r="U8" s="234"/>
      <c r="V8" s="234">
        <f>SUM(V9:V21)</f>
        <v>0</v>
      </c>
      <c r="W8" s="234"/>
      <c r="X8" s="234"/>
      <c r="Y8" s="234"/>
      <c r="AG8" t="s">
        <v>133</v>
      </c>
    </row>
    <row r="9" spans="1:60" outlineLevel="1" x14ac:dyDescent="0.2">
      <c r="A9" s="242">
        <v>1</v>
      </c>
      <c r="B9" s="243" t="s">
        <v>134</v>
      </c>
      <c r="C9" s="253" t="s">
        <v>135</v>
      </c>
      <c r="D9" s="244" t="s">
        <v>136</v>
      </c>
      <c r="E9" s="245">
        <v>1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/>
      <c r="S9" s="247" t="s">
        <v>137</v>
      </c>
      <c r="T9" s="248" t="s">
        <v>138</v>
      </c>
      <c r="U9" s="230">
        <v>0</v>
      </c>
      <c r="V9" s="230">
        <f>ROUND(E9*U9,2)</f>
        <v>0</v>
      </c>
      <c r="W9" s="230"/>
      <c r="X9" s="230" t="s">
        <v>139</v>
      </c>
      <c r="Y9" s="230" t="s">
        <v>140</v>
      </c>
      <c r="Z9" s="210"/>
      <c r="AA9" s="210"/>
      <c r="AB9" s="210"/>
      <c r="AC9" s="210"/>
      <c r="AD9" s="210"/>
      <c r="AE9" s="210"/>
      <c r="AF9" s="210"/>
      <c r="AG9" s="210" t="s">
        <v>141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56.25" outlineLevel="2" x14ac:dyDescent="0.2">
      <c r="A10" s="227"/>
      <c r="B10" s="228"/>
      <c r="C10" s="254" t="s">
        <v>142</v>
      </c>
      <c r="D10" s="250"/>
      <c r="E10" s="250"/>
      <c r="F10" s="250"/>
      <c r="G10" s="25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143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49" t="str">
        <f>C10</f>
        <v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v>
      </c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2">
        <v>2</v>
      </c>
      <c r="B11" s="243" t="s">
        <v>144</v>
      </c>
      <c r="C11" s="253" t="s">
        <v>145</v>
      </c>
      <c r="D11" s="244" t="s">
        <v>136</v>
      </c>
      <c r="E11" s="245">
        <v>1</v>
      </c>
      <c r="F11" s="246"/>
      <c r="G11" s="247">
        <f>ROUND(E11*F11,2)</f>
        <v>0</v>
      </c>
      <c r="H11" s="246"/>
      <c r="I11" s="247">
        <f>ROUND(E11*H11,2)</f>
        <v>0</v>
      </c>
      <c r="J11" s="246"/>
      <c r="K11" s="247">
        <f>ROUND(E11*J11,2)</f>
        <v>0</v>
      </c>
      <c r="L11" s="247">
        <v>21</v>
      </c>
      <c r="M11" s="247">
        <f>G11*(1+L11/100)</f>
        <v>0</v>
      </c>
      <c r="N11" s="245">
        <v>0</v>
      </c>
      <c r="O11" s="245">
        <f>ROUND(E11*N11,2)</f>
        <v>0</v>
      </c>
      <c r="P11" s="245">
        <v>0</v>
      </c>
      <c r="Q11" s="245">
        <f>ROUND(E11*P11,2)</f>
        <v>0</v>
      </c>
      <c r="R11" s="247"/>
      <c r="S11" s="247" t="s">
        <v>137</v>
      </c>
      <c r="T11" s="248" t="s">
        <v>138</v>
      </c>
      <c r="U11" s="230">
        <v>0</v>
      </c>
      <c r="V11" s="230">
        <f>ROUND(E11*U11,2)</f>
        <v>0</v>
      </c>
      <c r="W11" s="230"/>
      <c r="X11" s="230" t="s">
        <v>139</v>
      </c>
      <c r="Y11" s="230" t="s">
        <v>140</v>
      </c>
      <c r="Z11" s="210"/>
      <c r="AA11" s="210"/>
      <c r="AB11" s="210"/>
      <c r="AC11" s="210"/>
      <c r="AD11" s="210"/>
      <c r="AE11" s="210"/>
      <c r="AF11" s="210"/>
      <c r="AG11" s="210" t="s">
        <v>141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27"/>
      <c r="B12" s="228"/>
      <c r="C12" s="254" t="s">
        <v>204</v>
      </c>
      <c r="D12" s="250"/>
      <c r="E12" s="250"/>
      <c r="F12" s="250"/>
      <c r="G12" s="25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143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2.5" outlineLevel="3" x14ac:dyDescent="0.2">
      <c r="A13" s="227"/>
      <c r="B13" s="228"/>
      <c r="C13" s="255" t="s">
        <v>146</v>
      </c>
      <c r="D13" s="251"/>
      <c r="E13" s="251"/>
      <c r="F13" s="251"/>
      <c r="G13" s="251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143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49" t="str">
        <f>C13</f>
        <v>Vyhotovení protokolu o vytyčení stavby se seznamem souřadnic vytyčených bodů a jejich polohopisnými (S-JTSK) a výškopisnými (Bpv) hodnotami.</v>
      </c>
      <c r="BB13" s="210"/>
      <c r="BC13" s="210"/>
      <c r="BD13" s="210"/>
      <c r="BE13" s="210"/>
      <c r="BF13" s="210"/>
      <c r="BG13" s="210"/>
      <c r="BH13" s="210"/>
    </row>
    <row r="14" spans="1:60" ht="22.5" outlineLevel="3" x14ac:dyDescent="0.2">
      <c r="A14" s="227"/>
      <c r="B14" s="228"/>
      <c r="C14" s="255" t="s">
        <v>147</v>
      </c>
      <c r="D14" s="251"/>
      <c r="E14" s="251"/>
      <c r="F14" s="251"/>
      <c r="G14" s="251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143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49" t="str">
        <f>C14</f>
        <v>Náklady na provedení skutečného zaměření stavby v rozsahu nezbytném pro zápis změny do katastru nemovitostí včetně vyhotovení geometrického plánu.</v>
      </c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2">
        <v>3</v>
      </c>
      <c r="B15" s="243" t="s">
        <v>148</v>
      </c>
      <c r="C15" s="253" t="s">
        <v>149</v>
      </c>
      <c r="D15" s="244" t="s">
        <v>136</v>
      </c>
      <c r="E15" s="245">
        <v>1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5">
        <v>0</v>
      </c>
      <c r="O15" s="245">
        <f>ROUND(E15*N15,2)</f>
        <v>0</v>
      </c>
      <c r="P15" s="245">
        <v>0</v>
      </c>
      <c r="Q15" s="245">
        <f>ROUND(E15*P15,2)</f>
        <v>0</v>
      </c>
      <c r="R15" s="247"/>
      <c r="S15" s="247" t="s">
        <v>137</v>
      </c>
      <c r="T15" s="248" t="s">
        <v>138</v>
      </c>
      <c r="U15" s="230">
        <v>0</v>
      </c>
      <c r="V15" s="230">
        <f>ROUND(E15*U15,2)</f>
        <v>0</v>
      </c>
      <c r="W15" s="230"/>
      <c r="X15" s="230" t="s">
        <v>139</v>
      </c>
      <c r="Y15" s="230" t="s">
        <v>140</v>
      </c>
      <c r="Z15" s="210"/>
      <c r="AA15" s="210"/>
      <c r="AB15" s="210"/>
      <c r="AC15" s="210"/>
      <c r="AD15" s="210"/>
      <c r="AE15" s="210"/>
      <c r="AF15" s="210"/>
      <c r="AG15" s="210" t="s">
        <v>141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outlineLevel="2" x14ac:dyDescent="0.2">
      <c r="A16" s="227"/>
      <c r="B16" s="228"/>
      <c r="C16" s="254" t="s">
        <v>150</v>
      </c>
      <c r="D16" s="250"/>
      <c r="E16" s="250"/>
      <c r="F16" s="250"/>
      <c r="G16" s="250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143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49" t="str">
        <f>C16</f>
        <v>Zaměření a vytýčení stávajících inženýrských sítí v místě stavby z hlediska jejich ochrany při provádění stavby.</v>
      </c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2">
        <v>4</v>
      </c>
      <c r="B17" s="243" t="s">
        <v>151</v>
      </c>
      <c r="C17" s="253" t="s">
        <v>152</v>
      </c>
      <c r="D17" s="244" t="s">
        <v>136</v>
      </c>
      <c r="E17" s="245">
        <v>1</v>
      </c>
      <c r="F17" s="246"/>
      <c r="G17" s="247">
        <f>ROUND(E17*F17,2)</f>
        <v>0</v>
      </c>
      <c r="H17" s="246"/>
      <c r="I17" s="247">
        <f>ROUND(E17*H17,2)</f>
        <v>0</v>
      </c>
      <c r="J17" s="246"/>
      <c r="K17" s="247">
        <f>ROUND(E17*J17,2)</f>
        <v>0</v>
      </c>
      <c r="L17" s="247">
        <v>21</v>
      </c>
      <c r="M17" s="247">
        <f>G17*(1+L17/100)</f>
        <v>0</v>
      </c>
      <c r="N17" s="245">
        <v>0</v>
      </c>
      <c r="O17" s="245">
        <f>ROUND(E17*N17,2)</f>
        <v>0</v>
      </c>
      <c r="P17" s="245">
        <v>0</v>
      </c>
      <c r="Q17" s="245">
        <f>ROUND(E17*P17,2)</f>
        <v>0</v>
      </c>
      <c r="R17" s="247"/>
      <c r="S17" s="247" t="s">
        <v>137</v>
      </c>
      <c r="T17" s="248" t="s">
        <v>138</v>
      </c>
      <c r="U17" s="230">
        <v>0</v>
      </c>
      <c r="V17" s="230">
        <f>ROUND(E17*U17,2)</f>
        <v>0</v>
      </c>
      <c r="W17" s="230"/>
      <c r="X17" s="230" t="s">
        <v>139</v>
      </c>
      <c r="Y17" s="230" t="s">
        <v>140</v>
      </c>
      <c r="Z17" s="210"/>
      <c r="AA17" s="210"/>
      <c r="AB17" s="210"/>
      <c r="AC17" s="210"/>
      <c r="AD17" s="210"/>
      <c r="AE17" s="210"/>
      <c r="AF17" s="210"/>
      <c r="AG17" s="210" t="s">
        <v>141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27"/>
      <c r="B18" s="228"/>
      <c r="C18" s="254" t="s">
        <v>205</v>
      </c>
      <c r="D18" s="250"/>
      <c r="E18" s="250"/>
      <c r="F18" s="250"/>
      <c r="G18" s="25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143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33.75" outlineLevel="3" x14ac:dyDescent="0.2">
      <c r="A19" s="227"/>
      <c r="B19" s="228"/>
      <c r="C19" s="255" t="s">
        <v>153</v>
      </c>
      <c r="D19" s="251"/>
      <c r="E19" s="251"/>
      <c r="F19" s="251"/>
      <c r="G19" s="251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143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49" t="str">
        <f>C19</f>
        <v>Vybudování: 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9" s="210"/>
      <c r="BC19" s="210"/>
      <c r="BD19" s="210"/>
      <c r="BE19" s="210"/>
      <c r="BF19" s="210"/>
      <c r="BG19" s="210"/>
      <c r="BH19" s="210"/>
    </row>
    <row r="20" spans="1:60" ht="45" outlineLevel="3" x14ac:dyDescent="0.2">
      <c r="A20" s="227"/>
      <c r="B20" s="228"/>
      <c r="C20" s="255" t="s">
        <v>154</v>
      </c>
      <c r="D20" s="251"/>
      <c r="E20" s="251"/>
      <c r="F20" s="251"/>
      <c r="G20" s="251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143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49" t="str">
        <f>C20</f>
        <v>Provoz: 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20" s="210"/>
      <c r="BC20" s="210"/>
      <c r="BD20" s="210"/>
      <c r="BE20" s="210"/>
      <c r="BF20" s="210"/>
      <c r="BG20" s="210"/>
      <c r="BH20" s="210"/>
    </row>
    <row r="21" spans="1:60" ht="33.75" outlineLevel="3" x14ac:dyDescent="0.2">
      <c r="A21" s="227"/>
      <c r="B21" s="228"/>
      <c r="C21" s="255" t="s">
        <v>155</v>
      </c>
      <c r="D21" s="251"/>
      <c r="E21" s="251"/>
      <c r="F21" s="251"/>
      <c r="G21" s="251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143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49" t="str">
        <f>C21</f>
        <v>Odstranění: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1" s="210"/>
      <c r="BC21" s="210"/>
      <c r="BD21" s="210"/>
      <c r="BE21" s="210"/>
      <c r="BF21" s="210"/>
      <c r="BG21" s="210"/>
      <c r="BH21" s="210"/>
    </row>
    <row r="22" spans="1:60" x14ac:dyDescent="0.2">
      <c r="A22" s="235" t="s">
        <v>132</v>
      </c>
      <c r="B22" s="236" t="s">
        <v>104</v>
      </c>
      <c r="C22" s="252" t="s">
        <v>30</v>
      </c>
      <c r="D22" s="237"/>
      <c r="E22" s="238"/>
      <c r="F22" s="239"/>
      <c r="G22" s="239">
        <f>SUMIF(AG23:AG53,"&lt;&gt;NOR",G23:G53)</f>
        <v>0</v>
      </c>
      <c r="H22" s="239"/>
      <c r="I22" s="239">
        <f>SUM(I23:I53)</f>
        <v>0</v>
      </c>
      <c r="J22" s="239"/>
      <c r="K22" s="239">
        <f>SUM(K23:K53)</f>
        <v>0</v>
      </c>
      <c r="L22" s="239"/>
      <c r="M22" s="239">
        <f>SUM(M23:M53)</f>
        <v>0</v>
      </c>
      <c r="N22" s="238"/>
      <c r="O22" s="238">
        <f>SUM(O23:O53)</f>
        <v>0</v>
      </c>
      <c r="P22" s="238"/>
      <c r="Q22" s="238">
        <f>SUM(Q23:Q53)</f>
        <v>0</v>
      </c>
      <c r="R22" s="239"/>
      <c r="S22" s="239"/>
      <c r="T22" s="240"/>
      <c r="U22" s="234"/>
      <c r="V22" s="234">
        <f>SUM(V23:V53)</f>
        <v>0</v>
      </c>
      <c r="W22" s="234"/>
      <c r="X22" s="234"/>
      <c r="Y22" s="234"/>
      <c r="AG22" t="s">
        <v>133</v>
      </c>
    </row>
    <row r="23" spans="1:60" outlineLevel="1" x14ac:dyDescent="0.2">
      <c r="A23" s="242">
        <v>5</v>
      </c>
      <c r="B23" s="243" t="s">
        <v>156</v>
      </c>
      <c r="C23" s="253" t="s">
        <v>157</v>
      </c>
      <c r="D23" s="244" t="s">
        <v>136</v>
      </c>
      <c r="E23" s="245">
        <v>1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5">
        <v>0</v>
      </c>
      <c r="O23" s="245">
        <f>ROUND(E23*N23,2)</f>
        <v>0</v>
      </c>
      <c r="P23" s="245">
        <v>0</v>
      </c>
      <c r="Q23" s="245">
        <f>ROUND(E23*P23,2)</f>
        <v>0</v>
      </c>
      <c r="R23" s="247"/>
      <c r="S23" s="247" t="s">
        <v>137</v>
      </c>
      <c r="T23" s="248" t="s">
        <v>138</v>
      </c>
      <c r="U23" s="230">
        <v>0</v>
      </c>
      <c r="V23" s="230">
        <f>ROUND(E23*U23,2)</f>
        <v>0</v>
      </c>
      <c r="W23" s="230"/>
      <c r="X23" s="230" t="s">
        <v>139</v>
      </c>
      <c r="Y23" s="230" t="s">
        <v>140</v>
      </c>
      <c r="Z23" s="210"/>
      <c r="AA23" s="210"/>
      <c r="AB23" s="210"/>
      <c r="AC23" s="210"/>
      <c r="AD23" s="210"/>
      <c r="AE23" s="210"/>
      <c r="AF23" s="210"/>
      <c r="AG23" s="210" t="s">
        <v>141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45" outlineLevel="2" x14ac:dyDescent="0.2">
      <c r="A24" s="227"/>
      <c r="B24" s="228"/>
      <c r="C24" s="254" t="s">
        <v>158</v>
      </c>
      <c r="D24" s="250"/>
      <c r="E24" s="250"/>
      <c r="F24" s="250"/>
      <c r="G24" s="250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143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49" t="str">
        <f>C24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42">
        <v>6</v>
      </c>
      <c r="B25" s="243" t="s">
        <v>159</v>
      </c>
      <c r="C25" s="253" t="s">
        <v>160</v>
      </c>
      <c r="D25" s="244" t="s">
        <v>136</v>
      </c>
      <c r="E25" s="245">
        <v>1</v>
      </c>
      <c r="F25" s="246"/>
      <c r="G25" s="247">
        <f>ROUND(E25*F25,2)</f>
        <v>0</v>
      </c>
      <c r="H25" s="246"/>
      <c r="I25" s="247">
        <f>ROUND(E25*H25,2)</f>
        <v>0</v>
      </c>
      <c r="J25" s="246"/>
      <c r="K25" s="247">
        <f>ROUND(E25*J25,2)</f>
        <v>0</v>
      </c>
      <c r="L25" s="247">
        <v>21</v>
      </c>
      <c r="M25" s="247">
        <f>G25*(1+L25/100)</f>
        <v>0</v>
      </c>
      <c r="N25" s="245">
        <v>0</v>
      </c>
      <c r="O25" s="245">
        <f>ROUND(E25*N25,2)</f>
        <v>0</v>
      </c>
      <c r="P25" s="245">
        <v>0</v>
      </c>
      <c r="Q25" s="245">
        <f>ROUND(E25*P25,2)</f>
        <v>0</v>
      </c>
      <c r="R25" s="247"/>
      <c r="S25" s="247" t="s">
        <v>137</v>
      </c>
      <c r="T25" s="248" t="s">
        <v>138</v>
      </c>
      <c r="U25" s="230">
        <v>0</v>
      </c>
      <c r="V25" s="230">
        <f>ROUND(E25*U25,2)</f>
        <v>0</v>
      </c>
      <c r="W25" s="230"/>
      <c r="X25" s="230" t="s">
        <v>139</v>
      </c>
      <c r="Y25" s="230" t="s">
        <v>140</v>
      </c>
      <c r="Z25" s="210"/>
      <c r="AA25" s="210"/>
      <c r="AB25" s="210"/>
      <c r="AC25" s="210"/>
      <c r="AD25" s="210"/>
      <c r="AE25" s="210"/>
      <c r="AF25" s="210"/>
      <c r="AG25" s="210" t="s">
        <v>141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ht="45" outlineLevel="2" x14ac:dyDescent="0.2">
      <c r="A26" s="227"/>
      <c r="B26" s="228"/>
      <c r="C26" s="254" t="s">
        <v>161</v>
      </c>
      <c r="D26" s="250"/>
      <c r="E26" s="250"/>
      <c r="F26" s="250"/>
      <c r="G26" s="250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143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49" t="str">
        <f>C26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 Včetně nákladů na případné provedení kopaných sond.</v>
      </c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2">
        <v>7</v>
      </c>
      <c r="B27" s="243" t="s">
        <v>162</v>
      </c>
      <c r="C27" s="253" t="s">
        <v>163</v>
      </c>
      <c r="D27" s="244" t="s">
        <v>136</v>
      </c>
      <c r="E27" s="245">
        <v>1</v>
      </c>
      <c r="F27" s="246"/>
      <c r="G27" s="247">
        <f>ROUND(E27*F27,2)</f>
        <v>0</v>
      </c>
      <c r="H27" s="246"/>
      <c r="I27" s="247">
        <f>ROUND(E27*H27,2)</f>
        <v>0</v>
      </c>
      <c r="J27" s="246"/>
      <c r="K27" s="247">
        <f>ROUND(E27*J27,2)</f>
        <v>0</v>
      </c>
      <c r="L27" s="247">
        <v>21</v>
      </c>
      <c r="M27" s="247">
        <f>G27*(1+L27/100)</f>
        <v>0</v>
      </c>
      <c r="N27" s="245">
        <v>0</v>
      </c>
      <c r="O27" s="245">
        <f>ROUND(E27*N27,2)</f>
        <v>0</v>
      </c>
      <c r="P27" s="245">
        <v>0</v>
      </c>
      <c r="Q27" s="245">
        <f>ROUND(E27*P27,2)</f>
        <v>0</v>
      </c>
      <c r="R27" s="247"/>
      <c r="S27" s="247" t="s">
        <v>137</v>
      </c>
      <c r="T27" s="248" t="s">
        <v>138</v>
      </c>
      <c r="U27" s="230">
        <v>0</v>
      </c>
      <c r="V27" s="230">
        <f>ROUND(E27*U27,2)</f>
        <v>0</v>
      </c>
      <c r="W27" s="230"/>
      <c r="X27" s="230" t="s">
        <v>139</v>
      </c>
      <c r="Y27" s="230" t="s">
        <v>140</v>
      </c>
      <c r="Z27" s="210"/>
      <c r="AA27" s="210"/>
      <c r="AB27" s="210"/>
      <c r="AC27" s="210"/>
      <c r="AD27" s="210"/>
      <c r="AE27" s="210"/>
      <c r="AF27" s="210"/>
      <c r="AG27" s="210" t="s">
        <v>141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33.75" outlineLevel="2" x14ac:dyDescent="0.2">
      <c r="A28" s="227"/>
      <c r="B28" s="228"/>
      <c r="C28" s="254" t="s">
        <v>206</v>
      </c>
      <c r="D28" s="250"/>
      <c r="E28" s="250"/>
      <c r="F28" s="250"/>
      <c r="G28" s="25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143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49" t="str">
        <f>C28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8" s="210"/>
      <c r="BC28" s="210"/>
      <c r="BD28" s="210"/>
      <c r="BE28" s="210"/>
      <c r="BF28" s="210"/>
      <c r="BG28" s="210"/>
      <c r="BH28" s="210"/>
    </row>
    <row r="29" spans="1:60" ht="33.75" outlineLevel="3" x14ac:dyDescent="0.2">
      <c r="A29" s="227"/>
      <c r="B29" s="228"/>
      <c r="C29" s="255" t="s">
        <v>164</v>
      </c>
      <c r="D29" s="251"/>
      <c r="E29" s="251"/>
      <c r="F29" s="251"/>
      <c r="G29" s="251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143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49" t="str">
        <f>C29</f>
        <v>Položka zahrnuje např. i procesy vyřizování vč. dočasného přemístění autobusové zastávky. Dále vyřízení žádosti o povolení zvláštního užívaní silnice, povolení uzavírky a objížďky silnice nebo žádosti o stanovení (místní / přechodné úpravy provozu na PK) dopravního značení.</v>
      </c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2">
        <v>8</v>
      </c>
      <c r="B30" s="243" t="s">
        <v>165</v>
      </c>
      <c r="C30" s="253" t="s">
        <v>166</v>
      </c>
      <c r="D30" s="244" t="s">
        <v>136</v>
      </c>
      <c r="E30" s="245">
        <v>1</v>
      </c>
      <c r="F30" s="246"/>
      <c r="G30" s="247">
        <f>ROUND(E30*F30,2)</f>
        <v>0</v>
      </c>
      <c r="H30" s="246"/>
      <c r="I30" s="247">
        <f>ROUND(E30*H30,2)</f>
        <v>0</v>
      </c>
      <c r="J30" s="246"/>
      <c r="K30" s="247">
        <f>ROUND(E30*J30,2)</f>
        <v>0</v>
      </c>
      <c r="L30" s="247">
        <v>21</v>
      </c>
      <c r="M30" s="247">
        <f>G30*(1+L30/100)</f>
        <v>0</v>
      </c>
      <c r="N30" s="245">
        <v>0</v>
      </c>
      <c r="O30" s="245">
        <f>ROUND(E30*N30,2)</f>
        <v>0</v>
      </c>
      <c r="P30" s="245">
        <v>0</v>
      </c>
      <c r="Q30" s="245">
        <f>ROUND(E30*P30,2)</f>
        <v>0</v>
      </c>
      <c r="R30" s="247"/>
      <c r="S30" s="247" t="s">
        <v>137</v>
      </c>
      <c r="T30" s="248" t="s">
        <v>138</v>
      </c>
      <c r="U30" s="230">
        <v>0</v>
      </c>
      <c r="V30" s="230">
        <f>ROUND(E30*U30,2)</f>
        <v>0</v>
      </c>
      <c r="W30" s="230"/>
      <c r="X30" s="230" t="s">
        <v>139</v>
      </c>
      <c r="Y30" s="230" t="s">
        <v>140</v>
      </c>
      <c r="Z30" s="210"/>
      <c r="AA30" s="210"/>
      <c r="AB30" s="210"/>
      <c r="AC30" s="210"/>
      <c r="AD30" s="210"/>
      <c r="AE30" s="210"/>
      <c r="AF30" s="210"/>
      <c r="AG30" s="210" t="s">
        <v>141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33.75" outlineLevel="2" x14ac:dyDescent="0.2">
      <c r="A31" s="227"/>
      <c r="B31" s="228"/>
      <c r="C31" s="254" t="s">
        <v>167</v>
      </c>
      <c r="D31" s="250"/>
      <c r="E31" s="250"/>
      <c r="F31" s="250"/>
      <c r="G31" s="25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143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49" t="str">
        <f>C31</f>
        <v>Náklady zhotovitele, související s prováděním zkoušek a revizí, jako např. elektrorevize, měření osvětlení, meření hluku, posouzení stavu stávajících uličních vpustí, kamerová zkouška napojení a průtočnosti nových dešťových vpustí, vyčištění tlakosacím vozem a zkoušky nad rámec KZP.</v>
      </c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42">
        <v>9</v>
      </c>
      <c r="B32" s="243" t="s">
        <v>168</v>
      </c>
      <c r="C32" s="253" t="s">
        <v>169</v>
      </c>
      <c r="D32" s="244" t="s">
        <v>136</v>
      </c>
      <c r="E32" s="245">
        <v>1</v>
      </c>
      <c r="F32" s="246"/>
      <c r="G32" s="247">
        <f>ROUND(E32*F32,2)</f>
        <v>0</v>
      </c>
      <c r="H32" s="246"/>
      <c r="I32" s="247">
        <f>ROUND(E32*H32,2)</f>
        <v>0</v>
      </c>
      <c r="J32" s="246"/>
      <c r="K32" s="247">
        <f>ROUND(E32*J32,2)</f>
        <v>0</v>
      </c>
      <c r="L32" s="247">
        <v>21</v>
      </c>
      <c r="M32" s="247">
        <f>G32*(1+L32/100)</f>
        <v>0</v>
      </c>
      <c r="N32" s="245">
        <v>0</v>
      </c>
      <c r="O32" s="245">
        <f>ROUND(E32*N32,2)</f>
        <v>0</v>
      </c>
      <c r="P32" s="245">
        <v>0</v>
      </c>
      <c r="Q32" s="245">
        <f>ROUND(E32*P32,2)</f>
        <v>0</v>
      </c>
      <c r="R32" s="247"/>
      <c r="S32" s="247" t="s">
        <v>137</v>
      </c>
      <c r="T32" s="248" t="s">
        <v>138</v>
      </c>
      <c r="U32" s="230">
        <v>0</v>
      </c>
      <c r="V32" s="230">
        <f>ROUND(E32*U32,2)</f>
        <v>0</v>
      </c>
      <c r="W32" s="230"/>
      <c r="X32" s="230" t="s">
        <v>139</v>
      </c>
      <c r="Y32" s="230" t="s">
        <v>140</v>
      </c>
      <c r="Z32" s="210"/>
      <c r="AA32" s="210"/>
      <c r="AB32" s="210"/>
      <c r="AC32" s="210"/>
      <c r="AD32" s="210"/>
      <c r="AE32" s="210"/>
      <c r="AF32" s="210"/>
      <c r="AG32" s="210" t="s">
        <v>141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ht="22.5" outlineLevel="2" x14ac:dyDescent="0.2">
      <c r="A33" s="227"/>
      <c r="B33" s="228"/>
      <c r="C33" s="254" t="s">
        <v>170</v>
      </c>
      <c r="D33" s="250"/>
      <c r="E33" s="250"/>
      <c r="F33" s="250"/>
      <c r="G33" s="250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143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49" t="str">
        <f>C33</f>
        <v>Náklady spojené s povinným pojištěním dodavatele nebo stavebního díla či jeho části, pokud jej zadavatel požaduje v obchodních podmínkách.</v>
      </c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2">
        <v>10</v>
      </c>
      <c r="B34" s="243" t="s">
        <v>171</v>
      </c>
      <c r="C34" s="253" t="s">
        <v>172</v>
      </c>
      <c r="D34" s="244" t="s">
        <v>136</v>
      </c>
      <c r="E34" s="245">
        <v>1</v>
      </c>
      <c r="F34" s="246"/>
      <c r="G34" s="247">
        <f>ROUND(E34*F34,2)</f>
        <v>0</v>
      </c>
      <c r="H34" s="246"/>
      <c r="I34" s="247">
        <f>ROUND(E34*H34,2)</f>
        <v>0</v>
      </c>
      <c r="J34" s="246"/>
      <c r="K34" s="247">
        <f>ROUND(E34*J34,2)</f>
        <v>0</v>
      </c>
      <c r="L34" s="247">
        <v>21</v>
      </c>
      <c r="M34" s="247">
        <f>G34*(1+L34/100)</f>
        <v>0</v>
      </c>
      <c r="N34" s="245">
        <v>0</v>
      </c>
      <c r="O34" s="245">
        <f>ROUND(E34*N34,2)</f>
        <v>0</v>
      </c>
      <c r="P34" s="245">
        <v>0</v>
      </c>
      <c r="Q34" s="245">
        <f>ROUND(E34*P34,2)</f>
        <v>0</v>
      </c>
      <c r="R34" s="247"/>
      <c r="S34" s="247" t="s">
        <v>137</v>
      </c>
      <c r="T34" s="248" t="s">
        <v>138</v>
      </c>
      <c r="U34" s="230">
        <v>0</v>
      </c>
      <c r="V34" s="230">
        <f>ROUND(E34*U34,2)</f>
        <v>0</v>
      </c>
      <c r="W34" s="230"/>
      <c r="X34" s="230" t="s">
        <v>139</v>
      </c>
      <c r="Y34" s="230" t="s">
        <v>140</v>
      </c>
      <c r="Z34" s="210"/>
      <c r="AA34" s="210"/>
      <c r="AB34" s="210"/>
      <c r="AC34" s="210"/>
      <c r="AD34" s="210"/>
      <c r="AE34" s="210"/>
      <c r="AF34" s="210"/>
      <c r="AG34" s="210" t="s">
        <v>141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2" x14ac:dyDescent="0.2">
      <c r="A35" s="227"/>
      <c r="B35" s="228"/>
      <c r="C35" s="254" t="s">
        <v>173</v>
      </c>
      <c r="D35" s="250"/>
      <c r="E35" s="250"/>
      <c r="F35" s="250"/>
      <c r="G35" s="250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143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49" t="str">
        <f>C35</f>
        <v>Náklady spojené s povinnou publicitou, pokud ji objednatel požaduje. Zahrnuje zejména náklady na propagační a informační billboardy, tabule, internetovou propagaci, tiskoviny apod.</v>
      </c>
      <c r="BB35" s="210"/>
      <c r="BC35" s="210"/>
      <c r="BD35" s="210"/>
      <c r="BE35" s="210"/>
      <c r="BF35" s="210"/>
      <c r="BG35" s="210"/>
      <c r="BH35" s="210"/>
    </row>
    <row r="36" spans="1:60" ht="33.75" outlineLevel="3" x14ac:dyDescent="0.2">
      <c r="A36" s="227"/>
      <c r="B36" s="228"/>
      <c r="C36" s="255" t="s">
        <v>174</v>
      </c>
      <c r="D36" s="251"/>
      <c r="E36" s="251"/>
      <c r="F36" s="251"/>
      <c r="G36" s="251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143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49" t="str">
        <f>C36</f>
        <v>Konkrétní velikost a grafický design informační tabule pro označení stavby dle požadavku společnosti Brněnské komunikace a.s. Grafický manuál tabule k dispozici na webových stránkách BKOM (žádné vlastní změny nejsou přípustné).</v>
      </c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2">
        <v>11</v>
      </c>
      <c r="B37" s="243" t="s">
        <v>175</v>
      </c>
      <c r="C37" s="253" t="s">
        <v>176</v>
      </c>
      <c r="D37" s="244" t="s">
        <v>136</v>
      </c>
      <c r="E37" s="245">
        <v>1</v>
      </c>
      <c r="F37" s="246"/>
      <c r="G37" s="247">
        <f>ROUND(E37*F37,2)</f>
        <v>0</v>
      </c>
      <c r="H37" s="246"/>
      <c r="I37" s="247">
        <f>ROUND(E37*H37,2)</f>
        <v>0</v>
      </c>
      <c r="J37" s="246"/>
      <c r="K37" s="247">
        <f>ROUND(E37*J37,2)</f>
        <v>0</v>
      </c>
      <c r="L37" s="247">
        <v>21</v>
      </c>
      <c r="M37" s="247">
        <f>G37*(1+L37/100)</f>
        <v>0</v>
      </c>
      <c r="N37" s="245">
        <v>0</v>
      </c>
      <c r="O37" s="245">
        <f>ROUND(E37*N37,2)</f>
        <v>0</v>
      </c>
      <c r="P37" s="245">
        <v>0</v>
      </c>
      <c r="Q37" s="245">
        <f>ROUND(E37*P37,2)</f>
        <v>0</v>
      </c>
      <c r="R37" s="247"/>
      <c r="S37" s="247" t="s">
        <v>177</v>
      </c>
      <c r="T37" s="248" t="s">
        <v>138</v>
      </c>
      <c r="U37" s="230">
        <v>0</v>
      </c>
      <c r="V37" s="230">
        <f>ROUND(E37*U37,2)</f>
        <v>0</v>
      </c>
      <c r="W37" s="230"/>
      <c r="X37" s="230" t="s">
        <v>139</v>
      </c>
      <c r="Y37" s="230" t="s">
        <v>140</v>
      </c>
      <c r="Z37" s="210"/>
      <c r="AA37" s="210"/>
      <c r="AB37" s="210"/>
      <c r="AC37" s="210"/>
      <c r="AD37" s="210"/>
      <c r="AE37" s="210"/>
      <c r="AF37" s="210"/>
      <c r="AG37" s="210" t="s">
        <v>141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33.75" outlineLevel="2" x14ac:dyDescent="0.2">
      <c r="A38" s="227"/>
      <c r="B38" s="228"/>
      <c r="C38" s="254" t="s">
        <v>178</v>
      </c>
      <c r="D38" s="250"/>
      <c r="E38" s="250"/>
      <c r="F38" s="250"/>
      <c r="G38" s="25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143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49" t="str">
        <f>C38</f>
        <v>Náklady spojené s vypracováním projektové dokumentace v obsahu a rozsahu projektové dokumentace pro realizaci stavby (RDS), u vybraných stavebních objektů stavby nebo jen některých příloh vybraných stavebních objektů, pokud je RDS součástí požadavků zhotovitele.</v>
      </c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42">
        <v>12</v>
      </c>
      <c r="B39" s="243" t="s">
        <v>179</v>
      </c>
      <c r="C39" s="253" t="s">
        <v>180</v>
      </c>
      <c r="D39" s="244" t="s">
        <v>136</v>
      </c>
      <c r="E39" s="245">
        <v>1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5">
        <v>0</v>
      </c>
      <c r="O39" s="245">
        <f>ROUND(E39*N39,2)</f>
        <v>0</v>
      </c>
      <c r="P39" s="245">
        <v>0</v>
      </c>
      <c r="Q39" s="245">
        <f>ROUND(E39*P39,2)</f>
        <v>0</v>
      </c>
      <c r="R39" s="247"/>
      <c r="S39" s="247" t="s">
        <v>177</v>
      </c>
      <c r="T39" s="248" t="s">
        <v>138</v>
      </c>
      <c r="U39" s="230">
        <v>0</v>
      </c>
      <c r="V39" s="230">
        <f>ROUND(E39*U39,2)</f>
        <v>0</v>
      </c>
      <c r="W39" s="230"/>
      <c r="X39" s="230" t="s">
        <v>139</v>
      </c>
      <c r="Y39" s="230" t="s">
        <v>140</v>
      </c>
      <c r="Z39" s="210"/>
      <c r="AA39" s="210"/>
      <c r="AB39" s="210"/>
      <c r="AC39" s="210"/>
      <c r="AD39" s="210"/>
      <c r="AE39" s="210"/>
      <c r="AF39" s="210"/>
      <c r="AG39" s="210" t="s">
        <v>141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ht="22.5" outlineLevel="2" x14ac:dyDescent="0.2">
      <c r="A40" s="227"/>
      <c r="B40" s="228"/>
      <c r="C40" s="254" t="s">
        <v>207</v>
      </c>
      <c r="D40" s="250"/>
      <c r="E40" s="250"/>
      <c r="F40" s="250"/>
      <c r="G40" s="25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143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49" t="str">
        <f>C40</f>
        <v>Náklady na vyhotovení dokumentace skutečného provedení stavby a její předání objednateli v požadované formě a požadovaném počtu.</v>
      </c>
      <c r="BB40" s="210"/>
      <c r="BC40" s="210"/>
      <c r="BD40" s="210"/>
      <c r="BE40" s="210"/>
      <c r="BF40" s="210"/>
      <c r="BG40" s="210"/>
      <c r="BH40" s="210"/>
    </row>
    <row r="41" spans="1:60" ht="22.5" outlineLevel="3" x14ac:dyDescent="0.2">
      <c r="A41" s="227"/>
      <c r="B41" s="228"/>
      <c r="C41" s="255" t="s">
        <v>181</v>
      </c>
      <c r="D41" s="251"/>
      <c r="E41" s="251"/>
      <c r="F41" s="251"/>
      <c r="G41" s="251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143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49" t="str">
        <f>C41</f>
        <v>Dokumentace skutečného provedení stavby bude zpracována v digitální podobě, např. projektantem stavby, a předána objednateli.</v>
      </c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2">
        <v>13</v>
      </c>
      <c r="B42" s="243" t="s">
        <v>182</v>
      </c>
      <c r="C42" s="253" t="s">
        <v>183</v>
      </c>
      <c r="D42" s="244" t="s">
        <v>136</v>
      </c>
      <c r="E42" s="245">
        <v>1</v>
      </c>
      <c r="F42" s="246"/>
      <c r="G42" s="247">
        <f>ROUND(E42*F42,2)</f>
        <v>0</v>
      </c>
      <c r="H42" s="246"/>
      <c r="I42" s="247">
        <f>ROUND(E42*H42,2)</f>
        <v>0</v>
      </c>
      <c r="J42" s="246"/>
      <c r="K42" s="247">
        <f>ROUND(E42*J42,2)</f>
        <v>0</v>
      </c>
      <c r="L42" s="247">
        <v>21</v>
      </c>
      <c r="M42" s="247">
        <f>G42*(1+L42/100)</f>
        <v>0</v>
      </c>
      <c r="N42" s="245">
        <v>0</v>
      </c>
      <c r="O42" s="245">
        <f>ROUND(E42*N42,2)</f>
        <v>0</v>
      </c>
      <c r="P42" s="245">
        <v>0</v>
      </c>
      <c r="Q42" s="245">
        <f>ROUND(E42*P42,2)</f>
        <v>0</v>
      </c>
      <c r="R42" s="247"/>
      <c r="S42" s="247" t="s">
        <v>177</v>
      </c>
      <c r="T42" s="248" t="s">
        <v>138</v>
      </c>
      <c r="U42" s="230">
        <v>0</v>
      </c>
      <c r="V42" s="230">
        <f>ROUND(E42*U42,2)</f>
        <v>0</v>
      </c>
      <c r="W42" s="230"/>
      <c r="X42" s="230" t="s">
        <v>139</v>
      </c>
      <c r="Y42" s="230" t="s">
        <v>140</v>
      </c>
      <c r="Z42" s="210"/>
      <c r="AA42" s="210"/>
      <c r="AB42" s="210"/>
      <c r="AC42" s="210"/>
      <c r="AD42" s="210"/>
      <c r="AE42" s="210"/>
      <c r="AF42" s="210"/>
      <c r="AG42" s="210" t="s">
        <v>141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4" t="s">
        <v>184</v>
      </c>
      <c r="D43" s="250"/>
      <c r="E43" s="250"/>
      <c r="F43" s="250"/>
      <c r="G43" s="250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143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2">
        <v>14</v>
      </c>
      <c r="B44" s="243" t="s">
        <v>185</v>
      </c>
      <c r="C44" s="253" t="s">
        <v>186</v>
      </c>
      <c r="D44" s="244" t="s">
        <v>187</v>
      </c>
      <c r="E44" s="245">
        <v>60.3</v>
      </c>
      <c r="F44" s="246"/>
      <c r="G44" s="247">
        <f>ROUND(E44*F44,2)</f>
        <v>0</v>
      </c>
      <c r="H44" s="246"/>
      <c r="I44" s="247">
        <f>ROUND(E44*H44,2)</f>
        <v>0</v>
      </c>
      <c r="J44" s="246"/>
      <c r="K44" s="247">
        <f>ROUND(E44*J44,2)</f>
        <v>0</v>
      </c>
      <c r="L44" s="247">
        <v>21</v>
      </c>
      <c r="M44" s="247">
        <f>G44*(1+L44/100)</f>
        <v>0</v>
      </c>
      <c r="N44" s="245">
        <v>0</v>
      </c>
      <c r="O44" s="245">
        <f>ROUND(E44*N44,2)</f>
        <v>0</v>
      </c>
      <c r="P44" s="245">
        <v>0</v>
      </c>
      <c r="Q44" s="245">
        <f>ROUND(E44*P44,2)</f>
        <v>0</v>
      </c>
      <c r="R44" s="247"/>
      <c r="S44" s="247" t="s">
        <v>177</v>
      </c>
      <c r="T44" s="248" t="s">
        <v>138</v>
      </c>
      <c r="U44" s="230">
        <v>0</v>
      </c>
      <c r="V44" s="230">
        <f>ROUND(E44*U44,2)</f>
        <v>0</v>
      </c>
      <c r="W44" s="230"/>
      <c r="X44" s="230" t="s">
        <v>139</v>
      </c>
      <c r="Y44" s="230" t="s">
        <v>140</v>
      </c>
      <c r="Z44" s="210"/>
      <c r="AA44" s="210"/>
      <c r="AB44" s="210"/>
      <c r="AC44" s="210"/>
      <c r="AD44" s="210"/>
      <c r="AE44" s="210"/>
      <c r="AF44" s="210"/>
      <c r="AG44" s="210" t="s">
        <v>141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2.5" outlineLevel="2" x14ac:dyDescent="0.2">
      <c r="A45" s="227"/>
      <c r="B45" s="228"/>
      <c r="C45" s="254" t="s">
        <v>188</v>
      </c>
      <c r="D45" s="250"/>
      <c r="E45" s="250"/>
      <c r="F45" s="250"/>
      <c r="G45" s="250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143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49" t="str">
        <f>C45</f>
        <v>Náklady zhotovitele, které vznikají v souvislosti se zajištěním údržby vegetačních ploch po dobu dle vyjádření správce společnosti Brněnské komunikace a.s.</v>
      </c>
      <c r="BB45" s="210"/>
      <c r="BC45" s="210"/>
      <c r="BD45" s="210"/>
      <c r="BE45" s="210"/>
      <c r="BF45" s="210"/>
      <c r="BG45" s="210"/>
      <c r="BH45" s="210"/>
    </row>
    <row r="46" spans="1:60" ht="22.5" outlineLevel="3" x14ac:dyDescent="0.2">
      <c r="A46" s="227"/>
      <c r="B46" s="228"/>
      <c r="C46" s="255" t="s">
        <v>189</v>
      </c>
      <c r="D46" s="251"/>
      <c r="E46" s="251"/>
      <c r="F46" s="251"/>
      <c r="G46" s="251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143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49" t="str">
        <f>C46</f>
        <v>- údržba zeleně minimálně 12 měsíců po dokončení díla vč. zalévání, odplevelování a pravidelných pokosů trávníků (minimálně 6x za 1 rok)</v>
      </c>
      <c r="BB46" s="210"/>
      <c r="BC46" s="210"/>
      <c r="BD46" s="210"/>
      <c r="BE46" s="210"/>
      <c r="BF46" s="210"/>
      <c r="BG46" s="210"/>
      <c r="BH46" s="210"/>
    </row>
    <row r="47" spans="1:60" ht="22.5" outlineLevel="3" x14ac:dyDescent="0.2">
      <c r="A47" s="227"/>
      <c r="B47" s="228"/>
      <c r="C47" s="255" t="s">
        <v>190</v>
      </c>
      <c r="D47" s="251"/>
      <c r="E47" s="251"/>
      <c r="F47" s="251"/>
      <c r="G47" s="251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143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49" t="str">
        <f>C47</f>
        <v>- údržba dřevin, trvalkových, kvetoucích záhonů apod. po celou dobu záruky díla, minimálně 2-3 roky dle PD a podmínek budoucího správce</v>
      </c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42">
        <v>15</v>
      </c>
      <c r="B48" s="243" t="s">
        <v>191</v>
      </c>
      <c r="C48" s="253" t="s">
        <v>192</v>
      </c>
      <c r="D48" s="244" t="s">
        <v>136</v>
      </c>
      <c r="E48" s="245">
        <v>1</v>
      </c>
      <c r="F48" s="246"/>
      <c r="G48" s="247">
        <f>ROUND(E48*F48,2)</f>
        <v>0</v>
      </c>
      <c r="H48" s="246"/>
      <c r="I48" s="247">
        <f>ROUND(E48*H48,2)</f>
        <v>0</v>
      </c>
      <c r="J48" s="246"/>
      <c r="K48" s="247">
        <f>ROUND(E48*J48,2)</f>
        <v>0</v>
      </c>
      <c r="L48" s="247">
        <v>21</v>
      </c>
      <c r="M48" s="247">
        <f>G48*(1+L48/100)</f>
        <v>0</v>
      </c>
      <c r="N48" s="245">
        <v>0</v>
      </c>
      <c r="O48" s="245">
        <f>ROUND(E48*N48,2)</f>
        <v>0</v>
      </c>
      <c r="P48" s="245">
        <v>0</v>
      </c>
      <c r="Q48" s="245">
        <f>ROUND(E48*P48,2)</f>
        <v>0</v>
      </c>
      <c r="R48" s="247"/>
      <c r="S48" s="247" t="s">
        <v>177</v>
      </c>
      <c r="T48" s="248" t="s">
        <v>138</v>
      </c>
      <c r="U48" s="230">
        <v>0</v>
      </c>
      <c r="V48" s="230">
        <f>ROUND(E48*U48,2)</f>
        <v>0</v>
      </c>
      <c r="W48" s="230"/>
      <c r="X48" s="230" t="s">
        <v>139</v>
      </c>
      <c r="Y48" s="230" t="s">
        <v>140</v>
      </c>
      <c r="Z48" s="210"/>
      <c r="AA48" s="210"/>
      <c r="AB48" s="210"/>
      <c r="AC48" s="210"/>
      <c r="AD48" s="210"/>
      <c r="AE48" s="210"/>
      <c r="AF48" s="210"/>
      <c r="AG48" s="210" t="s">
        <v>141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27"/>
      <c r="B49" s="228"/>
      <c r="C49" s="254" t="s">
        <v>193</v>
      </c>
      <c r="D49" s="250"/>
      <c r="E49" s="250"/>
      <c r="F49" s="250"/>
      <c r="G49" s="25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143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42">
        <v>16</v>
      </c>
      <c r="B50" s="243" t="s">
        <v>194</v>
      </c>
      <c r="C50" s="253" t="s">
        <v>195</v>
      </c>
      <c r="D50" s="244" t="s">
        <v>196</v>
      </c>
      <c r="E50" s="245">
        <v>1</v>
      </c>
      <c r="F50" s="246"/>
      <c r="G50" s="247">
        <f>ROUND(E50*F50,2)</f>
        <v>0</v>
      </c>
      <c r="H50" s="246"/>
      <c r="I50" s="247">
        <f>ROUND(E50*H50,2)</f>
        <v>0</v>
      </c>
      <c r="J50" s="246"/>
      <c r="K50" s="247">
        <f>ROUND(E50*J50,2)</f>
        <v>0</v>
      </c>
      <c r="L50" s="247">
        <v>21</v>
      </c>
      <c r="M50" s="247">
        <f>G50*(1+L50/100)</f>
        <v>0</v>
      </c>
      <c r="N50" s="245">
        <v>0</v>
      </c>
      <c r="O50" s="245">
        <f>ROUND(E50*N50,2)</f>
        <v>0</v>
      </c>
      <c r="P50" s="245">
        <v>0</v>
      </c>
      <c r="Q50" s="245">
        <f>ROUND(E50*P50,2)</f>
        <v>0</v>
      </c>
      <c r="R50" s="247"/>
      <c r="S50" s="247" t="s">
        <v>177</v>
      </c>
      <c r="T50" s="248" t="s">
        <v>138</v>
      </c>
      <c r="U50" s="230">
        <v>0</v>
      </c>
      <c r="V50" s="230">
        <f>ROUND(E50*U50,2)</f>
        <v>0</v>
      </c>
      <c r="W50" s="230"/>
      <c r="X50" s="230" t="s">
        <v>139</v>
      </c>
      <c r="Y50" s="230" t="s">
        <v>140</v>
      </c>
      <c r="Z50" s="210"/>
      <c r="AA50" s="210"/>
      <c r="AB50" s="210"/>
      <c r="AC50" s="210"/>
      <c r="AD50" s="210"/>
      <c r="AE50" s="210"/>
      <c r="AF50" s="210"/>
      <c r="AG50" s="210" t="s">
        <v>141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27"/>
      <c r="B51" s="228"/>
      <c r="C51" s="254" t="s">
        <v>197</v>
      </c>
      <c r="D51" s="250"/>
      <c r="E51" s="250"/>
      <c r="F51" s="250"/>
      <c r="G51" s="25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143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42">
        <v>17</v>
      </c>
      <c r="B52" s="243" t="s">
        <v>198</v>
      </c>
      <c r="C52" s="253" t="s">
        <v>199</v>
      </c>
      <c r="D52" s="244" t="s">
        <v>196</v>
      </c>
      <c r="E52" s="245">
        <v>1</v>
      </c>
      <c r="F52" s="246"/>
      <c r="G52" s="247">
        <f>ROUND(E52*F52,2)</f>
        <v>0</v>
      </c>
      <c r="H52" s="246"/>
      <c r="I52" s="247">
        <f>ROUND(E52*H52,2)</f>
        <v>0</v>
      </c>
      <c r="J52" s="246"/>
      <c r="K52" s="247">
        <f>ROUND(E52*J52,2)</f>
        <v>0</v>
      </c>
      <c r="L52" s="247">
        <v>21</v>
      </c>
      <c r="M52" s="247">
        <f>G52*(1+L52/100)</f>
        <v>0</v>
      </c>
      <c r="N52" s="245">
        <v>0</v>
      </c>
      <c r="O52" s="245">
        <f>ROUND(E52*N52,2)</f>
        <v>0</v>
      </c>
      <c r="P52" s="245">
        <v>0</v>
      </c>
      <c r="Q52" s="245">
        <f>ROUND(E52*P52,2)</f>
        <v>0</v>
      </c>
      <c r="R52" s="247"/>
      <c r="S52" s="247" t="s">
        <v>177</v>
      </c>
      <c r="T52" s="248" t="s">
        <v>138</v>
      </c>
      <c r="U52" s="230">
        <v>0</v>
      </c>
      <c r="V52" s="230">
        <f>ROUND(E52*U52,2)</f>
        <v>0</v>
      </c>
      <c r="W52" s="230"/>
      <c r="X52" s="230" t="s">
        <v>139</v>
      </c>
      <c r="Y52" s="230" t="s">
        <v>140</v>
      </c>
      <c r="Z52" s="210"/>
      <c r="AA52" s="210"/>
      <c r="AB52" s="210"/>
      <c r="AC52" s="210"/>
      <c r="AD52" s="210"/>
      <c r="AE52" s="210"/>
      <c r="AF52" s="210"/>
      <c r="AG52" s="210" t="s">
        <v>141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2" x14ac:dyDescent="0.2">
      <c r="A53" s="227"/>
      <c r="B53" s="228"/>
      <c r="C53" s="254" t="s">
        <v>200</v>
      </c>
      <c r="D53" s="250"/>
      <c r="E53" s="250"/>
      <c r="F53" s="250"/>
      <c r="G53" s="250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143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x14ac:dyDescent="0.2">
      <c r="A54" s="3"/>
      <c r="B54" s="4"/>
      <c r="C54" s="256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E54">
        <v>12</v>
      </c>
      <c r="AF54">
        <v>21</v>
      </c>
      <c r="AG54" t="s">
        <v>118</v>
      </c>
    </row>
    <row r="55" spans="1:60" x14ac:dyDescent="0.2">
      <c r="A55" s="213"/>
      <c r="B55" s="214" t="s">
        <v>31</v>
      </c>
      <c r="C55" s="257"/>
      <c r="D55" s="215"/>
      <c r="E55" s="216"/>
      <c r="F55" s="216"/>
      <c r="G55" s="241">
        <f>G8+G22</f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f>SUMIF(L7:L53,AE54,G7:G53)</f>
        <v>0</v>
      </c>
      <c r="AF55">
        <f>SUMIF(L7:L53,AF54,G7:G53)</f>
        <v>0</v>
      </c>
      <c r="AG55" t="s">
        <v>201</v>
      </c>
    </row>
    <row r="56" spans="1:60" x14ac:dyDescent="0.2">
      <c r="A56" s="3"/>
      <c r="B56" s="4"/>
      <c r="C56" s="256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60" x14ac:dyDescent="0.2">
      <c r="A57" s="3"/>
      <c r="B57" s="4"/>
      <c r="C57" s="256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">
      <c r="A58" s="217" t="s">
        <v>202</v>
      </c>
      <c r="B58" s="217"/>
      <c r="C58" s="258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218"/>
      <c r="B59" s="219"/>
      <c r="C59" s="259"/>
      <c r="D59" s="219"/>
      <c r="E59" s="219"/>
      <c r="F59" s="219"/>
      <c r="G59" s="22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G59" t="s">
        <v>203</v>
      </c>
    </row>
    <row r="60" spans="1:60" x14ac:dyDescent="0.2">
      <c r="A60" s="221"/>
      <c r="B60" s="222"/>
      <c r="C60" s="260"/>
      <c r="D60" s="222"/>
      <c r="E60" s="222"/>
      <c r="F60" s="222"/>
      <c r="G60" s="22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21"/>
      <c r="B61" s="222"/>
      <c r="C61" s="260"/>
      <c r="D61" s="222"/>
      <c r="E61" s="222"/>
      <c r="F61" s="222"/>
      <c r="G61" s="22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21"/>
      <c r="B62" s="222"/>
      <c r="C62" s="260"/>
      <c r="D62" s="222"/>
      <c r="E62" s="222"/>
      <c r="F62" s="222"/>
      <c r="G62" s="22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24"/>
      <c r="B63" s="225"/>
      <c r="C63" s="261"/>
      <c r="D63" s="225"/>
      <c r="E63" s="225"/>
      <c r="F63" s="225"/>
      <c r="G63" s="22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3"/>
      <c r="B64" s="4"/>
      <c r="C64" s="256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3:33" x14ac:dyDescent="0.2">
      <c r="C65" s="262"/>
      <c r="D65" s="10"/>
      <c r="AG65" t="s">
        <v>208</v>
      </c>
    </row>
    <row r="66" spans="3:33" x14ac:dyDescent="0.2">
      <c r="D66" s="10"/>
    </row>
    <row r="67" spans="3:33" x14ac:dyDescent="0.2">
      <c r="D67" s="10"/>
    </row>
    <row r="68" spans="3:33" x14ac:dyDescent="0.2">
      <c r="D68" s="10"/>
    </row>
    <row r="69" spans="3:33" x14ac:dyDescent="0.2">
      <c r="D69" s="10"/>
    </row>
    <row r="70" spans="3:33" x14ac:dyDescent="0.2">
      <c r="D70" s="10"/>
    </row>
    <row r="71" spans="3:33" x14ac:dyDescent="0.2">
      <c r="D71" s="10"/>
    </row>
    <row r="72" spans="3:33" x14ac:dyDescent="0.2">
      <c r="D72" s="10"/>
    </row>
    <row r="73" spans="3:33" x14ac:dyDescent="0.2">
      <c r="D73" s="10"/>
    </row>
    <row r="74" spans="3:33" x14ac:dyDescent="0.2">
      <c r="D74" s="10"/>
    </row>
    <row r="75" spans="3:33" x14ac:dyDescent="0.2">
      <c r="D75" s="10"/>
    </row>
    <row r="76" spans="3:33" x14ac:dyDescent="0.2">
      <c r="D76" s="10"/>
    </row>
    <row r="77" spans="3:33" x14ac:dyDescent="0.2">
      <c r="D77" s="10"/>
    </row>
    <row r="78" spans="3:33" x14ac:dyDescent="0.2">
      <c r="D78" s="10"/>
    </row>
    <row r="79" spans="3:33" x14ac:dyDescent="0.2">
      <c r="D79" s="10"/>
    </row>
    <row r="80" spans="3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3">
    <mergeCell ref="C46:G46"/>
    <mergeCell ref="C47:G47"/>
    <mergeCell ref="C49:G49"/>
    <mergeCell ref="C51:G51"/>
    <mergeCell ref="C53:G53"/>
    <mergeCell ref="C36:G36"/>
    <mergeCell ref="C38:G38"/>
    <mergeCell ref="C40:G40"/>
    <mergeCell ref="C41:G41"/>
    <mergeCell ref="C43:G43"/>
    <mergeCell ref="C45:G45"/>
    <mergeCell ref="C26:G26"/>
    <mergeCell ref="C28:G28"/>
    <mergeCell ref="C29:G29"/>
    <mergeCell ref="C31:G31"/>
    <mergeCell ref="C33:G33"/>
    <mergeCell ref="C35:G35"/>
    <mergeCell ref="C16:G16"/>
    <mergeCell ref="C18:G18"/>
    <mergeCell ref="C19:G19"/>
    <mergeCell ref="C20:G20"/>
    <mergeCell ref="C21:G21"/>
    <mergeCell ref="C24:G24"/>
    <mergeCell ref="A1:G1"/>
    <mergeCell ref="C2:G2"/>
    <mergeCell ref="C3:G3"/>
    <mergeCell ref="C4:G4"/>
    <mergeCell ref="A58:C58"/>
    <mergeCell ref="A59:G63"/>
    <mergeCell ref="C10:G10"/>
    <mergeCell ref="C12:G12"/>
    <mergeCell ref="C13:G13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2F17-5428-47F7-A526-6CD161B1D8D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105</v>
      </c>
    </row>
    <row r="2" spans="1:60" ht="24.95" customHeight="1" x14ac:dyDescent="0.2">
      <c r="A2" s="196" t="s">
        <v>8</v>
      </c>
      <c r="B2" s="48" t="s">
        <v>43</v>
      </c>
      <c r="C2" s="199" t="s">
        <v>44</v>
      </c>
      <c r="D2" s="197"/>
      <c r="E2" s="197"/>
      <c r="F2" s="197"/>
      <c r="G2" s="198"/>
      <c r="AG2" t="s">
        <v>106</v>
      </c>
    </row>
    <row r="3" spans="1:60" ht="24.95" customHeight="1" x14ac:dyDescent="0.2">
      <c r="A3" s="196" t="s">
        <v>9</v>
      </c>
      <c r="B3" s="48" t="s">
        <v>61</v>
      </c>
      <c r="C3" s="199" t="s">
        <v>62</v>
      </c>
      <c r="D3" s="197"/>
      <c r="E3" s="197"/>
      <c r="F3" s="197"/>
      <c r="G3" s="198"/>
      <c r="AC3" s="174" t="s">
        <v>106</v>
      </c>
      <c r="AG3" t="s">
        <v>108</v>
      </c>
    </row>
    <row r="4" spans="1:60" ht="24.95" customHeight="1" x14ac:dyDescent="0.2">
      <c r="A4" s="200" t="s">
        <v>10</v>
      </c>
      <c r="B4" s="201" t="s">
        <v>63</v>
      </c>
      <c r="C4" s="202" t="s">
        <v>62</v>
      </c>
      <c r="D4" s="203"/>
      <c r="E4" s="203"/>
      <c r="F4" s="203"/>
      <c r="G4" s="204"/>
      <c r="AG4" t="s">
        <v>109</v>
      </c>
    </row>
    <row r="5" spans="1:60" x14ac:dyDescent="0.2">
      <c r="D5" s="10"/>
    </row>
    <row r="6" spans="1:60" ht="38.25" x14ac:dyDescent="0.2">
      <c r="A6" s="206" t="s">
        <v>110</v>
      </c>
      <c r="B6" s="208" t="s">
        <v>111</v>
      </c>
      <c r="C6" s="208" t="s">
        <v>112</v>
      </c>
      <c r="D6" s="207" t="s">
        <v>113</v>
      </c>
      <c r="E6" s="206" t="s">
        <v>114</v>
      </c>
      <c r="F6" s="205" t="s">
        <v>115</v>
      </c>
      <c r="G6" s="206" t="s">
        <v>31</v>
      </c>
      <c r="H6" s="209" t="s">
        <v>32</v>
      </c>
      <c r="I6" s="209" t="s">
        <v>116</v>
      </c>
      <c r="J6" s="209" t="s">
        <v>33</v>
      </c>
      <c r="K6" s="209" t="s">
        <v>117</v>
      </c>
      <c r="L6" s="209" t="s">
        <v>118</v>
      </c>
      <c r="M6" s="209" t="s">
        <v>119</v>
      </c>
      <c r="N6" s="209" t="s">
        <v>120</v>
      </c>
      <c r="O6" s="209" t="s">
        <v>121</v>
      </c>
      <c r="P6" s="209" t="s">
        <v>122</v>
      </c>
      <c r="Q6" s="209" t="s">
        <v>123</v>
      </c>
      <c r="R6" s="209" t="s">
        <v>124</v>
      </c>
      <c r="S6" s="209" t="s">
        <v>125</v>
      </c>
      <c r="T6" s="209" t="s">
        <v>126</v>
      </c>
      <c r="U6" s="209" t="s">
        <v>127</v>
      </c>
      <c r="V6" s="209" t="s">
        <v>128</v>
      </c>
      <c r="W6" s="209" t="s">
        <v>129</v>
      </c>
      <c r="X6" s="209" t="s">
        <v>130</v>
      </c>
      <c r="Y6" s="209" t="s">
        <v>131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132</v>
      </c>
      <c r="B8" s="236" t="s">
        <v>74</v>
      </c>
      <c r="C8" s="252" t="s">
        <v>75</v>
      </c>
      <c r="D8" s="237"/>
      <c r="E8" s="238"/>
      <c r="F8" s="239"/>
      <c r="G8" s="239">
        <f>SUMIF(AG9:AG77,"&lt;&gt;NOR",G9:G77)</f>
        <v>0</v>
      </c>
      <c r="H8" s="239"/>
      <c r="I8" s="239">
        <f>SUM(I9:I77)</f>
        <v>0</v>
      </c>
      <c r="J8" s="239"/>
      <c r="K8" s="239">
        <f>SUM(K9:K77)</f>
        <v>0</v>
      </c>
      <c r="L8" s="239"/>
      <c r="M8" s="239">
        <f>SUM(M9:M77)</f>
        <v>0</v>
      </c>
      <c r="N8" s="238"/>
      <c r="O8" s="238">
        <f>SUM(O9:O77)</f>
        <v>97.34</v>
      </c>
      <c r="P8" s="238"/>
      <c r="Q8" s="238">
        <f>SUM(Q9:Q77)</f>
        <v>403.43</v>
      </c>
      <c r="R8" s="239"/>
      <c r="S8" s="239"/>
      <c r="T8" s="240"/>
      <c r="U8" s="234"/>
      <c r="V8" s="234">
        <f>SUM(V9:V77)</f>
        <v>429.62</v>
      </c>
      <c r="W8" s="234"/>
      <c r="X8" s="234"/>
      <c r="Y8" s="234"/>
      <c r="AG8" t="s">
        <v>133</v>
      </c>
    </row>
    <row r="9" spans="1:60" outlineLevel="1" x14ac:dyDescent="0.2">
      <c r="A9" s="242">
        <v>1</v>
      </c>
      <c r="B9" s="243" t="s">
        <v>209</v>
      </c>
      <c r="C9" s="253" t="s">
        <v>210</v>
      </c>
      <c r="D9" s="244" t="s">
        <v>211</v>
      </c>
      <c r="E9" s="245">
        <v>1519.4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0.22500000000000001</v>
      </c>
      <c r="Q9" s="245">
        <f>ROUND(E9*P9,2)</f>
        <v>341.87</v>
      </c>
      <c r="R9" s="247"/>
      <c r="S9" s="247" t="s">
        <v>137</v>
      </c>
      <c r="T9" s="248" t="s">
        <v>137</v>
      </c>
      <c r="U9" s="230">
        <v>0.14199999999999999</v>
      </c>
      <c r="V9" s="230">
        <f>ROUND(E9*U9,2)</f>
        <v>215.75</v>
      </c>
      <c r="W9" s="230"/>
      <c r="X9" s="230" t="s">
        <v>212</v>
      </c>
      <c r="Y9" s="230" t="s">
        <v>140</v>
      </c>
      <c r="Z9" s="210"/>
      <c r="AA9" s="210"/>
      <c r="AB9" s="210"/>
      <c r="AC9" s="210"/>
      <c r="AD9" s="210"/>
      <c r="AE9" s="210"/>
      <c r="AF9" s="210"/>
      <c r="AG9" s="210" t="s">
        <v>213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27"/>
      <c r="B10" s="228"/>
      <c r="C10" s="277" t="s">
        <v>214</v>
      </c>
      <c r="D10" s="264"/>
      <c r="E10" s="265">
        <v>841</v>
      </c>
      <c r="F10" s="230"/>
      <c r="G10" s="23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215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3" x14ac:dyDescent="0.2">
      <c r="A11" s="227"/>
      <c r="B11" s="228"/>
      <c r="C11" s="277" t="s">
        <v>216</v>
      </c>
      <c r="D11" s="264"/>
      <c r="E11" s="265">
        <v>678.4</v>
      </c>
      <c r="F11" s="230"/>
      <c r="G11" s="230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215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2">
        <v>2</v>
      </c>
      <c r="B12" s="243" t="s">
        <v>217</v>
      </c>
      <c r="C12" s="253" t="s">
        <v>218</v>
      </c>
      <c r="D12" s="244" t="s">
        <v>219</v>
      </c>
      <c r="E12" s="245">
        <v>228</v>
      </c>
      <c r="F12" s="246"/>
      <c r="G12" s="247">
        <f>ROUND(E12*F12,2)</f>
        <v>0</v>
      </c>
      <c r="H12" s="246"/>
      <c r="I12" s="247">
        <f>ROUND(E12*H12,2)</f>
        <v>0</v>
      </c>
      <c r="J12" s="246"/>
      <c r="K12" s="247">
        <f>ROUND(E12*J12,2)</f>
        <v>0</v>
      </c>
      <c r="L12" s="247">
        <v>21</v>
      </c>
      <c r="M12" s="247">
        <f>G12*(1+L12/100)</f>
        <v>0</v>
      </c>
      <c r="N12" s="245">
        <v>0</v>
      </c>
      <c r="O12" s="245">
        <f>ROUND(E12*N12,2)</f>
        <v>0</v>
      </c>
      <c r="P12" s="245">
        <v>0.27</v>
      </c>
      <c r="Q12" s="245">
        <f>ROUND(E12*P12,2)</f>
        <v>61.56</v>
      </c>
      <c r="R12" s="247"/>
      <c r="S12" s="247" t="s">
        <v>137</v>
      </c>
      <c r="T12" s="248" t="s">
        <v>137</v>
      </c>
      <c r="U12" s="230">
        <v>0.123</v>
      </c>
      <c r="V12" s="230">
        <f>ROUND(E12*U12,2)</f>
        <v>28.04</v>
      </c>
      <c r="W12" s="230"/>
      <c r="X12" s="230" t="s">
        <v>212</v>
      </c>
      <c r="Y12" s="230" t="s">
        <v>140</v>
      </c>
      <c r="Z12" s="210"/>
      <c r="AA12" s="210"/>
      <c r="AB12" s="210"/>
      <c r="AC12" s="210"/>
      <c r="AD12" s="210"/>
      <c r="AE12" s="210"/>
      <c r="AF12" s="210"/>
      <c r="AG12" s="210" t="s">
        <v>213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27"/>
      <c r="B13" s="228"/>
      <c r="C13" s="277" t="s">
        <v>220</v>
      </c>
      <c r="D13" s="264"/>
      <c r="E13" s="265">
        <v>228</v>
      </c>
      <c r="F13" s="230"/>
      <c r="G13" s="230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215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1" x14ac:dyDescent="0.2">
      <c r="A14" s="242">
        <v>3</v>
      </c>
      <c r="B14" s="243" t="s">
        <v>221</v>
      </c>
      <c r="C14" s="253" t="s">
        <v>222</v>
      </c>
      <c r="D14" s="244" t="s">
        <v>223</v>
      </c>
      <c r="E14" s="245">
        <v>503.38799999999998</v>
      </c>
      <c r="F14" s="246"/>
      <c r="G14" s="247">
        <f>ROUND(E14*F14,2)</f>
        <v>0</v>
      </c>
      <c r="H14" s="246"/>
      <c r="I14" s="247">
        <f>ROUND(E14*H14,2)</f>
        <v>0</v>
      </c>
      <c r="J14" s="246"/>
      <c r="K14" s="247">
        <f>ROUND(E14*J14,2)</f>
        <v>0</v>
      </c>
      <c r="L14" s="247">
        <v>21</v>
      </c>
      <c r="M14" s="247">
        <f>G14*(1+L14/100)</f>
        <v>0</v>
      </c>
      <c r="N14" s="245">
        <v>0</v>
      </c>
      <c r="O14" s="245">
        <f>ROUND(E14*N14,2)</f>
        <v>0</v>
      </c>
      <c r="P14" s="245">
        <v>0</v>
      </c>
      <c r="Q14" s="245">
        <f>ROUND(E14*P14,2)</f>
        <v>0</v>
      </c>
      <c r="R14" s="247"/>
      <c r="S14" s="247" t="s">
        <v>177</v>
      </c>
      <c r="T14" s="248" t="s">
        <v>138</v>
      </c>
      <c r="U14" s="230">
        <v>0.22134999999999999</v>
      </c>
      <c r="V14" s="230">
        <f>ROUND(E14*U14,2)</f>
        <v>111.42</v>
      </c>
      <c r="W14" s="230"/>
      <c r="X14" s="230" t="s">
        <v>224</v>
      </c>
      <c r="Y14" s="230" t="s">
        <v>140</v>
      </c>
      <c r="Z14" s="210"/>
      <c r="AA14" s="210"/>
      <c r="AB14" s="210"/>
      <c r="AC14" s="210"/>
      <c r="AD14" s="210"/>
      <c r="AE14" s="210"/>
      <c r="AF14" s="210"/>
      <c r="AG14" s="210" t="s">
        <v>225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27"/>
      <c r="B15" s="228"/>
      <c r="C15" s="254" t="s">
        <v>226</v>
      </c>
      <c r="D15" s="250"/>
      <c r="E15" s="250"/>
      <c r="F15" s="250"/>
      <c r="G15" s="250"/>
      <c r="H15" s="230"/>
      <c r="I15" s="230"/>
      <c r="J15" s="230"/>
      <c r="K15" s="230"/>
      <c r="L15" s="230"/>
      <c r="M15" s="230"/>
      <c r="N15" s="229"/>
      <c r="O15" s="229"/>
      <c r="P15" s="229"/>
      <c r="Q15" s="229"/>
      <c r="R15" s="230"/>
      <c r="S15" s="230"/>
      <c r="T15" s="230"/>
      <c r="U15" s="230"/>
      <c r="V15" s="230"/>
      <c r="W15" s="230"/>
      <c r="X15" s="230"/>
      <c r="Y15" s="230"/>
      <c r="Z15" s="210"/>
      <c r="AA15" s="210"/>
      <c r="AB15" s="210"/>
      <c r="AC15" s="210"/>
      <c r="AD15" s="210"/>
      <c r="AE15" s="210"/>
      <c r="AF15" s="210"/>
      <c r="AG15" s="210" t="s">
        <v>143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">
      <c r="A16" s="227"/>
      <c r="B16" s="228"/>
      <c r="C16" s="255" t="s">
        <v>227</v>
      </c>
      <c r="D16" s="251"/>
      <c r="E16" s="251"/>
      <c r="F16" s="251"/>
      <c r="G16" s="251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143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27"/>
      <c r="B17" s="228"/>
      <c r="C17" s="255" t="s">
        <v>228</v>
      </c>
      <c r="D17" s="251"/>
      <c r="E17" s="251"/>
      <c r="F17" s="251"/>
      <c r="G17" s="251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143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27"/>
      <c r="B18" s="228"/>
      <c r="C18" s="255" t="s">
        <v>229</v>
      </c>
      <c r="D18" s="251"/>
      <c r="E18" s="251"/>
      <c r="F18" s="251"/>
      <c r="G18" s="251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143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27"/>
      <c r="B19" s="228"/>
      <c r="C19" s="255" t="s">
        <v>230</v>
      </c>
      <c r="D19" s="251"/>
      <c r="E19" s="251"/>
      <c r="F19" s="251"/>
      <c r="G19" s="251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143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49" t="str">
        <f>C19</f>
        <v>- ztížení vykopávek v blízkosti podzemního vedení, konstrukcí a objektů vč. jejich dočasného zajištění</v>
      </c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5" t="s">
        <v>231</v>
      </c>
      <c r="D20" s="251"/>
      <c r="E20" s="251"/>
      <c r="F20" s="251"/>
      <c r="G20" s="251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143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27"/>
      <c r="B21" s="228"/>
      <c r="C21" s="255" t="s">
        <v>232</v>
      </c>
      <c r="D21" s="251"/>
      <c r="E21" s="251"/>
      <c r="F21" s="251"/>
      <c r="G21" s="251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143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27"/>
      <c r="B22" s="228"/>
      <c r="C22" s="255" t="s">
        <v>233</v>
      </c>
      <c r="D22" s="251"/>
      <c r="E22" s="251"/>
      <c r="F22" s="251"/>
      <c r="G22" s="251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143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3" x14ac:dyDescent="0.2">
      <c r="A23" s="227"/>
      <c r="B23" s="228"/>
      <c r="C23" s="255" t="s">
        <v>234</v>
      </c>
      <c r="D23" s="251"/>
      <c r="E23" s="251"/>
      <c r="F23" s="251"/>
      <c r="G23" s="251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143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49" t="str">
        <f>C23</f>
        <v>- čerpání vody vč. čerpacích jímek, potrubí a pohotovostní čerpací soupravy (viz ustanovení k pol. 1151,2)</v>
      </c>
      <c r="BB23" s="210"/>
      <c r="BC23" s="210"/>
      <c r="BD23" s="210"/>
      <c r="BE23" s="210"/>
      <c r="BF23" s="210"/>
      <c r="BG23" s="210"/>
      <c r="BH23" s="210"/>
    </row>
    <row r="24" spans="1:60" outlineLevel="3" x14ac:dyDescent="0.2">
      <c r="A24" s="227"/>
      <c r="B24" s="228"/>
      <c r="C24" s="255" t="s">
        <v>235</v>
      </c>
      <c r="D24" s="251"/>
      <c r="E24" s="251"/>
      <c r="F24" s="251"/>
      <c r="G24" s="251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143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27"/>
      <c r="B25" s="228"/>
      <c r="C25" s="255" t="s">
        <v>236</v>
      </c>
      <c r="D25" s="251"/>
      <c r="E25" s="251"/>
      <c r="F25" s="251"/>
      <c r="G25" s="251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143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27"/>
      <c r="B26" s="228"/>
      <c r="C26" s="255" t="s">
        <v>237</v>
      </c>
      <c r="D26" s="251"/>
      <c r="E26" s="251"/>
      <c r="F26" s="251"/>
      <c r="G26" s="251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143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3" x14ac:dyDescent="0.2">
      <c r="A27" s="227"/>
      <c r="B27" s="228"/>
      <c r="C27" s="255" t="s">
        <v>238</v>
      </c>
      <c r="D27" s="251"/>
      <c r="E27" s="251"/>
      <c r="F27" s="251"/>
      <c r="G27" s="251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143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49" t="str">
        <f>C27</f>
        <v>- svahování a přesvah. svahů do konečného tvaru, výměna hornin v podloží a v pláni znehodnocené klimatickými vlivy</v>
      </c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27"/>
      <c r="B28" s="228"/>
      <c r="C28" s="255" t="s">
        <v>239</v>
      </c>
      <c r="D28" s="251"/>
      <c r="E28" s="251"/>
      <c r="F28" s="251"/>
      <c r="G28" s="251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143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27"/>
      <c r="B29" s="228"/>
      <c r="C29" s="255" t="s">
        <v>240</v>
      </c>
      <c r="D29" s="251"/>
      <c r="E29" s="251"/>
      <c r="F29" s="251"/>
      <c r="G29" s="251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143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27"/>
      <c r="B30" s="228"/>
      <c r="C30" s="255" t="s">
        <v>241</v>
      </c>
      <c r="D30" s="251"/>
      <c r="E30" s="251"/>
      <c r="F30" s="251"/>
      <c r="G30" s="251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10"/>
      <c r="AA30" s="210"/>
      <c r="AB30" s="210"/>
      <c r="AC30" s="210"/>
      <c r="AD30" s="210"/>
      <c r="AE30" s="210"/>
      <c r="AF30" s="210"/>
      <c r="AG30" s="210" t="s">
        <v>143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27"/>
      <c r="B31" s="228"/>
      <c r="C31" s="255" t="s">
        <v>242</v>
      </c>
      <c r="D31" s="251"/>
      <c r="E31" s="251"/>
      <c r="F31" s="251"/>
      <c r="G31" s="251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143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27"/>
      <c r="B32" s="228"/>
      <c r="C32" s="255" t="s">
        <v>243</v>
      </c>
      <c r="D32" s="251"/>
      <c r="E32" s="251"/>
      <c r="F32" s="251"/>
      <c r="G32" s="251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143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27"/>
      <c r="B33" s="228"/>
      <c r="C33" s="255" t="s">
        <v>244</v>
      </c>
      <c r="D33" s="251"/>
      <c r="E33" s="251"/>
      <c r="F33" s="251"/>
      <c r="G33" s="251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143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27"/>
      <c r="B34" s="228"/>
      <c r="C34" s="255" t="s">
        <v>245</v>
      </c>
      <c r="D34" s="251"/>
      <c r="E34" s="251"/>
      <c r="F34" s="251"/>
      <c r="G34" s="251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143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">
      <c r="A35" s="227"/>
      <c r="B35" s="228"/>
      <c r="C35" s="255" t="s">
        <v>246</v>
      </c>
      <c r="D35" s="251"/>
      <c r="E35" s="251"/>
      <c r="F35" s="251"/>
      <c r="G35" s="251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143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2.5" outlineLevel="3" x14ac:dyDescent="0.2">
      <c r="A36" s="227"/>
      <c r="B36" s="228"/>
      <c r="C36" s="255" t="s">
        <v>247</v>
      </c>
      <c r="D36" s="251"/>
      <c r="E36" s="251"/>
      <c r="F36" s="251"/>
      <c r="G36" s="251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143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49" t="str">
        <f>C36</f>
        <v>- veškeré pomocné konstrukce umožňující provedení vykopávky (příjezdy, sjezdy, nájezdy, lešení, podpěr. konstr., přemostění, zpevněné plochy, zakrytí a pod.)</v>
      </c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27"/>
      <c r="B37" s="228"/>
      <c r="C37" s="277" t="s">
        <v>248</v>
      </c>
      <c r="D37" s="264"/>
      <c r="E37" s="265">
        <v>117.092</v>
      </c>
      <c r="F37" s="230"/>
      <c r="G37" s="230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215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">
      <c r="A38" s="227"/>
      <c r="B38" s="228"/>
      <c r="C38" s="277" t="s">
        <v>249</v>
      </c>
      <c r="D38" s="264"/>
      <c r="E38" s="265">
        <v>60.776000000000003</v>
      </c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215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27"/>
      <c r="B39" s="228"/>
      <c r="C39" s="277" t="s">
        <v>250</v>
      </c>
      <c r="D39" s="264"/>
      <c r="E39" s="265">
        <v>325.52</v>
      </c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215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ht="22.5" outlineLevel="1" x14ac:dyDescent="0.2">
      <c r="A40" s="242">
        <v>4</v>
      </c>
      <c r="B40" s="243" t="s">
        <v>251</v>
      </c>
      <c r="C40" s="253" t="s">
        <v>252</v>
      </c>
      <c r="D40" s="244" t="s">
        <v>223</v>
      </c>
      <c r="E40" s="245">
        <v>52.4</v>
      </c>
      <c r="F40" s="246"/>
      <c r="G40" s="247">
        <f>ROUND(E40*F40,2)</f>
        <v>0</v>
      </c>
      <c r="H40" s="246"/>
      <c r="I40" s="247">
        <f>ROUND(E40*H40,2)</f>
        <v>0</v>
      </c>
      <c r="J40" s="246"/>
      <c r="K40" s="247">
        <f>ROUND(E40*J40,2)</f>
        <v>0</v>
      </c>
      <c r="L40" s="247">
        <v>21</v>
      </c>
      <c r="M40" s="247">
        <f>G40*(1+L40/100)</f>
        <v>0</v>
      </c>
      <c r="N40" s="245">
        <v>1.23E-3</v>
      </c>
      <c r="O40" s="245">
        <f>ROUND(E40*N40,2)</f>
        <v>0.06</v>
      </c>
      <c r="P40" s="245">
        <v>0</v>
      </c>
      <c r="Q40" s="245">
        <f>ROUND(E40*P40,2)</f>
        <v>0</v>
      </c>
      <c r="R40" s="247"/>
      <c r="S40" s="247" t="s">
        <v>177</v>
      </c>
      <c r="T40" s="248" t="s">
        <v>138</v>
      </c>
      <c r="U40" s="230">
        <v>0.79254999999999998</v>
      </c>
      <c r="V40" s="230">
        <f>ROUND(E40*U40,2)</f>
        <v>41.53</v>
      </c>
      <c r="W40" s="230"/>
      <c r="X40" s="230" t="s">
        <v>224</v>
      </c>
      <c r="Y40" s="230" t="s">
        <v>140</v>
      </c>
      <c r="Z40" s="210"/>
      <c r="AA40" s="210"/>
      <c r="AB40" s="210"/>
      <c r="AC40" s="210"/>
      <c r="AD40" s="210"/>
      <c r="AE40" s="210"/>
      <c r="AF40" s="210"/>
      <c r="AG40" s="210" t="s">
        <v>225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">
      <c r="A41" s="227"/>
      <c r="B41" s="228"/>
      <c r="C41" s="254" t="s">
        <v>226</v>
      </c>
      <c r="D41" s="250"/>
      <c r="E41" s="250"/>
      <c r="F41" s="250"/>
      <c r="G41" s="250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143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27"/>
      <c r="B42" s="228"/>
      <c r="C42" s="255" t="s">
        <v>227</v>
      </c>
      <c r="D42" s="251"/>
      <c r="E42" s="251"/>
      <c r="F42" s="251"/>
      <c r="G42" s="251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10"/>
      <c r="AA42" s="210"/>
      <c r="AB42" s="210"/>
      <c r="AC42" s="210"/>
      <c r="AD42" s="210"/>
      <c r="AE42" s="210"/>
      <c r="AF42" s="210"/>
      <c r="AG42" s="210" t="s">
        <v>143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">
      <c r="A43" s="227"/>
      <c r="B43" s="228"/>
      <c r="C43" s="255" t="s">
        <v>228</v>
      </c>
      <c r="D43" s="251"/>
      <c r="E43" s="251"/>
      <c r="F43" s="251"/>
      <c r="G43" s="251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143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27"/>
      <c r="B44" s="228"/>
      <c r="C44" s="255" t="s">
        <v>229</v>
      </c>
      <c r="D44" s="251"/>
      <c r="E44" s="251"/>
      <c r="F44" s="251"/>
      <c r="G44" s="251"/>
      <c r="H44" s="230"/>
      <c r="I44" s="230"/>
      <c r="J44" s="230"/>
      <c r="K44" s="230"/>
      <c r="L44" s="230"/>
      <c r="M44" s="230"/>
      <c r="N44" s="229"/>
      <c r="O44" s="229"/>
      <c r="P44" s="229"/>
      <c r="Q44" s="229"/>
      <c r="R44" s="230"/>
      <c r="S44" s="230"/>
      <c r="T44" s="230"/>
      <c r="U44" s="230"/>
      <c r="V44" s="230"/>
      <c r="W44" s="230"/>
      <c r="X44" s="230"/>
      <c r="Y44" s="230"/>
      <c r="Z44" s="210"/>
      <c r="AA44" s="210"/>
      <c r="AB44" s="210"/>
      <c r="AC44" s="210"/>
      <c r="AD44" s="210"/>
      <c r="AE44" s="210"/>
      <c r="AF44" s="210"/>
      <c r="AG44" s="210" t="s">
        <v>143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27"/>
      <c r="B45" s="228"/>
      <c r="C45" s="255" t="s">
        <v>230</v>
      </c>
      <c r="D45" s="251"/>
      <c r="E45" s="251"/>
      <c r="F45" s="251"/>
      <c r="G45" s="251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143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49" t="str">
        <f>C45</f>
        <v>- ztížení vykopávek v blízkosti podzemního vedení, konstrukcí a objektů vč. jejich dočasného zajištění</v>
      </c>
      <c r="BB45" s="210"/>
      <c r="BC45" s="210"/>
      <c r="BD45" s="210"/>
      <c r="BE45" s="210"/>
      <c r="BF45" s="210"/>
      <c r="BG45" s="210"/>
      <c r="BH45" s="210"/>
    </row>
    <row r="46" spans="1:60" outlineLevel="3" x14ac:dyDescent="0.2">
      <c r="A46" s="227"/>
      <c r="B46" s="228"/>
      <c r="C46" s="255" t="s">
        <v>231</v>
      </c>
      <c r="D46" s="251"/>
      <c r="E46" s="251"/>
      <c r="F46" s="251"/>
      <c r="G46" s="251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143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27"/>
      <c r="B47" s="228"/>
      <c r="C47" s="255" t="s">
        <v>232</v>
      </c>
      <c r="D47" s="251"/>
      <c r="E47" s="251"/>
      <c r="F47" s="251"/>
      <c r="G47" s="251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143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">
      <c r="A48" s="227"/>
      <c r="B48" s="228"/>
      <c r="C48" s="255" t="s">
        <v>233</v>
      </c>
      <c r="D48" s="251"/>
      <c r="E48" s="251"/>
      <c r="F48" s="251"/>
      <c r="G48" s="251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143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22.5" outlineLevel="3" x14ac:dyDescent="0.2">
      <c r="A49" s="227"/>
      <c r="B49" s="228"/>
      <c r="C49" s="255" t="s">
        <v>234</v>
      </c>
      <c r="D49" s="251"/>
      <c r="E49" s="251"/>
      <c r="F49" s="251"/>
      <c r="G49" s="251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143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49" t="str">
        <f>C49</f>
        <v>- čerpání vody vč. čerpacích jímek, potrubí a pohotovostní čerpací soupravy (viz ustanovení k pol. 1151,2)</v>
      </c>
      <c r="BB49" s="210"/>
      <c r="BC49" s="210"/>
      <c r="BD49" s="210"/>
      <c r="BE49" s="210"/>
      <c r="BF49" s="210"/>
      <c r="BG49" s="210"/>
      <c r="BH49" s="210"/>
    </row>
    <row r="50" spans="1:60" outlineLevel="3" x14ac:dyDescent="0.2">
      <c r="A50" s="227"/>
      <c r="B50" s="228"/>
      <c r="C50" s="255" t="s">
        <v>235</v>
      </c>
      <c r="D50" s="251"/>
      <c r="E50" s="251"/>
      <c r="F50" s="251"/>
      <c r="G50" s="251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30"/>
      <c r="Z50" s="210"/>
      <c r="AA50" s="210"/>
      <c r="AB50" s="210"/>
      <c r="AC50" s="210"/>
      <c r="AD50" s="210"/>
      <c r="AE50" s="210"/>
      <c r="AF50" s="210"/>
      <c r="AG50" s="210" t="s">
        <v>143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">
      <c r="A51" s="227"/>
      <c r="B51" s="228"/>
      <c r="C51" s="255" t="s">
        <v>236</v>
      </c>
      <c r="D51" s="251"/>
      <c r="E51" s="251"/>
      <c r="F51" s="251"/>
      <c r="G51" s="251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143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">
      <c r="A52" s="227"/>
      <c r="B52" s="228"/>
      <c r="C52" s="255" t="s">
        <v>237</v>
      </c>
      <c r="D52" s="251"/>
      <c r="E52" s="251"/>
      <c r="F52" s="251"/>
      <c r="G52" s="251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143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22.5" outlineLevel="3" x14ac:dyDescent="0.2">
      <c r="A53" s="227"/>
      <c r="B53" s="228"/>
      <c r="C53" s="255" t="s">
        <v>238</v>
      </c>
      <c r="D53" s="251"/>
      <c r="E53" s="251"/>
      <c r="F53" s="251"/>
      <c r="G53" s="251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143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49" t="str">
        <f>C53</f>
        <v>- svahování a přesvah. svahů do konečného tvaru, výměna hornin v podloží a v pláni znehodnocené klimatickými vlivy</v>
      </c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27"/>
      <c r="B54" s="228"/>
      <c r="C54" s="255" t="s">
        <v>239</v>
      </c>
      <c r="D54" s="251"/>
      <c r="E54" s="251"/>
      <c r="F54" s="251"/>
      <c r="G54" s="251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30"/>
      <c r="Z54" s="210"/>
      <c r="AA54" s="210"/>
      <c r="AB54" s="210"/>
      <c r="AC54" s="210"/>
      <c r="AD54" s="210"/>
      <c r="AE54" s="210"/>
      <c r="AF54" s="210"/>
      <c r="AG54" s="210" t="s">
        <v>143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27"/>
      <c r="B55" s="228"/>
      <c r="C55" s="255" t="s">
        <v>240</v>
      </c>
      <c r="D55" s="251"/>
      <c r="E55" s="251"/>
      <c r="F55" s="251"/>
      <c r="G55" s="251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10"/>
      <c r="AA55" s="210"/>
      <c r="AB55" s="210"/>
      <c r="AC55" s="210"/>
      <c r="AD55" s="210"/>
      <c r="AE55" s="210"/>
      <c r="AF55" s="210"/>
      <c r="AG55" s="210" t="s">
        <v>143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27"/>
      <c r="B56" s="228"/>
      <c r="C56" s="255" t="s">
        <v>241</v>
      </c>
      <c r="D56" s="251"/>
      <c r="E56" s="251"/>
      <c r="F56" s="251"/>
      <c r="G56" s="251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143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">
      <c r="A57" s="227"/>
      <c r="B57" s="228"/>
      <c r="C57" s="255" t="s">
        <v>245</v>
      </c>
      <c r="D57" s="251"/>
      <c r="E57" s="251"/>
      <c r="F57" s="251"/>
      <c r="G57" s="251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10"/>
      <c r="AA57" s="210"/>
      <c r="AB57" s="210"/>
      <c r="AC57" s="210"/>
      <c r="AD57" s="210"/>
      <c r="AE57" s="210"/>
      <c r="AF57" s="210"/>
      <c r="AG57" s="210" t="s">
        <v>143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27"/>
      <c r="B58" s="228"/>
      <c r="C58" s="255" t="s">
        <v>246</v>
      </c>
      <c r="D58" s="251"/>
      <c r="E58" s="251"/>
      <c r="F58" s="251"/>
      <c r="G58" s="251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30"/>
      <c r="Z58" s="210"/>
      <c r="AA58" s="210"/>
      <c r="AB58" s="210"/>
      <c r="AC58" s="210"/>
      <c r="AD58" s="210"/>
      <c r="AE58" s="210"/>
      <c r="AF58" s="210"/>
      <c r="AG58" s="210" t="s">
        <v>143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ht="22.5" outlineLevel="3" x14ac:dyDescent="0.2">
      <c r="A59" s="227"/>
      <c r="B59" s="228"/>
      <c r="C59" s="255" t="s">
        <v>247</v>
      </c>
      <c r="D59" s="251"/>
      <c r="E59" s="251"/>
      <c r="F59" s="251"/>
      <c r="G59" s="251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30"/>
      <c r="Z59" s="210"/>
      <c r="AA59" s="210"/>
      <c r="AB59" s="210"/>
      <c r="AC59" s="210"/>
      <c r="AD59" s="210"/>
      <c r="AE59" s="210"/>
      <c r="AF59" s="210"/>
      <c r="AG59" s="210" t="s">
        <v>143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49" t="str">
        <f>C59</f>
        <v>- veškeré pomocné konstrukce umožňující provedení vykopávky (příjezdy, sjezdy, nájezdy, lešení, podpěr. konstr., přemostění, zpevněné plochy, zakrytí a pod.)</v>
      </c>
      <c r="BB59" s="210"/>
      <c r="BC59" s="210"/>
      <c r="BD59" s="210"/>
      <c r="BE59" s="210"/>
      <c r="BF59" s="210"/>
      <c r="BG59" s="210"/>
      <c r="BH59" s="210"/>
    </row>
    <row r="60" spans="1:60" outlineLevel="2" x14ac:dyDescent="0.2">
      <c r="A60" s="227"/>
      <c r="B60" s="228"/>
      <c r="C60" s="277" t="s">
        <v>253</v>
      </c>
      <c r="D60" s="264"/>
      <c r="E60" s="265">
        <v>34.200000000000003</v>
      </c>
      <c r="F60" s="230"/>
      <c r="G60" s="230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10"/>
      <c r="AA60" s="210"/>
      <c r="AB60" s="210"/>
      <c r="AC60" s="210"/>
      <c r="AD60" s="210"/>
      <c r="AE60" s="210"/>
      <c r="AF60" s="210"/>
      <c r="AG60" s="210" t="s">
        <v>215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">
      <c r="A61" s="227"/>
      <c r="B61" s="228"/>
      <c r="C61" s="277" t="s">
        <v>254</v>
      </c>
      <c r="D61" s="264"/>
      <c r="E61" s="265">
        <v>9.44</v>
      </c>
      <c r="F61" s="230"/>
      <c r="G61" s="230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10"/>
      <c r="AA61" s="210"/>
      <c r="AB61" s="210"/>
      <c r="AC61" s="210"/>
      <c r="AD61" s="210"/>
      <c r="AE61" s="210"/>
      <c r="AF61" s="210"/>
      <c r="AG61" s="210" t="s">
        <v>215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">
      <c r="A62" s="227"/>
      <c r="B62" s="228"/>
      <c r="C62" s="277" t="s">
        <v>255</v>
      </c>
      <c r="D62" s="264"/>
      <c r="E62" s="265">
        <v>8.76</v>
      </c>
      <c r="F62" s="230"/>
      <c r="G62" s="230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30"/>
      <c r="Z62" s="210"/>
      <c r="AA62" s="210"/>
      <c r="AB62" s="210"/>
      <c r="AC62" s="210"/>
      <c r="AD62" s="210"/>
      <c r="AE62" s="210"/>
      <c r="AF62" s="210"/>
      <c r="AG62" s="210" t="s">
        <v>215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42">
        <v>5</v>
      </c>
      <c r="B63" s="243" t="s">
        <v>256</v>
      </c>
      <c r="C63" s="253" t="s">
        <v>257</v>
      </c>
      <c r="D63" s="244" t="s">
        <v>258</v>
      </c>
      <c r="E63" s="245">
        <v>45.63</v>
      </c>
      <c r="F63" s="246"/>
      <c r="G63" s="247">
        <f>ROUND(E63*F63,2)</f>
        <v>0</v>
      </c>
      <c r="H63" s="246"/>
      <c r="I63" s="247">
        <f>ROUND(E63*H63,2)</f>
        <v>0</v>
      </c>
      <c r="J63" s="246"/>
      <c r="K63" s="247">
        <f>ROUND(E63*J63,2)</f>
        <v>0</v>
      </c>
      <c r="L63" s="247">
        <v>21</v>
      </c>
      <c r="M63" s="247">
        <f>G63*(1+L63/100)</f>
        <v>0</v>
      </c>
      <c r="N63" s="245">
        <v>0</v>
      </c>
      <c r="O63" s="245">
        <f>ROUND(E63*N63,2)</f>
        <v>0</v>
      </c>
      <c r="P63" s="245">
        <v>0</v>
      </c>
      <c r="Q63" s="245">
        <f>ROUND(E63*P63,2)</f>
        <v>0</v>
      </c>
      <c r="R63" s="247"/>
      <c r="S63" s="247" t="s">
        <v>137</v>
      </c>
      <c r="T63" s="248" t="s">
        <v>137</v>
      </c>
      <c r="U63" s="230">
        <v>9.1999999999999998E-2</v>
      </c>
      <c r="V63" s="230">
        <f>ROUND(E63*U63,2)</f>
        <v>4.2</v>
      </c>
      <c r="W63" s="230"/>
      <c r="X63" s="230" t="s">
        <v>212</v>
      </c>
      <c r="Y63" s="230" t="s">
        <v>140</v>
      </c>
      <c r="Z63" s="210"/>
      <c r="AA63" s="210"/>
      <c r="AB63" s="210"/>
      <c r="AC63" s="210"/>
      <c r="AD63" s="210"/>
      <c r="AE63" s="210"/>
      <c r="AF63" s="210"/>
      <c r="AG63" s="210" t="s">
        <v>213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22.5" outlineLevel="2" x14ac:dyDescent="0.2">
      <c r="A64" s="227"/>
      <c r="B64" s="228"/>
      <c r="C64" s="254" t="s">
        <v>259</v>
      </c>
      <c r="D64" s="250"/>
      <c r="E64" s="250"/>
      <c r="F64" s="250"/>
      <c r="G64" s="25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143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49" t="str">
        <f>C64</f>
        <v>Uložení substrátu pod výsadbový prostor a kořenové cesty s rozprostřením v min. 3 vrstvách s hutněním vrchní vrstvy.</v>
      </c>
      <c r="BB64" s="210"/>
      <c r="BC64" s="210"/>
      <c r="BD64" s="210"/>
      <c r="BE64" s="210"/>
      <c r="BF64" s="210"/>
      <c r="BG64" s="210"/>
      <c r="BH64" s="210"/>
    </row>
    <row r="65" spans="1:60" outlineLevel="2" x14ac:dyDescent="0.2">
      <c r="A65" s="227"/>
      <c r="B65" s="228"/>
      <c r="C65" s="277" t="s">
        <v>260</v>
      </c>
      <c r="D65" s="264"/>
      <c r="E65" s="265">
        <v>45.63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215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42">
        <v>6</v>
      </c>
      <c r="B66" s="243" t="s">
        <v>261</v>
      </c>
      <c r="C66" s="253" t="s">
        <v>262</v>
      </c>
      <c r="D66" s="244" t="s">
        <v>211</v>
      </c>
      <c r="E66" s="245">
        <v>1593.3</v>
      </c>
      <c r="F66" s="246"/>
      <c r="G66" s="247">
        <f>ROUND(E66*F66,2)</f>
        <v>0</v>
      </c>
      <c r="H66" s="246"/>
      <c r="I66" s="247">
        <f>ROUND(E66*H66,2)</f>
        <v>0</v>
      </c>
      <c r="J66" s="246"/>
      <c r="K66" s="247">
        <f>ROUND(E66*J66,2)</f>
        <v>0</v>
      </c>
      <c r="L66" s="247">
        <v>21</v>
      </c>
      <c r="M66" s="247">
        <f>G66*(1+L66/100)</f>
        <v>0</v>
      </c>
      <c r="N66" s="245">
        <v>0</v>
      </c>
      <c r="O66" s="245">
        <f>ROUND(E66*N66,2)</f>
        <v>0</v>
      </c>
      <c r="P66" s="245">
        <v>0</v>
      </c>
      <c r="Q66" s="245">
        <f>ROUND(E66*P66,2)</f>
        <v>0</v>
      </c>
      <c r="R66" s="247"/>
      <c r="S66" s="247" t="s">
        <v>137</v>
      </c>
      <c r="T66" s="248" t="s">
        <v>137</v>
      </c>
      <c r="U66" s="230">
        <v>1.7999999999999999E-2</v>
      </c>
      <c r="V66" s="230">
        <f>ROUND(E66*U66,2)</f>
        <v>28.68</v>
      </c>
      <c r="W66" s="230"/>
      <c r="X66" s="230" t="s">
        <v>212</v>
      </c>
      <c r="Y66" s="230" t="s">
        <v>140</v>
      </c>
      <c r="Z66" s="210"/>
      <c r="AA66" s="210"/>
      <c r="AB66" s="210"/>
      <c r="AC66" s="210"/>
      <c r="AD66" s="210"/>
      <c r="AE66" s="210"/>
      <c r="AF66" s="210"/>
      <c r="AG66" s="210" t="s">
        <v>213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">
      <c r="A67" s="227"/>
      <c r="B67" s="228"/>
      <c r="C67" s="277" t="s">
        <v>263</v>
      </c>
      <c r="D67" s="264"/>
      <c r="E67" s="265">
        <v>1593.3</v>
      </c>
      <c r="F67" s="230"/>
      <c r="G67" s="230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30"/>
      <c r="Z67" s="210"/>
      <c r="AA67" s="210"/>
      <c r="AB67" s="210"/>
      <c r="AC67" s="210"/>
      <c r="AD67" s="210"/>
      <c r="AE67" s="210"/>
      <c r="AF67" s="210"/>
      <c r="AG67" s="210" t="s">
        <v>215</v>
      </c>
      <c r="AH67" s="210">
        <v>5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ht="22.5" outlineLevel="1" x14ac:dyDescent="0.2">
      <c r="A68" s="242">
        <v>7</v>
      </c>
      <c r="B68" s="243" t="s">
        <v>264</v>
      </c>
      <c r="C68" s="253" t="s">
        <v>265</v>
      </c>
      <c r="D68" s="244" t="s">
        <v>258</v>
      </c>
      <c r="E68" s="245">
        <v>555.78800000000001</v>
      </c>
      <c r="F68" s="246"/>
      <c r="G68" s="247">
        <f>ROUND(E68*F68,2)</f>
        <v>0</v>
      </c>
      <c r="H68" s="246"/>
      <c r="I68" s="247">
        <f>ROUND(E68*H68,2)</f>
        <v>0</v>
      </c>
      <c r="J68" s="246"/>
      <c r="K68" s="247">
        <f>ROUND(E68*J68,2)</f>
        <v>0</v>
      </c>
      <c r="L68" s="247">
        <v>21</v>
      </c>
      <c r="M68" s="247">
        <f>G68*(1+L68/100)</f>
        <v>0</v>
      </c>
      <c r="N68" s="245">
        <v>0</v>
      </c>
      <c r="O68" s="245">
        <f>ROUND(E68*N68,2)</f>
        <v>0</v>
      </c>
      <c r="P68" s="245">
        <v>0</v>
      </c>
      <c r="Q68" s="245">
        <f>ROUND(E68*P68,2)</f>
        <v>0</v>
      </c>
      <c r="R68" s="247"/>
      <c r="S68" s="247" t="s">
        <v>137</v>
      </c>
      <c r="T68" s="248" t="s">
        <v>137</v>
      </c>
      <c r="U68" s="230">
        <v>0</v>
      </c>
      <c r="V68" s="230">
        <f>ROUND(E68*U68,2)</f>
        <v>0</v>
      </c>
      <c r="W68" s="230"/>
      <c r="X68" s="230" t="s">
        <v>212</v>
      </c>
      <c r="Y68" s="230" t="s">
        <v>140</v>
      </c>
      <c r="Z68" s="210"/>
      <c r="AA68" s="210"/>
      <c r="AB68" s="210"/>
      <c r="AC68" s="210"/>
      <c r="AD68" s="210"/>
      <c r="AE68" s="210"/>
      <c r="AF68" s="210"/>
      <c r="AG68" s="210" t="s">
        <v>213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">
      <c r="A69" s="227"/>
      <c r="B69" s="228"/>
      <c r="C69" s="277" t="s">
        <v>266</v>
      </c>
      <c r="D69" s="264"/>
      <c r="E69" s="265">
        <v>503.38799999999998</v>
      </c>
      <c r="F69" s="230"/>
      <c r="G69" s="230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215</v>
      </c>
      <c r="AH69" s="210">
        <v>5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27"/>
      <c r="B70" s="228"/>
      <c r="C70" s="277" t="s">
        <v>267</v>
      </c>
      <c r="D70" s="264"/>
      <c r="E70" s="265">
        <v>52.4</v>
      </c>
      <c r="F70" s="230"/>
      <c r="G70" s="230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10"/>
      <c r="AA70" s="210"/>
      <c r="AB70" s="210"/>
      <c r="AC70" s="210"/>
      <c r="AD70" s="210"/>
      <c r="AE70" s="210"/>
      <c r="AF70" s="210"/>
      <c r="AG70" s="210" t="s">
        <v>215</v>
      </c>
      <c r="AH70" s="210">
        <v>5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42">
        <v>8</v>
      </c>
      <c r="B71" s="243" t="s">
        <v>268</v>
      </c>
      <c r="C71" s="253" t="s">
        <v>269</v>
      </c>
      <c r="D71" s="244" t="s">
        <v>270</v>
      </c>
      <c r="E71" s="245">
        <v>81.062860000000001</v>
      </c>
      <c r="F71" s="246"/>
      <c r="G71" s="247">
        <f>ROUND(E71*F71,2)</f>
        <v>0</v>
      </c>
      <c r="H71" s="246"/>
      <c r="I71" s="247">
        <f>ROUND(E71*H71,2)</f>
        <v>0</v>
      </c>
      <c r="J71" s="246"/>
      <c r="K71" s="247">
        <f>ROUND(E71*J71,2)</f>
        <v>0</v>
      </c>
      <c r="L71" s="247">
        <v>21</v>
      </c>
      <c r="M71" s="247">
        <f>G71*(1+L71/100)</f>
        <v>0</v>
      </c>
      <c r="N71" s="245">
        <v>1.2</v>
      </c>
      <c r="O71" s="245">
        <f>ROUND(E71*N71,2)</f>
        <v>97.28</v>
      </c>
      <c r="P71" s="245">
        <v>0</v>
      </c>
      <c r="Q71" s="245">
        <f>ROUND(E71*P71,2)</f>
        <v>0</v>
      </c>
      <c r="R71" s="247"/>
      <c r="S71" s="247" t="s">
        <v>177</v>
      </c>
      <c r="T71" s="248" t="s">
        <v>138</v>
      </c>
      <c r="U71" s="230">
        <v>0</v>
      </c>
      <c r="V71" s="230">
        <f>ROUND(E71*U71,2)</f>
        <v>0</v>
      </c>
      <c r="W71" s="230"/>
      <c r="X71" s="230" t="s">
        <v>271</v>
      </c>
      <c r="Y71" s="230" t="s">
        <v>140</v>
      </c>
      <c r="Z71" s="210"/>
      <c r="AA71" s="210"/>
      <c r="AB71" s="210"/>
      <c r="AC71" s="210"/>
      <c r="AD71" s="210"/>
      <c r="AE71" s="210"/>
      <c r="AF71" s="210"/>
      <c r="AG71" s="210" t="s">
        <v>272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ht="22.5" outlineLevel="2" x14ac:dyDescent="0.2">
      <c r="A72" s="227"/>
      <c r="B72" s="228"/>
      <c r="C72" s="254" t="s">
        <v>478</v>
      </c>
      <c r="D72" s="250"/>
      <c r="E72" s="250"/>
      <c r="F72" s="250"/>
      <c r="G72" s="250"/>
      <c r="H72" s="230"/>
      <c r="I72" s="230"/>
      <c r="J72" s="230"/>
      <c r="K72" s="230"/>
      <c r="L72" s="230"/>
      <c r="M72" s="230"/>
      <c r="N72" s="229"/>
      <c r="O72" s="229"/>
      <c r="P72" s="229"/>
      <c r="Q72" s="229"/>
      <c r="R72" s="230"/>
      <c r="S72" s="230"/>
      <c r="T72" s="230"/>
      <c r="U72" s="230"/>
      <c r="V72" s="230"/>
      <c r="W72" s="230"/>
      <c r="X72" s="230"/>
      <c r="Y72" s="230"/>
      <c r="Z72" s="210"/>
      <c r="AA72" s="210"/>
      <c r="AB72" s="210"/>
      <c r="AC72" s="210"/>
      <c r="AD72" s="210"/>
      <c r="AE72" s="210"/>
      <c r="AF72" s="210"/>
      <c r="AG72" s="210" t="s">
        <v>143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49" t="str">
        <f>C72</f>
        <v>Podkladní vrstva prokořenitelného prostoru tl. 60 cm. Cca 80 % HDK 32/63, cca 10 % katrovaný kompost fr. 0/10 mm, cca 10 % biouhel fr. 0/10 mm.</v>
      </c>
      <c r="BB72" s="210"/>
      <c r="BC72" s="210"/>
      <c r="BD72" s="210"/>
      <c r="BE72" s="210"/>
      <c r="BF72" s="210"/>
      <c r="BG72" s="210"/>
      <c r="BH72" s="210"/>
    </row>
    <row r="73" spans="1:60" outlineLevel="3" x14ac:dyDescent="0.2">
      <c r="A73" s="227"/>
      <c r="B73" s="228"/>
      <c r="C73" s="255" t="s">
        <v>273</v>
      </c>
      <c r="D73" s="251"/>
      <c r="E73" s="251"/>
      <c r="F73" s="251"/>
      <c r="G73" s="251"/>
      <c r="H73" s="230"/>
      <c r="I73" s="230"/>
      <c r="J73" s="230"/>
      <c r="K73" s="230"/>
      <c r="L73" s="230"/>
      <c r="M73" s="230"/>
      <c r="N73" s="229"/>
      <c r="O73" s="229"/>
      <c r="P73" s="229"/>
      <c r="Q73" s="229"/>
      <c r="R73" s="230"/>
      <c r="S73" s="230"/>
      <c r="T73" s="230"/>
      <c r="U73" s="230"/>
      <c r="V73" s="230"/>
      <c r="W73" s="230"/>
      <c r="X73" s="230"/>
      <c r="Y73" s="230"/>
      <c r="Z73" s="210"/>
      <c r="AA73" s="210"/>
      <c r="AB73" s="210"/>
      <c r="AC73" s="210"/>
      <c r="AD73" s="210"/>
      <c r="AE73" s="210"/>
      <c r="AF73" s="210"/>
      <c r="AG73" s="210" t="s">
        <v>143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">
      <c r="A74" s="227"/>
      <c r="B74" s="228"/>
      <c r="C74" s="277" t="s">
        <v>274</v>
      </c>
      <c r="D74" s="264"/>
      <c r="E74" s="265">
        <v>81.062860000000001</v>
      </c>
      <c r="F74" s="230"/>
      <c r="G74" s="230"/>
      <c r="H74" s="230"/>
      <c r="I74" s="230"/>
      <c r="J74" s="230"/>
      <c r="K74" s="230"/>
      <c r="L74" s="230"/>
      <c r="M74" s="230"/>
      <c r="N74" s="229"/>
      <c r="O74" s="229"/>
      <c r="P74" s="229"/>
      <c r="Q74" s="229"/>
      <c r="R74" s="230"/>
      <c r="S74" s="230"/>
      <c r="T74" s="230"/>
      <c r="U74" s="230"/>
      <c r="V74" s="230"/>
      <c r="W74" s="230"/>
      <c r="X74" s="230"/>
      <c r="Y74" s="230"/>
      <c r="Z74" s="210"/>
      <c r="AA74" s="210"/>
      <c r="AB74" s="210"/>
      <c r="AC74" s="210"/>
      <c r="AD74" s="210"/>
      <c r="AE74" s="210"/>
      <c r="AF74" s="210"/>
      <c r="AG74" s="210" t="s">
        <v>215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3" x14ac:dyDescent="0.2">
      <c r="A75" s="227"/>
      <c r="B75" s="228"/>
      <c r="C75" s="278" t="s">
        <v>275</v>
      </c>
      <c r="D75" s="266"/>
      <c r="E75" s="267"/>
      <c r="F75" s="230"/>
      <c r="G75" s="230"/>
      <c r="H75" s="230"/>
      <c r="I75" s="230"/>
      <c r="J75" s="230"/>
      <c r="K75" s="230"/>
      <c r="L75" s="230"/>
      <c r="M75" s="230"/>
      <c r="N75" s="229"/>
      <c r="O75" s="229"/>
      <c r="P75" s="229"/>
      <c r="Q75" s="229"/>
      <c r="R75" s="230"/>
      <c r="S75" s="230"/>
      <c r="T75" s="230"/>
      <c r="U75" s="230"/>
      <c r="V75" s="230"/>
      <c r="W75" s="230"/>
      <c r="X75" s="230"/>
      <c r="Y75" s="230"/>
      <c r="Z75" s="210"/>
      <c r="AA75" s="210"/>
      <c r="AB75" s="210"/>
      <c r="AC75" s="210"/>
      <c r="AD75" s="210"/>
      <c r="AE75" s="210"/>
      <c r="AF75" s="210"/>
      <c r="AG75" s="210" t="s">
        <v>215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3" x14ac:dyDescent="0.2">
      <c r="A76" s="227"/>
      <c r="B76" s="228"/>
      <c r="C76" s="279" t="s">
        <v>276</v>
      </c>
      <c r="D76" s="266"/>
      <c r="E76" s="267"/>
      <c r="F76" s="230"/>
      <c r="G76" s="230"/>
      <c r="H76" s="230"/>
      <c r="I76" s="230"/>
      <c r="J76" s="230"/>
      <c r="K76" s="230"/>
      <c r="L76" s="230"/>
      <c r="M76" s="230"/>
      <c r="N76" s="229"/>
      <c r="O76" s="229"/>
      <c r="P76" s="229"/>
      <c r="Q76" s="229"/>
      <c r="R76" s="230"/>
      <c r="S76" s="230"/>
      <c r="T76" s="230"/>
      <c r="U76" s="230"/>
      <c r="V76" s="230"/>
      <c r="W76" s="230"/>
      <c r="X76" s="230"/>
      <c r="Y76" s="230"/>
      <c r="Z76" s="210"/>
      <c r="AA76" s="210"/>
      <c r="AB76" s="210"/>
      <c r="AC76" s="210"/>
      <c r="AD76" s="210"/>
      <c r="AE76" s="210"/>
      <c r="AF76" s="210"/>
      <c r="AG76" s="210" t="s">
        <v>215</v>
      </c>
      <c r="AH76" s="210">
        <v>2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3" x14ac:dyDescent="0.2">
      <c r="A77" s="227"/>
      <c r="B77" s="228"/>
      <c r="C77" s="278" t="s">
        <v>277</v>
      </c>
      <c r="D77" s="266"/>
      <c r="E77" s="267"/>
      <c r="F77" s="230"/>
      <c r="G77" s="230"/>
      <c r="H77" s="230"/>
      <c r="I77" s="230"/>
      <c r="J77" s="230"/>
      <c r="K77" s="230"/>
      <c r="L77" s="230"/>
      <c r="M77" s="230"/>
      <c r="N77" s="229"/>
      <c r="O77" s="229"/>
      <c r="P77" s="229"/>
      <c r="Q77" s="229"/>
      <c r="R77" s="230"/>
      <c r="S77" s="230"/>
      <c r="T77" s="230"/>
      <c r="U77" s="230"/>
      <c r="V77" s="230"/>
      <c r="W77" s="230"/>
      <c r="X77" s="230"/>
      <c r="Y77" s="230"/>
      <c r="Z77" s="210"/>
      <c r="AA77" s="210"/>
      <c r="AB77" s="210"/>
      <c r="AC77" s="210"/>
      <c r="AD77" s="210"/>
      <c r="AE77" s="210"/>
      <c r="AF77" s="210"/>
      <c r="AG77" s="210" t="s">
        <v>215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x14ac:dyDescent="0.2">
      <c r="A78" s="235" t="s">
        <v>132</v>
      </c>
      <c r="B78" s="236" t="s">
        <v>78</v>
      </c>
      <c r="C78" s="252" t="s">
        <v>79</v>
      </c>
      <c r="D78" s="237"/>
      <c r="E78" s="238"/>
      <c r="F78" s="239"/>
      <c r="G78" s="239">
        <f>SUMIF(AG79:AG100,"&lt;&gt;NOR",G79:G100)</f>
        <v>0</v>
      </c>
      <c r="H78" s="239"/>
      <c r="I78" s="239">
        <f>SUM(I79:I100)</f>
        <v>0</v>
      </c>
      <c r="J78" s="239"/>
      <c r="K78" s="239">
        <f>SUM(K79:K100)</f>
        <v>0</v>
      </c>
      <c r="L78" s="239"/>
      <c r="M78" s="239">
        <f>SUM(M79:M100)</f>
        <v>0</v>
      </c>
      <c r="N78" s="238"/>
      <c r="O78" s="238">
        <f>SUM(O79:O100)</f>
        <v>51.95</v>
      </c>
      <c r="P78" s="238"/>
      <c r="Q78" s="238">
        <f>SUM(Q79:Q100)</f>
        <v>0</v>
      </c>
      <c r="R78" s="239"/>
      <c r="S78" s="239"/>
      <c r="T78" s="240"/>
      <c r="U78" s="234"/>
      <c r="V78" s="234">
        <f>SUM(V79:V100)</f>
        <v>57.62</v>
      </c>
      <c r="W78" s="234"/>
      <c r="X78" s="234"/>
      <c r="Y78" s="234"/>
      <c r="AG78" t="s">
        <v>133</v>
      </c>
    </row>
    <row r="79" spans="1:60" outlineLevel="1" x14ac:dyDescent="0.2">
      <c r="A79" s="242">
        <v>9</v>
      </c>
      <c r="B79" s="243" t="s">
        <v>278</v>
      </c>
      <c r="C79" s="253" t="s">
        <v>279</v>
      </c>
      <c r="D79" s="244" t="s">
        <v>258</v>
      </c>
      <c r="E79" s="245">
        <v>5.7</v>
      </c>
      <c r="F79" s="246"/>
      <c r="G79" s="247">
        <f>ROUND(E79*F79,2)</f>
        <v>0</v>
      </c>
      <c r="H79" s="246"/>
      <c r="I79" s="247">
        <f>ROUND(E79*H79,2)</f>
        <v>0</v>
      </c>
      <c r="J79" s="246"/>
      <c r="K79" s="247">
        <f>ROUND(E79*J79,2)</f>
        <v>0</v>
      </c>
      <c r="L79" s="247">
        <v>21</v>
      </c>
      <c r="M79" s="247">
        <f>G79*(1+L79/100)</f>
        <v>0</v>
      </c>
      <c r="N79" s="245">
        <v>1.9205000000000001</v>
      </c>
      <c r="O79" s="245">
        <f>ROUND(E79*N79,2)</f>
        <v>10.95</v>
      </c>
      <c r="P79" s="245">
        <v>0</v>
      </c>
      <c r="Q79" s="245">
        <f>ROUND(E79*P79,2)</f>
        <v>0</v>
      </c>
      <c r="R79" s="247"/>
      <c r="S79" s="247" t="s">
        <v>137</v>
      </c>
      <c r="T79" s="248" t="s">
        <v>137</v>
      </c>
      <c r="U79" s="230">
        <v>1.2310000000000001</v>
      </c>
      <c r="V79" s="230">
        <f>ROUND(E79*U79,2)</f>
        <v>7.02</v>
      </c>
      <c r="W79" s="230"/>
      <c r="X79" s="230" t="s">
        <v>212</v>
      </c>
      <c r="Y79" s="230" t="s">
        <v>140</v>
      </c>
      <c r="Z79" s="210"/>
      <c r="AA79" s="210"/>
      <c r="AB79" s="210"/>
      <c r="AC79" s="210"/>
      <c r="AD79" s="210"/>
      <c r="AE79" s="210"/>
      <c r="AF79" s="210"/>
      <c r="AG79" s="210" t="s">
        <v>213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2" x14ac:dyDescent="0.2">
      <c r="A80" s="227"/>
      <c r="B80" s="228"/>
      <c r="C80" s="254" t="s">
        <v>280</v>
      </c>
      <c r="D80" s="250"/>
      <c r="E80" s="250"/>
      <c r="F80" s="250"/>
      <c r="G80" s="250"/>
      <c r="H80" s="230"/>
      <c r="I80" s="230"/>
      <c r="J80" s="230"/>
      <c r="K80" s="230"/>
      <c r="L80" s="230"/>
      <c r="M80" s="230"/>
      <c r="N80" s="229"/>
      <c r="O80" s="229"/>
      <c r="P80" s="229"/>
      <c r="Q80" s="229"/>
      <c r="R80" s="230"/>
      <c r="S80" s="230"/>
      <c r="T80" s="230"/>
      <c r="U80" s="230"/>
      <c r="V80" s="230"/>
      <c r="W80" s="230"/>
      <c r="X80" s="230"/>
      <c r="Y80" s="230"/>
      <c r="Z80" s="210"/>
      <c r="AA80" s="210"/>
      <c r="AB80" s="210"/>
      <c r="AC80" s="210"/>
      <c r="AD80" s="210"/>
      <c r="AE80" s="210"/>
      <c r="AF80" s="210"/>
      <c r="AG80" s="210" t="s">
        <v>143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27"/>
      <c r="B81" s="228"/>
      <c r="C81" s="277" t="s">
        <v>281</v>
      </c>
      <c r="D81" s="264"/>
      <c r="E81" s="265">
        <v>5.7</v>
      </c>
      <c r="F81" s="230"/>
      <c r="G81" s="230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30"/>
      <c r="Z81" s="210"/>
      <c r="AA81" s="210"/>
      <c r="AB81" s="210"/>
      <c r="AC81" s="210"/>
      <c r="AD81" s="210"/>
      <c r="AE81" s="210"/>
      <c r="AF81" s="210"/>
      <c r="AG81" s="210" t="s">
        <v>215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42">
        <v>10</v>
      </c>
      <c r="B82" s="243" t="s">
        <v>282</v>
      </c>
      <c r="C82" s="253" t="s">
        <v>283</v>
      </c>
      <c r="D82" s="244" t="s">
        <v>258</v>
      </c>
      <c r="E82" s="245">
        <v>24.429290000000002</v>
      </c>
      <c r="F82" s="246"/>
      <c r="G82" s="247">
        <f>ROUND(E82*F82,2)</f>
        <v>0</v>
      </c>
      <c r="H82" s="246"/>
      <c r="I82" s="247">
        <f>ROUND(E82*H82,2)</f>
        <v>0</v>
      </c>
      <c r="J82" s="246"/>
      <c r="K82" s="247">
        <f>ROUND(E82*J82,2)</f>
        <v>0</v>
      </c>
      <c r="L82" s="247">
        <v>21</v>
      </c>
      <c r="M82" s="247">
        <f>G82*(1+L82/100)</f>
        <v>0</v>
      </c>
      <c r="N82" s="245">
        <v>1.665</v>
      </c>
      <c r="O82" s="245">
        <f>ROUND(E82*N82,2)</f>
        <v>40.67</v>
      </c>
      <c r="P82" s="245">
        <v>0</v>
      </c>
      <c r="Q82" s="245">
        <f>ROUND(E82*P82,2)</f>
        <v>0</v>
      </c>
      <c r="R82" s="247"/>
      <c r="S82" s="247" t="s">
        <v>137</v>
      </c>
      <c r="T82" s="248" t="s">
        <v>137</v>
      </c>
      <c r="U82" s="230">
        <v>0.92</v>
      </c>
      <c r="V82" s="230">
        <f>ROUND(E82*U82,2)</f>
        <v>22.47</v>
      </c>
      <c r="W82" s="230"/>
      <c r="X82" s="230" t="s">
        <v>212</v>
      </c>
      <c r="Y82" s="230" t="s">
        <v>140</v>
      </c>
      <c r="Z82" s="210"/>
      <c r="AA82" s="210"/>
      <c r="AB82" s="210"/>
      <c r="AC82" s="210"/>
      <c r="AD82" s="210"/>
      <c r="AE82" s="210"/>
      <c r="AF82" s="210"/>
      <c r="AG82" s="210" t="s">
        <v>213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27"/>
      <c r="B83" s="228"/>
      <c r="C83" s="254" t="s">
        <v>284</v>
      </c>
      <c r="D83" s="250"/>
      <c r="E83" s="250"/>
      <c r="F83" s="250"/>
      <c r="G83" s="250"/>
      <c r="H83" s="230"/>
      <c r="I83" s="230"/>
      <c r="J83" s="230"/>
      <c r="K83" s="230"/>
      <c r="L83" s="230"/>
      <c r="M83" s="230"/>
      <c r="N83" s="229"/>
      <c r="O83" s="229"/>
      <c r="P83" s="229"/>
      <c r="Q83" s="229"/>
      <c r="R83" s="230"/>
      <c r="S83" s="230"/>
      <c r="T83" s="230"/>
      <c r="U83" s="230"/>
      <c r="V83" s="230"/>
      <c r="W83" s="230"/>
      <c r="X83" s="230"/>
      <c r="Y83" s="230"/>
      <c r="Z83" s="210"/>
      <c r="AA83" s="210"/>
      <c r="AB83" s="210"/>
      <c r="AC83" s="210"/>
      <c r="AD83" s="210"/>
      <c r="AE83" s="210"/>
      <c r="AF83" s="210"/>
      <c r="AG83" s="210" t="s">
        <v>143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22.5" outlineLevel="2" x14ac:dyDescent="0.2">
      <c r="A84" s="227"/>
      <c r="B84" s="228"/>
      <c r="C84" s="277" t="s">
        <v>285</v>
      </c>
      <c r="D84" s="264"/>
      <c r="E84" s="265">
        <v>24.429290000000002</v>
      </c>
      <c r="F84" s="230"/>
      <c r="G84" s="230"/>
      <c r="H84" s="230"/>
      <c r="I84" s="230"/>
      <c r="J84" s="230"/>
      <c r="K84" s="230"/>
      <c r="L84" s="230"/>
      <c r="M84" s="230"/>
      <c r="N84" s="229"/>
      <c r="O84" s="229"/>
      <c r="P84" s="229"/>
      <c r="Q84" s="229"/>
      <c r="R84" s="230"/>
      <c r="S84" s="230"/>
      <c r="T84" s="230"/>
      <c r="U84" s="230"/>
      <c r="V84" s="230"/>
      <c r="W84" s="230"/>
      <c r="X84" s="230"/>
      <c r="Y84" s="230"/>
      <c r="Z84" s="210"/>
      <c r="AA84" s="210"/>
      <c r="AB84" s="210"/>
      <c r="AC84" s="210"/>
      <c r="AD84" s="210"/>
      <c r="AE84" s="210"/>
      <c r="AF84" s="210"/>
      <c r="AG84" s="210" t="s">
        <v>215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">
      <c r="A85" s="227"/>
      <c r="B85" s="228"/>
      <c r="C85" s="278" t="s">
        <v>275</v>
      </c>
      <c r="D85" s="266"/>
      <c r="E85" s="267"/>
      <c r="F85" s="230"/>
      <c r="G85" s="230"/>
      <c r="H85" s="230"/>
      <c r="I85" s="230"/>
      <c r="J85" s="230"/>
      <c r="K85" s="230"/>
      <c r="L85" s="230"/>
      <c r="M85" s="230"/>
      <c r="N85" s="229"/>
      <c r="O85" s="229"/>
      <c r="P85" s="229"/>
      <c r="Q85" s="229"/>
      <c r="R85" s="230"/>
      <c r="S85" s="230"/>
      <c r="T85" s="230"/>
      <c r="U85" s="230"/>
      <c r="V85" s="230"/>
      <c r="W85" s="230"/>
      <c r="X85" s="230"/>
      <c r="Y85" s="230"/>
      <c r="Z85" s="210"/>
      <c r="AA85" s="210"/>
      <c r="AB85" s="210"/>
      <c r="AC85" s="210"/>
      <c r="AD85" s="210"/>
      <c r="AE85" s="210"/>
      <c r="AF85" s="210"/>
      <c r="AG85" s="210" t="s">
        <v>215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">
      <c r="A86" s="227"/>
      <c r="B86" s="228"/>
      <c r="C86" s="279" t="s">
        <v>286</v>
      </c>
      <c r="D86" s="266"/>
      <c r="E86" s="267">
        <v>0.14000000000000001</v>
      </c>
      <c r="F86" s="230"/>
      <c r="G86" s="230"/>
      <c r="H86" s="230"/>
      <c r="I86" s="230"/>
      <c r="J86" s="230"/>
      <c r="K86" s="230"/>
      <c r="L86" s="230"/>
      <c r="M86" s="230"/>
      <c r="N86" s="229"/>
      <c r="O86" s="229"/>
      <c r="P86" s="229"/>
      <c r="Q86" s="229"/>
      <c r="R86" s="230"/>
      <c r="S86" s="230"/>
      <c r="T86" s="230"/>
      <c r="U86" s="230"/>
      <c r="V86" s="230"/>
      <c r="W86" s="230"/>
      <c r="X86" s="230"/>
      <c r="Y86" s="230"/>
      <c r="Z86" s="210"/>
      <c r="AA86" s="210"/>
      <c r="AB86" s="210"/>
      <c r="AC86" s="210"/>
      <c r="AD86" s="210"/>
      <c r="AE86" s="210"/>
      <c r="AF86" s="210"/>
      <c r="AG86" s="210" t="s">
        <v>215</v>
      </c>
      <c r="AH86" s="210">
        <v>2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">
      <c r="A87" s="227"/>
      <c r="B87" s="228"/>
      <c r="C87" s="279" t="s">
        <v>287</v>
      </c>
      <c r="D87" s="266"/>
      <c r="E87" s="267">
        <v>2.5000000000000001E-2</v>
      </c>
      <c r="F87" s="230"/>
      <c r="G87" s="230"/>
      <c r="H87" s="230"/>
      <c r="I87" s="230"/>
      <c r="J87" s="230"/>
      <c r="K87" s="230"/>
      <c r="L87" s="230"/>
      <c r="M87" s="230"/>
      <c r="N87" s="229"/>
      <c r="O87" s="229"/>
      <c r="P87" s="229"/>
      <c r="Q87" s="229"/>
      <c r="R87" s="230"/>
      <c r="S87" s="230"/>
      <c r="T87" s="230"/>
      <c r="U87" s="230"/>
      <c r="V87" s="230"/>
      <c r="W87" s="230"/>
      <c r="X87" s="230"/>
      <c r="Y87" s="230"/>
      <c r="Z87" s="210"/>
      <c r="AA87" s="210"/>
      <c r="AB87" s="210"/>
      <c r="AC87" s="210"/>
      <c r="AD87" s="210"/>
      <c r="AE87" s="210"/>
      <c r="AF87" s="210"/>
      <c r="AG87" s="210" t="s">
        <v>215</v>
      </c>
      <c r="AH87" s="210">
        <v>2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">
      <c r="A88" s="227"/>
      <c r="B88" s="228"/>
      <c r="C88" s="279" t="s">
        <v>288</v>
      </c>
      <c r="D88" s="266"/>
      <c r="E88" s="267">
        <v>7.8499999999999993E-3</v>
      </c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30"/>
      <c r="Z88" s="210"/>
      <c r="AA88" s="210"/>
      <c r="AB88" s="210"/>
      <c r="AC88" s="210"/>
      <c r="AD88" s="210"/>
      <c r="AE88" s="210"/>
      <c r="AF88" s="210"/>
      <c r="AG88" s="210" t="s">
        <v>215</v>
      </c>
      <c r="AH88" s="210">
        <v>2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">
      <c r="A89" s="227"/>
      <c r="B89" s="228"/>
      <c r="C89" s="278" t="s">
        <v>277</v>
      </c>
      <c r="D89" s="266"/>
      <c r="E89" s="267"/>
      <c r="F89" s="230"/>
      <c r="G89" s="230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30"/>
      <c r="Z89" s="210"/>
      <c r="AA89" s="210"/>
      <c r="AB89" s="210"/>
      <c r="AC89" s="210"/>
      <c r="AD89" s="210"/>
      <c r="AE89" s="210"/>
      <c r="AF89" s="210"/>
      <c r="AG89" s="210" t="s">
        <v>215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42">
        <v>11</v>
      </c>
      <c r="B90" s="243" t="s">
        <v>289</v>
      </c>
      <c r="C90" s="253" t="s">
        <v>290</v>
      </c>
      <c r="D90" s="244" t="s">
        <v>211</v>
      </c>
      <c r="E90" s="245">
        <v>375.12</v>
      </c>
      <c r="F90" s="246"/>
      <c r="G90" s="247">
        <f>ROUND(E90*F90,2)</f>
        <v>0</v>
      </c>
      <c r="H90" s="246"/>
      <c r="I90" s="247">
        <f>ROUND(E90*H90,2)</f>
        <v>0</v>
      </c>
      <c r="J90" s="246"/>
      <c r="K90" s="247">
        <f>ROUND(E90*J90,2)</f>
        <v>0</v>
      </c>
      <c r="L90" s="247">
        <v>21</v>
      </c>
      <c r="M90" s="247">
        <f>G90*(1+L90/100)</f>
        <v>0</v>
      </c>
      <c r="N90" s="245">
        <v>1.8000000000000001E-4</v>
      </c>
      <c r="O90" s="245">
        <f>ROUND(E90*N90,2)</f>
        <v>7.0000000000000007E-2</v>
      </c>
      <c r="P90" s="245">
        <v>0</v>
      </c>
      <c r="Q90" s="245">
        <f>ROUND(E90*P90,2)</f>
        <v>0</v>
      </c>
      <c r="R90" s="247"/>
      <c r="S90" s="247" t="s">
        <v>137</v>
      </c>
      <c r="T90" s="248" t="s">
        <v>137</v>
      </c>
      <c r="U90" s="230">
        <v>7.4999999999999997E-2</v>
      </c>
      <c r="V90" s="230">
        <f>ROUND(E90*U90,2)</f>
        <v>28.13</v>
      </c>
      <c r="W90" s="230"/>
      <c r="X90" s="230" t="s">
        <v>212</v>
      </c>
      <c r="Y90" s="230" t="s">
        <v>140</v>
      </c>
      <c r="Z90" s="210"/>
      <c r="AA90" s="210"/>
      <c r="AB90" s="210"/>
      <c r="AC90" s="210"/>
      <c r="AD90" s="210"/>
      <c r="AE90" s="210"/>
      <c r="AF90" s="210"/>
      <c r="AG90" s="210" t="s">
        <v>213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">
      <c r="A91" s="227"/>
      <c r="B91" s="228"/>
      <c r="C91" s="277" t="s">
        <v>291</v>
      </c>
      <c r="D91" s="264"/>
      <c r="E91" s="265">
        <v>342</v>
      </c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10"/>
      <c r="AA91" s="210"/>
      <c r="AB91" s="210"/>
      <c r="AC91" s="210"/>
      <c r="AD91" s="210"/>
      <c r="AE91" s="210"/>
      <c r="AF91" s="210"/>
      <c r="AG91" s="210" t="s">
        <v>215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ht="22.5" outlineLevel="3" x14ac:dyDescent="0.2">
      <c r="A92" s="227"/>
      <c r="B92" s="228"/>
      <c r="C92" s="277" t="s">
        <v>292</v>
      </c>
      <c r="D92" s="264"/>
      <c r="E92" s="265">
        <v>33.119999999999997</v>
      </c>
      <c r="F92" s="230"/>
      <c r="G92" s="230"/>
      <c r="H92" s="230"/>
      <c r="I92" s="230"/>
      <c r="J92" s="230"/>
      <c r="K92" s="230"/>
      <c r="L92" s="230"/>
      <c r="M92" s="230"/>
      <c r="N92" s="229"/>
      <c r="O92" s="229"/>
      <c r="P92" s="229"/>
      <c r="Q92" s="229"/>
      <c r="R92" s="230"/>
      <c r="S92" s="230"/>
      <c r="T92" s="230"/>
      <c r="U92" s="230"/>
      <c r="V92" s="230"/>
      <c r="W92" s="230"/>
      <c r="X92" s="230"/>
      <c r="Y92" s="230"/>
      <c r="Z92" s="210"/>
      <c r="AA92" s="210"/>
      <c r="AB92" s="210"/>
      <c r="AC92" s="210"/>
      <c r="AD92" s="210"/>
      <c r="AE92" s="210"/>
      <c r="AF92" s="210"/>
      <c r="AG92" s="210" t="s">
        <v>215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42">
        <v>12</v>
      </c>
      <c r="B93" s="243" t="s">
        <v>293</v>
      </c>
      <c r="C93" s="253" t="s">
        <v>294</v>
      </c>
      <c r="D93" s="244" t="s">
        <v>219</v>
      </c>
      <c r="E93" s="245">
        <v>311.08</v>
      </c>
      <c r="F93" s="246"/>
      <c r="G93" s="247">
        <f>ROUND(E93*F93,2)</f>
        <v>0</v>
      </c>
      <c r="H93" s="246"/>
      <c r="I93" s="247">
        <f>ROUND(E93*H93,2)</f>
        <v>0</v>
      </c>
      <c r="J93" s="246"/>
      <c r="K93" s="247">
        <f>ROUND(E93*J93,2)</f>
        <v>0</v>
      </c>
      <c r="L93" s="247">
        <v>21</v>
      </c>
      <c r="M93" s="247">
        <f>G93*(1+L93/100)</f>
        <v>0</v>
      </c>
      <c r="N93" s="245">
        <v>4.8000000000000001E-4</v>
      </c>
      <c r="O93" s="245">
        <f>ROUND(E93*N93,2)</f>
        <v>0.15</v>
      </c>
      <c r="P93" s="245">
        <v>0</v>
      </c>
      <c r="Q93" s="245">
        <f>ROUND(E93*P93,2)</f>
        <v>0</v>
      </c>
      <c r="R93" s="247" t="s">
        <v>295</v>
      </c>
      <c r="S93" s="247" t="s">
        <v>137</v>
      </c>
      <c r="T93" s="248" t="s">
        <v>137</v>
      </c>
      <c r="U93" s="230">
        <v>0</v>
      </c>
      <c r="V93" s="230">
        <f>ROUND(E93*U93,2)</f>
        <v>0</v>
      </c>
      <c r="W93" s="230"/>
      <c r="X93" s="230" t="s">
        <v>271</v>
      </c>
      <c r="Y93" s="230" t="s">
        <v>140</v>
      </c>
      <c r="Z93" s="210"/>
      <c r="AA93" s="210"/>
      <c r="AB93" s="210"/>
      <c r="AC93" s="210"/>
      <c r="AD93" s="210"/>
      <c r="AE93" s="210"/>
      <c r="AF93" s="210"/>
      <c r="AG93" s="210" t="s">
        <v>272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">
      <c r="A94" s="227"/>
      <c r="B94" s="228"/>
      <c r="C94" s="254" t="s">
        <v>296</v>
      </c>
      <c r="D94" s="250"/>
      <c r="E94" s="250"/>
      <c r="F94" s="250"/>
      <c r="G94" s="25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10"/>
      <c r="AA94" s="210"/>
      <c r="AB94" s="210"/>
      <c r="AC94" s="210"/>
      <c r="AD94" s="210"/>
      <c r="AE94" s="210"/>
      <c r="AF94" s="210"/>
      <c r="AG94" s="210" t="s">
        <v>143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2" x14ac:dyDescent="0.2">
      <c r="A95" s="227"/>
      <c r="B95" s="228"/>
      <c r="C95" s="277" t="s">
        <v>297</v>
      </c>
      <c r="D95" s="264"/>
      <c r="E95" s="265">
        <v>230.28</v>
      </c>
      <c r="F95" s="230"/>
      <c r="G95" s="230"/>
      <c r="H95" s="230"/>
      <c r="I95" s="230"/>
      <c r="J95" s="230"/>
      <c r="K95" s="230"/>
      <c r="L95" s="230"/>
      <c r="M95" s="230"/>
      <c r="N95" s="229"/>
      <c r="O95" s="229"/>
      <c r="P95" s="229"/>
      <c r="Q95" s="229"/>
      <c r="R95" s="230"/>
      <c r="S95" s="230"/>
      <c r="T95" s="230"/>
      <c r="U95" s="230"/>
      <c r="V95" s="230"/>
      <c r="W95" s="230"/>
      <c r="X95" s="230"/>
      <c r="Y95" s="230"/>
      <c r="Z95" s="210"/>
      <c r="AA95" s="210"/>
      <c r="AB95" s="210"/>
      <c r="AC95" s="210"/>
      <c r="AD95" s="210"/>
      <c r="AE95" s="210"/>
      <c r="AF95" s="210"/>
      <c r="AG95" s="210" t="s">
        <v>215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">
      <c r="A96" s="227"/>
      <c r="B96" s="228"/>
      <c r="C96" s="277" t="s">
        <v>298</v>
      </c>
      <c r="D96" s="264"/>
      <c r="E96" s="265">
        <v>80.8</v>
      </c>
      <c r="F96" s="230"/>
      <c r="G96" s="230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30"/>
      <c r="Z96" s="210"/>
      <c r="AA96" s="210"/>
      <c r="AB96" s="210"/>
      <c r="AC96" s="210"/>
      <c r="AD96" s="210"/>
      <c r="AE96" s="210"/>
      <c r="AF96" s="210"/>
      <c r="AG96" s="210" t="s">
        <v>215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42">
        <v>13</v>
      </c>
      <c r="B97" s="243" t="s">
        <v>299</v>
      </c>
      <c r="C97" s="253" t="s">
        <v>300</v>
      </c>
      <c r="D97" s="244" t="s">
        <v>211</v>
      </c>
      <c r="E97" s="245">
        <v>452.3904</v>
      </c>
      <c r="F97" s="246"/>
      <c r="G97" s="247">
        <f>ROUND(E97*F97,2)</f>
        <v>0</v>
      </c>
      <c r="H97" s="246"/>
      <c r="I97" s="247">
        <f>ROUND(E97*H97,2)</f>
        <v>0</v>
      </c>
      <c r="J97" s="246"/>
      <c r="K97" s="247">
        <f>ROUND(E97*J97,2)</f>
        <v>0</v>
      </c>
      <c r="L97" s="247">
        <v>21</v>
      </c>
      <c r="M97" s="247">
        <f>G97*(1+L97/100)</f>
        <v>0</v>
      </c>
      <c r="N97" s="245">
        <v>2.5000000000000001E-4</v>
      </c>
      <c r="O97" s="245">
        <f>ROUND(E97*N97,2)</f>
        <v>0.11</v>
      </c>
      <c r="P97" s="245">
        <v>0</v>
      </c>
      <c r="Q97" s="245">
        <f>ROUND(E97*P97,2)</f>
        <v>0</v>
      </c>
      <c r="R97" s="247" t="s">
        <v>295</v>
      </c>
      <c r="S97" s="247" t="s">
        <v>137</v>
      </c>
      <c r="T97" s="248" t="s">
        <v>137</v>
      </c>
      <c r="U97" s="230">
        <v>0</v>
      </c>
      <c r="V97" s="230">
        <f>ROUND(E97*U97,2)</f>
        <v>0</v>
      </c>
      <c r="W97" s="230"/>
      <c r="X97" s="230" t="s">
        <v>271</v>
      </c>
      <c r="Y97" s="230" t="s">
        <v>140</v>
      </c>
      <c r="Z97" s="210"/>
      <c r="AA97" s="210"/>
      <c r="AB97" s="210"/>
      <c r="AC97" s="210"/>
      <c r="AD97" s="210"/>
      <c r="AE97" s="210"/>
      <c r="AF97" s="210"/>
      <c r="AG97" s="210" t="s">
        <v>272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">
      <c r="A98" s="227"/>
      <c r="B98" s="228"/>
      <c r="C98" s="254" t="s">
        <v>301</v>
      </c>
      <c r="D98" s="250"/>
      <c r="E98" s="250"/>
      <c r="F98" s="250"/>
      <c r="G98" s="250"/>
      <c r="H98" s="230"/>
      <c r="I98" s="230"/>
      <c r="J98" s="230"/>
      <c r="K98" s="230"/>
      <c r="L98" s="230"/>
      <c r="M98" s="230"/>
      <c r="N98" s="229"/>
      <c r="O98" s="229"/>
      <c r="P98" s="229"/>
      <c r="Q98" s="229"/>
      <c r="R98" s="230"/>
      <c r="S98" s="230"/>
      <c r="T98" s="230"/>
      <c r="U98" s="230"/>
      <c r="V98" s="230"/>
      <c r="W98" s="230"/>
      <c r="X98" s="230"/>
      <c r="Y98" s="230"/>
      <c r="Z98" s="210"/>
      <c r="AA98" s="210"/>
      <c r="AB98" s="210"/>
      <c r="AC98" s="210"/>
      <c r="AD98" s="210"/>
      <c r="AE98" s="210"/>
      <c r="AF98" s="210"/>
      <c r="AG98" s="210" t="s">
        <v>143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ht="22.5" outlineLevel="2" x14ac:dyDescent="0.2">
      <c r="A99" s="227"/>
      <c r="B99" s="228"/>
      <c r="C99" s="277" t="s">
        <v>302</v>
      </c>
      <c r="D99" s="264"/>
      <c r="E99" s="265">
        <v>418.608</v>
      </c>
      <c r="F99" s="230"/>
      <c r="G99" s="230"/>
      <c r="H99" s="230"/>
      <c r="I99" s="230"/>
      <c r="J99" s="230"/>
      <c r="K99" s="230"/>
      <c r="L99" s="230"/>
      <c r="M99" s="230"/>
      <c r="N99" s="229"/>
      <c r="O99" s="229"/>
      <c r="P99" s="229"/>
      <c r="Q99" s="229"/>
      <c r="R99" s="230"/>
      <c r="S99" s="230"/>
      <c r="T99" s="230"/>
      <c r="U99" s="230"/>
      <c r="V99" s="230"/>
      <c r="W99" s="230"/>
      <c r="X99" s="230"/>
      <c r="Y99" s="230"/>
      <c r="Z99" s="210"/>
      <c r="AA99" s="210"/>
      <c r="AB99" s="210"/>
      <c r="AC99" s="210"/>
      <c r="AD99" s="210"/>
      <c r="AE99" s="210"/>
      <c r="AF99" s="210"/>
      <c r="AG99" s="210" t="s">
        <v>215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ht="33.75" outlineLevel="3" x14ac:dyDescent="0.2">
      <c r="A100" s="227"/>
      <c r="B100" s="228"/>
      <c r="C100" s="277" t="s">
        <v>303</v>
      </c>
      <c r="D100" s="264"/>
      <c r="E100" s="265">
        <v>33.782400000000003</v>
      </c>
      <c r="F100" s="230"/>
      <c r="G100" s="230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30"/>
      <c r="Z100" s="210"/>
      <c r="AA100" s="210"/>
      <c r="AB100" s="210"/>
      <c r="AC100" s="210"/>
      <c r="AD100" s="210"/>
      <c r="AE100" s="210"/>
      <c r="AF100" s="210"/>
      <c r="AG100" s="210" t="s">
        <v>215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x14ac:dyDescent="0.2">
      <c r="A101" s="235" t="s">
        <v>132</v>
      </c>
      <c r="B101" s="236" t="s">
        <v>80</v>
      </c>
      <c r="C101" s="252" t="s">
        <v>62</v>
      </c>
      <c r="D101" s="237"/>
      <c r="E101" s="238"/>
      <c r="F101" s="239"/>
      <c r="G101" s="239">
        <f>SUMIF(AG102:AG125,"&lt;&gt;NOR",G102:G125)</f>
        <v>0</v>
      </c>
      <c r="H101" s="239"/>
      <c r="I101" s="239">
        <f>SUM(I102:I125)</f>
        <v>0</v>
      </c>
      <c r="J101" s="239"/>
      <c r="K101" s="239">
        <f>SUM(K102:K125)</f>
        <v>0</v>
      </c>
      <c r="L101" s="239"/>
      <c r="M101" s="239">
        <f>SUM(M102:M125)</f>
        <v>0</v>
      </c>
      <c r="N101" s="238"/>
      <c r="O101" s="238">
        <f>SUM(O102:O125)</f>
        <v>0.19</v>
      </c>
      <c r="P101" s="238"/>
      <c r="Q101" s="238">
        <f>SUM(Q102:Q125)</f>
        <v>0</v>
      </c>
      <c r="R101" s="239"/>
      <c r="S101" s="239"/>
      <c r="T101" s="240"/>
      <c r="U101" s="234"/>
      <c r="V101" s="234">
        <f>SUM(V102:V125)</f>
        <v>87.359999999999985</v>
      </c>
      <c r="W101" s="234"/>
      <c r="X101" s="234"/>
      <c r="Y101" s="234"/>
      <c r="AG101" t="s">
        <v>133</v>
      </c>
    </row>
    <row r="102" spans="1:60" outlineLevel="1" x14ac:dyDescent="0.2">
      <c r="A102" s="242">
        <v>14</v>
      </c>
      <c r="B102" s="243" t="s">
        <v>304</v>
      </c>
      <c r="C102" s="253" t="s">
        <v>305</v>
      </c>
      <c r="D102" s="244" t="s">
        <v>211</v>
      </c>
      <c r="E102" s="245">
        <v>1593.3</v>
      </c>
      <c r="F102" s="246"/>
      <c r="G102" s="247">
        <f>ROUND(E102*F102,2)</f>
        <v>0</v>
      </c>
      <c r="H102" s="246"/>
      <c r="I102" s="247">
        <f>ROUND(E102*H102,2)</f>
        <v>0</v>
      </c>
      <c r="J102" s="246"/>
      <c r="K102" s="247">
        <f>ROUND(E102*J102,2)</f>
        <v>0</v>
      </c>
      <c r="L102" s="247">
        <v>21</v>
      </c>
      <c r="M102" s="247">
        <f>G102*(1+L102/100)</f>
        <v>0</v>
      </c>
      <c r="N102" s="245">
        <v>0</v>
      </c>
      <c r="O102" s="245">
        <f>ROUND(E102*N102,2)</f>
        <v>0</v>
      </c>
      <c r="P102" s="245">
        <v>0</v>
      </c>
      <c r="Q102" s="245">
        <f>ROUND(E102*P102,2)</f>
        <v>0</v>
      </c>
      <c r="R102" s="247"/>
      <c r="S102" s="247" t="s">
        <v>137</v>
      </c>
      <c r="T102" s="248" t="s">
        <v>137</v>
      </c>
      <c r="U102" s="230">
        <v>2.5000000000000001E-2</v>
      </c>
      <c r="V102" s="230">
        <f>ROUND(E102*U102,2)</f>
        <v>39.83</v>
      </c>
      <c r="W102" s="230"/>
      <c r="X102" s="230" t="s">
        <v>212</v>
      </c>
      <c r="Y102" s="230" t="s">
        <v>140</v>
      </c>
      <c r="Z102" s="210"/>
      <c r="AA102" s="210"/>
      <c r="AB102" s="210"/>
      <c r="AC102" s="210"/>
      <c r="AD102" s="210"/>
      <c r="AE102" s="210"/>
      <c r="AF102" s="210"/>
      <c r="AG102" s="210" t="s">
        <v>213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">
      <c r="A103" s="227"/>
      <c r="B103" s="228"/>
      <c r="C103" s="277" t="s">
        <v>306</v>
      </c>
      <c r="D103" s="264"/>
      <c r="E103" s="265"/>
      <c r="F103" s="230"/>
      <c r="G103" s="230"/>
      <c r="H103" s="230"/>
      <c r="I103" s="230"/>
      <c r="J103" s="230"/>
      <c r="K103" s="230"/>
      <c r="L103" s="230"/>
      <c r="M103" s="230"/>
      <c r="N103" s="229"/>
      <c r="O103" s="229"/>
      <c r="P103" s="229"/>
      <c r="Q103" s="229"/>
      <c r="R103" s="230"/>
      <c r="S103" s="230"/>
      <c r="T103" s="230"/>
      <c r="U103" s="230"/>
      <c r="V103" s="230"/>
      <c r="W103" s="230"/>
      <c r="X103" s="230"/>
      <c r="Y103" s="230"/>
      <c r="Z103" s="210"/>
      <c r="AA103" s="210"/>
      <c r="AB103" s="210"/>
      <c r="AC103" s="210"/>
      <c r="AD103" s="210"/>
      <c r="AE103" s="210"/>
      <c r="AF103" s="210"/>
      <c r="AG103" s="210" t="s">
        <v>215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">
      <c r="A104" s="227"/>
      <c r="B104" s="228"/>
      <c r="C104" s="277" t="s">
        <v>307</v>
      </c>
      <c r="D104" s="264"/>
      <c r="E104" s="265">
        <v>684.2</v>
      </c>
      <c r="F104" s="230"/>
      <c r="G104" s="230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10"/>
      <c r="AA104" s="210"/>
      <c r="AB104" s="210"/>
      <c r="AC104" s="210"/>
      <c r="AD104" s="210"/>
      <c r="AE104" s="210"/>
      <c r="AF104" s="210"/>
      <c r="AG104" s="210" t="s">
        <v>215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">
      <c r="A105" s="227"/>
      <c r="B105" s="228"/>
      <c r="C105" s="277" t="s">
        <v>308</v>
      </c>
      <c r="D105" s="264"/>
      <c r="E105" s="265">
        <v>909.1</v>
      </c>
      <c r="F105" s="230"/>
      <c r="G105" s="230"/>
      <c r="H105" s="230"/>
      <c r="I105" s="230"/>
      <c r="J105" s="230"/>
      <c r="K105" s="230"/>
      <c r="L105" s="230"/>
      <c r="M105" s="230"/>
      <c r="N105" s="229"/>
      <c r="O105" s="229"/>
      <c r="P105" s="229"/>
      <c r="Q105" s="229"/>
      <c r="R105" s="230"/>
      <c r="S105" s="230"/>
      <c r="T105" s="230"/>
      <c r="U105" s="230"/>
      <c r="V105" s="230"/>
      <c r="W105" s="230"/>
      <c r="X105" s="230"/>
      <c r="Y105" s="230"/>
      <c r="Z105" s="210"/>
      <c r="AA105" s="210"/>
      <c r="AB105" s="210"/>
      <c r="AC105" s="210"/>
      <c r="AD105" s="210"/>
      <c r="AE105" s="210"/>
      <c r="AF105" s="210"/>
      <c r="AG105" s="210" t="s">
        <v>215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ht="22.5" outlineLevel="1" x14ac:dyDescent="0.2">
      <c r="A106" s="242">
        <v>15</v>
      </c>
      <c r="B106" s="243" t="s">
        <v>309</v>
      </c>
      <c r="C106" s="253" t="s">
        <v>310</v>
      </c>
      <c r="D106" s="244" t="s">
        <v>211</v>
      </c>
      <c r="E106" s="245">
        <v>1593.3</v>
      </c>
      <c r="F106" s="246"/>
      <c r="G106" s="247">
        <f>ROUND(E106*F106,2)</f>
        <v>0</v>
      </c>
      <c r="H106" s="246"/>
      <c r="I106" s="247">
        <f>ROUND(E106*H106,2)</f>
        <v>0</v>
      </c>
      <c r="J106" s="246"/>
      <c r="K106" s="247">
        <f>ROUND(E106*J106,2)</f>
        <v>0</v>
      </c>
      <c r="L106" s="247">
        <v>21</v>
      </c>
      <c r="M106" s="247">
        <f>G106*(1+L106/100)</f>
        <v>0</v>
      </c>
      <c r="N106" s="245">
        <v>0</v>
      </c>
      <c r="O106" s="245">
        <f>ROUND(E106*N106,2)</f>
        <v>0</v>
      </c>
      <c r="P106" s="245">
        <v>0</v>
      </c>
      <c r="Q106" s="245">
        <f>ROUND(E106*P106,2)</f>
        <v>0</v>
      </c>
      <c r="R106" s="247"/>
      <c r="S106" s="247" t="s">
        <v>137</v>
      </c>
      <c r="T106" s="248" t="s">
        <v>137</v>
      </c>
      <c r="U106" s="230">
        <v>2.5999999999999999E-2</v>
      </c>
      <c r="V106" s="230">
        <f>ROUND(E106*U106,2)</f>
        <v>41.43</v>
      </c>
      <c r="W106" s="230"/>
      <c r="X106" s="230" t="s">
        <v>212</v>
      </c>
      <c r="Y106" s="230" t="s">
        <v>140</v>
      </c>
      <c r="Z106" s="210"/>
      <c r="AA106" s="210"/>
      <c r="AB106" s="210"/>
      <c r="AC106" s="210"/>
      <c r="AD106" s="210"/>
      <c r="AE106" s="210"/>
      <c r="AF106" s="210"/>
      <c r="AG106" s="210" t="s">
        <v>213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27"/>
      <c r="B107" s="228"/>
      <c r="C107" s="254" t="s">
        <v>311</v>
      </c>
      <c r="D107" s="250"/>
      <c r="E107" s="250"/>
      <c r="F107" s="250"/>
      <c r="G107" s="250"/>
      <c r="H107" s="230"/>
      <c r="I107" s="230"/>
      <c r="J107" s="230"/>
      <c r="K107" s="230"/>
      <c r="L107" s="230"/>
      <c r="M107" s="230"/>
      <c r="N107" s="229"/>
      <c r="O107" s="229"/>
      <c r="P107" s="229"/>
      <c r="Q107" s="229"/>
      <c r="R107" s="230"/>
      <c r="S107" s="230"/>
      <c r="T107" s="230"/>
      <c r="U107" s="230"/>
      <c r="V107" s="230"/>
      <c r="W107" s="230"/>
      <c r="X107" s="230"/>
      <c r="Y107" s="230"/>
      <c r="Z107" s="210"/>
      <c r="AA107" s="210"/>
      <c r="AB107" s="210"/>
      <c r="AC107" s="210"/>
      <c r="AD107" s="210"/>
      <c r="AE107" s="210"/>
      <c r="AF107" s="210"/>
      <c r="AG107" s="210" t="s">
        <v>143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">
      <c r="A108" s="227"/>
      <c r="B108" s="228"/>
      <c r="C108" s="277" t="s">
        <v>307</v>
      </c>
      <c r="D108" s="264"/>
      <c r="E108" s="265">
        <v>684.2</v>
      </c>
      <c r="F108" s="230"/>
      <c r="G108" s="230"/>
      <c r="H108" s="230"/>
      <c r="I108" s="230"/>
      <c r="J108" s="230"/>
      <c r="K108" s="230"/>
      <c r="L108" s="230"/>
      <c r="M108" s="230"/>
      <c r="N108" s="229"/>
      <c r="O108" s="229"/>
      <c r="P108" s="229"/>
      <c r="Q108" s="229"/>
      <c r="R108" s="230"/>
      <c r="S108" s="230"/>
      <c r="T108" s="230"/>
      <c r="U108" s="230"/>
      <c r="V108" s="230"/>
      <c r="W108" s="230"/>
      <c r="X108" s="230"/>
      <c r="Y108" s="230"/>
      <c r="Z108" s="210"/>
      <c r="AA108" s="210"/>
      <c r="AB108" s="210"/>
      <c r="AC108" s="210"/>
      <c r="AD108" s="210"/>
      <c r="AE108" s="210"/>
      <c r="AF108" s="210"/>
      <c r="AG108" s="210" t="s">
        <v>215</v>
      </c>
      <c r="AH108" s="210">
        <v>0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3" x14ac:dyDescent="0.2">
      <c r="A109" s="227"/>
      <c r="B109" s="228"/>
      <c r="C109" s="277" t="s">
        <v>308</v>
      </c>
      <c r="D109" s="264"/>
      <c r="E109" s="265">
        <v>909.1</v>
      </c>
      <c r="F109" s="230"/>
      <c r="G109" s="230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30"/>
      <c r="Z109" s="210"/>
      <c r="AA109" s="210"/>
      <c r="AB109" s="210"/>
      <c r="AC109" s="210"/>
      <c r="AD109" s="210"/>
      <c r="AE109" s="210"/>
      <c r="AF109" s="210"/>
      <c r="AG109" s="210" t="s">
        <v>215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42">
        <v>16</v>
      </c>
      <c r="B110" s="243" t="s">
        <v>312</v>
      </c>
      <c r="C110" s="253" t="s">
        <v>313</v>
      </c>
      <c r="D110" s="244" t="s">
        <v>211</v>
      </c>
      <c r="E110" s="245">
        <v>66.999849999999995</v>
      </c>
      <c r="F110" s="246"/>
      <c r="G110" s="247">
        <f>ROUND(E110*F110,2)</f>
        <v>0</v>
      </c>
      <c r="H110" s="246"/>
      <c r="I110" s="247">
        <f>ROUND(E110*H110,2)</f>
        <v>0</v>
      </c>
      <c r="J110" s="246"/>
      <c r="K110" s="247">
        <f>ROUND(E110*J110,2)</f>
        <v>0</v>
      </c>
      <c r="L110" s="247">
        <v>21</v>
      </c>
      <c r="M110" s="247">
        <f>G110*(1+L110/100)</f>
        <v>0</v>
      </c>
      <c r="N110" s="245">
        <v>0</v>
      </c>
      <c r="O110" s="245">
        <f>ROUND(E110*N110,2)</f>
        <v>0</v>
      </c>
      <c r="P110" s="245">
        <v>0</v>
      </c>
      <c r="Q110" s="245">
        <f>ROUND(E110*P110,2)</f>
        <v>0</v>
      </c>
      <c r="R110" s="247"/>
      <c r="S110" s="247" t="s">
        <v>137</v>
      </c>
      <c r="T110" s="248" t="s">
        <v>137</v>
      </c>
      <c r="U110" s="230">
        <v>9.0999999999999998E-2</v>
      </c>
      <c r="V110" s="230">
        <f>ROUND(E110*U110,2)</f>
        <v>6.1</v>
      </c>
      <c r="W110" s="230"/>
      <c r="X110" s="230" t="s">
        <v>212</v>
      </c>
      <c r="Y110" s="230" t="s">
        <v>140</v>
      </c>
      <c r="Z110" s="210"/>
      <c r="AA110" s="210"/>
      <c r="AB110" s="210"/>
      <c r="AC110" s="210"/>
      <c r="AD110" s="210"/>
      <c r="AE110" s="210"/>
      <c r="AF110" s="210"/>
      <c r="AG110" s="210" t="s">
        <v>213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2" x14ac:dyDescent="0.2">
      <c r="A111" s="227"/>
      <c r="B111" s="228"/>
      <c r="C111" s="277" t="s">
        <v>314</v>
      </c>
      <c r="D111" s="264"/>
      <c r="E111" s="265">
        <v>66.999849999999995</v>
      </c>
      <c r="F111" s="230"/>
      <c r="G111" s="230"/>
      <c r="H111" s="230"/>
      <c r="I111" s="230"/>
      <c r="J111" s="230"/>
      <c r="K111" s="230"/>
      <c r="L111" s="230"/>
      <c r="M111" s="230"/>
      <c r="N111" s="229"/>
      <c r="O111" s="229"/>
      <c r="P111" s="229"/>
      <c r="Q111" s="229"/>
      <c r="R111" s="230"/>
      <c r="S111" s="230"/>
      <c r="T111" s="230"/>
      <c r="U111" s="230"/>
      <c r="V111" s="230"/>
      <c r="W111" s="230"/>
      <c r="X111" s="230"/>
      <c r="Y111" s="230"/>
      <c r="Z111" s="210"/>
      <c r="AA111" s="210"/>
      <c r="AB111" s="210"/>
      <c r="AC111" s="210"/>
      <c r="AD111" s="210"/>
      <c r="AE111" s="210"/>
      <c r="AF111" s="210"/>
      <c r="AG111" s="210" t="s">
        <v>215</v>
      </c>
      <c r="AH111" s="210">
        <v>5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">
      <c r="A112" s="227"/>
      <c r="B112" s="228"/>
      <c r="C112" s="278" t="s">
        <v>275</v>
      </c>
      <c r="D112" s="266"/>
      <c r="E112" s="267"/>
      <c r="F112" s="230"/>
      <c r="G112" s="230"/>
      <c r="H112" s="230"/>
      <c r="I112" s="230"/>
      <c r="J112" s="230"/>
      <c r="K112" s="230"/>
      <c r="L112" s="230"/>
      <c r="M112" s="230"/>
      <c r="N112" s="229"/>
      <c r="O112" s="229"/>
      <c r="P112" s="229"/>
      <c r="Q112" s="229"/>
      <c r="R112" s="230"/>
      <c r="S112" s="230"/>
      <c r="T112" s="230"/>
      <c r="U112" s="230"/>
      <c r="V112" s="230"/>
      <c r="W112" s="230"/>
      <c r="X112" s="230"/>
      <c r="Y112" s="230"/>
      <c r="Z112" s="210"/>
      <c r="AA112" s="210"/>
      <c r="AB112" s="210"/>
      <c r="AC112" s="210"/>
      <c r="AD112" s="210"/>
      <c r="AE112" s="210"/>
      <c r="AF112" s="210"/>
      <c r="AG112" s="210" t="s">
        <v>215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">
      <c r="A113" s="227"/>
      <c r="B113" s="228"/>
      <c r="C113" s="279" t="s">
        <v>315</v>
      </c>
      <c r="D113" s="266"/>
      <c r="E113" s="267">
        <v>0.98038999999999998</v>
      </c>
      <c r="F113" s="230"/>
      <c r="G113" s="230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30"/>
      <c r="Z113" s="210"/>
      <c r="AA113" s="210"/>
      <c r="AB113" s="210"/>
      <c r="AC113" s="210"/>
      <c r="AD113" s="210"/>
      <c r="AE113" s="210"/>
      <c r="AF113" s="210"/>
      <c r="AG113" s="210" t="s">
        <v>215</v>
      </c>
      <c r="AH113" s="210">
        <v>2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">
      <c r="A114" s="227"/>
      <c r="B114" s="228"/>
      <c r="C114" s="278" t="s">
        <v>277</v>
      </c>
      <c r="D114" s="266"/>
      <c r="E114" s="267"/>
      <c r="F114" s="230"/>
      <c r="G114" s="230"/>
      <c r="H114" s="230"/>
      <c r="I114" s="230"/>
      <c r="J114" s="230"/>
      <c r="K114" s="230"/>
      <c r="L114" s="230"/>
      <c r="M114" s="230"/>
      <c r="N114" s="229"/>
      <c r="O114" s="229"/>
      <c r="P114" s="229"/>
      <c r="Q114" s="229"/>
      <c r="R114" s="230"/>
      <c r="S114" s="230"/>
      <c r="T114" s="230"/>
      <c r="U114" s="230"/>
      <c r="V114" s="230"/>
      <c r="W114" s="230"/>
      <c r="X114" s="230"/>
      <c r="Y114" s="230"/>
      <c r="Z114" s="210"/>
      <c r="AA114" s="210"/>
      <c r="AB114" s="210"/>
      <c r="AC114" s="210"/>
      <c r="AD114" s="210"/>
      <c r="AE114" s="210"/>
      <c r="AF114" s="210"/>
      <c r="AG114" s="210" t="s">
        <v>215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ht="22.5" outlineLevel="1" x14ac:dyDescent="0.2">
      <c r="A115" s="242">
        <v>17</v>
      </c>
      <c r="B115" s="243" t="s">
        <v>316</v>
      </c>
      <c r="C115" s="253" t="s">
        <v>317</v>
      </c>
      <c r="D115" s="244" t="s">
        <v>318</v>
      </c>
      <c r="E115" s="245">
        <v>5</v>
      </c>
      <c r="F115" s="246"/>
      <c r="G115" s="247">
        <f>ROUND(E115*F115,2)</f>
        <v>0</v>
      </c>
      <c r="H115" s="246"/>
      <c r="I115" s="247">
        <f>ROUND(E115*H115,2)</f>
        <v>0</v>
      </c>
      <c r="J115" s="246"/>
      <c r="K115" s="247">
        <f>ROUND(E115*J115,2)</f>
        <v>0</v>
      </c>
      <c r="L115" s="247">
        <v>21</v>
      </c>
      <c r="M115" s="247">
        <f>G115*(1+L115/100)</f>
        <v>0</v>
      </c>
      <c r="N115" s="245">
        <v>3.2390000000000002E-2</v>
      </c>
      <c r="O115" s="245">
        <f>ROUND(E115*N115,2)</f>
        <v>0.16</v>
      </c>
      <c r="P115" s="245">
        <v>0</v>
      </c>
      <c r="Q115" s="245">
        <f>ROUND(E115*P115,2)</f>
        <v>0</v>
      </c>
      <c r="R115" s="247" t="s">
        <v>295</v>
      </c>
      <c r="S115" s="247" t="s">
        <v>137</v>
      </c>
      <c r="T115" s="248" t="s">
        <v>137</v>
      </c>
      <c r="U115" s="230">
        <v>0</v>
      </c>
      <c r="V115" s="230">
        <f>ROUND(E115*U115,2)</f>
        <v>0</v>
      </c>
      <c r="W115" s="230"/>
      <c r="X115" s="230" t="s">
        <v>271</v>
      </c>
      <c r="Y115" s="230" t="s">
        <v>140</v>
      </c>
      <c r="Z115" s="210"/>
      <c r="AA115" s="210"/>
      <c r="AB115" s="210"/>
      <c r="AC115" s="210"/>
      <c r="AD115" s="210"/>
      <c r="AE115" s="210"/>
      <c r="AF115" s="210"/>
      <c r="AG115" s="210" t="s">
        <v>272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ht="22.5" outlineLevel="2" x14ac:dyDescent="0.2">
      <c r="A116" s="227"/>
      <c r="B116" s="228"/>
      <c r="C116" s="254" t="s">
        <v>319</v>
      </c>
      <c r="D116" s="250"/>
      <c r="E116" s="250"/>
      <c r="F116" s="250"/>
      <c r="G116" s="250"/>
      <c r="H116" s="230"/>
      <c r="I116" s="230"/>
      <c r="J116" s="230"/>
      <c r="K116" s="230"/>
      <c r="L116" s="230"/>
      <c r="M116" s="230"/>
      <c r="N116" s="229"/>
      <c r="O116" s="229"/>
      <c r="P116" s="229"/>
      <c r="Q116" s="229"/>
      <c r="R116" s="230"/>
      <c r="S116" s="230"/>
      <c r="T116" s="230"/>
      <c r="U116" s="230"/>
      <c r="V116" s="230"/>
      <c r="W116" s="230"/>
      <c r="X116" s="230"/>
      <c r="Y116" s="230"/>
      <c r="Z116" s="210"/>
      <c r="AA116" s="210"/>
      <c r="AB116" s="210"/>
      <c r="AC116" s="210"/>
      <c r="AD116" s="210"/>
      <c r="AE116" s="210"/>
      <c r="AF116" s="210"/>
      <c r="AG116" s="210" t="s">
        <v>143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49" t="str">
        <f>C116</f>
        <v>D+M vč. řezání kari sítě 8/150x150 o rozměrech min. 1,5 x 1,5 m. Položení v místě výsadby stromů na dně před rozprostřením strukturního substrátu.</v>
      </c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">
      <c r="A117" s="242">
        <v>18</v>
      </c>
      <c r="B117" s="243" t="s">
        <v>320</v>
      </c>
      <c r="C117" s="253" t="s">
        <v>321</v>
      </c>
      <c r="D117" s="244" t="s">
        <v>211</v>
      </c>
      <c r="E117" s="245">
        <v>68.34</v>
      </c>
      <c r="F117" s="246"/>
      <c r="G117" s="247">
        <f>ROUND(E117*F117,2)</f>
        <v>0</v>
      </c>
      <c r="H117" s="246"/>
      <c r="I117" s="247">
        <f>ROUND(E117*H117,2)</f>
        <v>0</v>
      </c>
      <c r="J117" s="246"/>
      <c r="K117" s="247">
        <f>ROUND(E117*J117,2)</f>
        <v>0</v>
      </c>
      <c r="L117" s="247">
        <v>21</v>
      </c>
      <c r="M117" s="247">
        <f>G117*(1+L117/100)</f>
        <v>0</v>
      </c>
      <c r="N117" s="245">
        <v>4.0000000000000002E-4</v>
      </c>
      <c r="O117" s="245">
        <f>ROUND(E117*N117,2)</f>
        <v>0.03</v>
      </c>
      <c r="P117" s="245">
        <v>0</v>
      </c>
      <c r="Q117" s="245">
        <f>ROUND(E117*P117,2)</f>
        <v>0</v>
      </c>
      <c r="R117" s="247" t="s">
        <v>295</v>
      </c>
      <c r="S117" s="247" t="s">
        <v>137</v>
      </c>
      <c r="T117" s="248" t="s">
        <v>137</v>
      </c>
      <c r="U117" s="230">
        <v>0</v>
      </c>
      <c r="V117" s="230">
        <f>ROUND(E117*U117,2)</f>
        <v>0</v>
      </c>
      <c r="W117" s="230"/>
      <c r="X117" s="230" t="s">
        <v>271</v>
      </c>
      <c r="Y117" s="230" t="s">
        <v>140</v>
      </c>
      <c r="Z117" s="210"/>
      <c r="AA117" s="210"/>
      <c r="AB117" s="210"/>
      <c r="AC117" s="210"/>
      <c r="AD117" s="210"/>
      <c r="AE117" s="210"/>
      <c r="AF117" s="210"/>
      <c r="AG117" s="210" t="s">
        <v>272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27"/>
      <c r="B118" s="228"/>
      <c r="C118" s="254" t="s">
        <v>322</v>
      </c>
      <c r="D118" s="250"/>
      <c r="E118" s="250"/>
      <c r="F118" s="250"/>
      <c r="G118" s="250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30"/>
      <c r="Z118" s="210"/>
      <c r="AA118" s="210"/>
      <c r="AB118" s="210"/>
      <c r="AC118" s="210"/>
      <c r="AD118" s="210"/>
      <c r="AE118" s="210"/>
      <c r="AF118" s="210"/>
      <c r="AG118" s="210" t="s">
        <v>143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2" x14ac:dyDescent="0.2">
      <c r="A119" s="227"/>
      <c r="B119" s="228"/>
      <c r="C119" s="277" t="s">
        <v>323</v>
      </c>
      <c r="D119" s="264"/>
      <c r="E119" s="265">
        <v>68.34</v>
      </c>
      <c r="F119" s="230"/>
      <c r="G119" s="230"/>
      <c r="H119" s="230"/>
      <c r="I119" s="230"/>
      <c r="J119" s="230"/>
      <c r="K119" s="230"/>
      <c r="L119" s="230"/>
      <c r="M119" s="230"/>
      <c r="N119" s="229"/>
      <c r="O119" s="229"/>
      <c r="P119" s="229"/>
      <c r="Q119" s="229"/>
      <c r="R119" s="230"/>
      <c r="S119" s="230"/>
      <c r="T119" s="230"/>
      <c r="U119" s="230"/>
      <c r="V119" s="230"/>
      <c r="W119" s="230"/>
      <c r="X119" s="230"/>
      <c r="Y119" s="230"/>
      <c r="Z119" s="210"/>
      <c r="AA119" s="210"/>
      <c r="AB119" s="210"/>
      <c r="AC119" s="210"/>
      <c r="AD119" s="210"/>
      <c r="AE119" s="210"/>
      <c r="AF119" s="210"/>
      <c r="AG119" s="210" t="s">
        <v>215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">
      <c r="A120" s="227"/>
      <c r="B120" s="228"/>
      <c r="C120" s="278" t="s">
        <v>275</v>
      </c>
      <c r="D120" s="266"/>
      <c r="E120" s="267"/>
      <c r="F120" s="230"/>
      <c r="G120" s="230"/>
      <c r="H120" s="230"/>
      <c r="I120" s="230"/>
      <c r="J120" s="230"/>
      <c r="K120" s="230"/>
      <c r="L120" s="230"/>
      <c r="M120" s="230"/>
      <c r="N120" s="229"/>
      <c r="O120" s="229"/>
      <c r="P120" s="229"/>
      <c r="Q120" s="229"/>
      <c r="R120" s="230"/>
      <c r="S120" s="230"/>
      <c r="T120" s="230"/>
      <c r="U120" s="230"/>
      <c r="V120" s="230"/>
      <c r="W120" s="230"/>
      <c r="X120" s="230"/>
      <c r="Y120" s="230"/>
      <c r="Z120" s="210"/>
      <c r="AA120" s="210"/>
      <c r="AB120" s="210"/>
      <c r="AC120" s="210"/>
      <c r="AD120" s="210"/>
      <c r="AE120" s="210"/>
      <c r="AF120" s="210"/>
      <c r="AG120" s="210" t="s">
        <v>215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ht="22.5" outlineLevel="3" x14ac:dyDescent="0.2">
      <c r="A121" s="227"/>
      <c r="B121" s="228"/>
      <c r="C121" s="279" t="s">
        <v>324</v>
      </c>
      <c r="D121" s="266"/>
      <c r="E121" s="267"/>
      <c r="F121" s="230"/>
      <c r="G121" s="230"/>
      <c r="H121" s="230"/>
      <c r="I121" s="230"/>
      <c r="J121" s="230"/>
      <c r="K121" s="230"/>
      <c r="L121" s="230"/>
      <c r="M121" s="230"/>
      <c r="N121" s="229"/>
      <c r="O121" s="229"/>
      <c r="P121" s="229"/>
      <c r="Q121" s="229"/>
      <c r="R121" s="230"/>
      <c r="S121" s="230"/>
      <c r="T121" s="230"/>
      <c r="U121" s="230"/>
      <c r="V121" s="230"/>
      <c r="W121" s="230"/>
      <c r="X121" s="230"/>
      <c r="Y121" s="230"/>
      <c r="Z121" s="210"/>
      <c r="AA121" s="210"/>
      <c r="AB121" s="210"/>
      <c r="AC121" s="210"/>
      <c r="AD121" s="210"/>
      <c r="AE121" s="210"/>
      <c r="AF121" s="210"/>
      <c r="AG121" s="210" t="s">
        <v>215</v>
      </c>
      <c r="AH121" s="210">
        <v>2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">
      <c r="A122" s="227"/>
      <c r="B122" s="228"/>
      <c r="C122" s="278" t="s">
        <v>277</v>
      </c>
      <c r="D122" s="266"/>
      <c r="E122" s="267"/>
      <c r="F122" s="230"/>
      <c r="G122" s="230"/>
      <c r="H122" s="230"/>
      <c r="I122" s="230"/>
      <c r="J122" s="230"/>
      <c r="K122" s="230"/>
      <c r="L122" s="230"/>
      <c r="M122" s="230"/>
      <c r="N122" s="229"/>
      <c r="O122" s="229"/>
      <c r="P122" s="229"/>
      <c r="Q122" s="229"/>
      <c r="R122" s="230"/>
      <c r="S122" s="230"/>
      <c r="T122" s="230"/>
      <c r="U122" s="230"/>
      <c r="V122" s="230"/>
      <c r="W122" s="230"/>
      <c r="X122" s="230"/>
      <c r="Y122" s="230"/>
      <c r="Z122" s="210"/>
      <c r="AA122" s="210"/>
      <c r="AB122" s="210"/>
      <c r="AC122" s="210"/>
      <c r="AD122" s="210"/>
      <c r="AE122" s="210"/>
      <c r="AF122" s="210"/>
      <c r="AG122" s="210" t="s">
        <v>215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42">
        <v>19</v>
      </c>
      <c r="B123" s="243" t="s">
        <v>325</v>
      </c>
      <c r="C123" s="253" t="s">
        <v>326</v>
      </c>
      <c r="D123" s="244" t="s">
        <v>219</v>
      </c>
      <c r="E123" s="245">
        <v>150</v>
      </c>
      <c r="F123" s="246"/>
      <c r="G123" s="247">
        <f>ROUND(E123*F123,2)</f>
        <v>0</v>
      </c>
      <c r="H123" s="246"/>
      <c r="I123" s="247">
        <f>ROUND(E123*H123,2)</f>
        <v>0</v>
      </c>
      <c r="J123" s="246"/>
      <c r="K123" s="247">
        <f>ROUND(E123*J123,2)</f>
        <v>0</v>
      </c>
      <c r="L123" s="247">
        <v>21</v>
      </c>
      <c r="M123" s="247">
        <f>G123*(1+L123/100)</f>
        <v>0</v>
      </c>
      <c r="N123" s="245">
        <v>2.0000000000000002E-5</v>
      </c>
      <c r="O123" s="245">
        <f>ROUND(E123*N123,2)</f>
        <v>0</v>
      </c>
      <c r="P123" s="245">
        <v>0</v>
      </c>
      <c r="Q123" s="245">
        <f>ROUND(E123*P123,2)</f>
        <v>0</v>
      </c>
      <c r="R123" s="247" t="s">
        <v>295</v>
      </c>
      <c r="S123" s="247" t="s">
        <v>137</v>
      </c>
      <c r="T123" s="248" t="s">
        <v>137</v>
      </c>
      <c r="U123" s="230">
        <v>0</v>
      </c>
      <c r="V123" s="230">
        <f>ROUND(E123*U123,2)</f>
        <v>0</v>
      </c>
      <c r="W123" s="230"/>
      <c r="X123" s="230" t="s">
        <v>271</v>
      </c>
      <c r="Y123" s="230" t="s">
        <v>140</v>
      </c>
      <c r="Z123" s="210"/>
      <c r="AA123" s="210"/>
      <c r="AB123" s="210"/>
      <c r="AC123" s="210"/>
      <c r="AD123" s="210"/>
      <c r="AE123" s="210"/>
      <c r="AF123" s="210"/>
      <c r="AG123" s="210" t="s">
        <v>272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ht="22.5" outlineLevel="2" x14ac:dyDescent="0.2">
      <c r="A124" s="227"/>
      <c r="B124" s="228"/>
      <c r="C124" s="254" t="s">
        <v>327</v>
      </c>
      <c r="D124" s="250"/>
      <c r="E124" s="250"/>
      <c r="F124" s="250"/>
      <c r="G124" s="250"/>
      <c r="H124" s="230"/>
      <c r="I124" s="230"/>
      <c r="J124" s="230"/>
      <c r="K124" s="230"/>
      <c r="L124" s="230"/>
      <c r="M124" s="230"/>
      <c r="N124" s="229"/>
      <c r="O124" s="229"/>
      <c r="P124" s="229"/>
      <c r="Q124" s="229"/>
      <c r="R124" s="230"/>
      <c r="S124" s="230"/>
      <c r="T124" s="230"/>
      <c r="U124" s="230"/>
      <c r="V124" s="230"/>
      <c r="W124" s="230"/>
      <c r="X124" s="230"/>
      <c r="Y124" s="230"/>
      <c r="Z124" s="210"/>
      <c r="AA124" s="210"/>
      <c r="AB124" s="210"/>
      <c r="AC124" s="210"/>
      <c r="AD124" s="210"/>
      <c r="AE124" s="210"/>
      <c r="AF124" s="210"/>
      <c r="AG124" s="210" t="s">
        <v>143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49" t="str">
        <f>C124</f>
        <v>D+M popruhů pro podzemní kotvení stromů. Popruhy budou ke kari síti připevněny před rozprostřením substrátu.</v>
      </c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27"/>
      <c r="B125" s="228"/>
      <c r="C125" s="277" t="s">
        <v>328</v>
      </c>
      <c r="D125" s="264"/>
      <c r="E125" s="265">
        <v>150</v>
      </c>
      <c r="F125" s="230"/>
      <c r="G125" s="230"/>
      <c r="H125" s="230"/>
      <c r="I125" s="230"/>
      <c r="J125" s="230"/>
      <c r="K125" s="230"/>
      <c r="L125" s="230"/>
      <c r="M125" s="230"/>
      <c r="N125" s="229"/>
      <c r="O125" s="229"/>
      <c r="P125" s="229"/>
      <c r="Q125" s="229"/>
      <c r="R125" s="230"/>
      <c r="S125" s="230"/>
      <c r="T125" s="230"/>
      <c r="U125" s="230"/>
      <c r="V125" s="230"/>
      <c r="W125" s="230"/>
      <c r="X125" s="230"/>
      <c r="Y125" s="230"/>
      <c r="Z125" s="210"/>
      <c r="AA125" s="210"/>
      <c r="AB125" s="210"/>
      <c r="AC125" s="210"/>
      <c r="AD125" s="210"/>
      <c r="AE125" s="210"/>
      <c r="AF125" s="210"/>
      <c r="AG125" s="210" t="s">
        <v>215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x14ac:dyDescent="0.2">
      <c r="A126" s="235" t="s">
        <v>132</v>
      </c>
      <c r="B126" s="236" t="s">
        <v>81</v>
      </c>
      <c r="C126" s="252" t="s">
        <v>82</v>
      </c>
      <c r="D126" s="237"/>
      <c r="E126" s="238"/>
      <c r="F126" s="239"/>
      <c r="G126" s="239">
        <f>SUMIF(AG127:AG159,"&lt;&gt;NOR",G127:G159)</f>
        <v>0</v>
      </c>
      <c r="H126" s="239"/>
      <c r="I126" s="239">
        <f>SUM(I127:I159)</f>
        <v>0</v>
      </c>
      <c r="J126" s="239"/>
      <c r="K126" s="239">
        <f>SUM(K127:K159)</f>
        <v>0</v>
      </c>
      <c r="L126" s="239"/>
      <c r="M126" s="239">
        <f>SUM(M127:M159)</f>
        <v>0</v>
      </c>
      <c r="N126" s="238"/>
      <c r="O126" s="238">
        <f>SUM(O127:O159)</f>
        <v>520.77</v>
      </c>
      <c r="P126" s="238"/>
      <c r="Q126" s="238">
        <f>SUM(Q127:Q159)</f>
        <v>0</v>
      </c>
      <c r="R126" s="239"/>
      <c r="S126" s="239"/>
      <c r="T126" s="240"/>
      <c r="U126" s="234"/>
      <c r="V126" s="234">
        <f>SUM(V127:V159)</f>
        <v>1568.2399999999998</v>
      </c>
      <c r="W126" s="234"/>
      <c r="X126" s="234"/>
      <c r="Y126" s="234"/>
      <c r="AG126" t="s">
        <v>133</v>
      </c>
    </row>
    <row r="127" spans="1:60" outlineLevel="1" x14ac:dyDescent="0.2">
      <c r="A127" s="242">
        <v>20</v>
      </c>
      <c r="B127" s="243" t="s">
        <v>329</v>
      </c>
      <c r="C127" s="253" t="s">
        <v>330</v>
      </c>
      <c r="D127" s="244" t="s">
        <v>211</v>
      </c>
      <c r="E127" s="245">
        <v>675</v>
      </c>
      <c r="F127" s="246"/>
      <c r="G127" s="247">
        <f>ROUND(E127*F127,2)</f>
        <v>0</v>
      </c>
      <c r="H127" s="246"/>
      <c r="I127" s="247">
        <f>ROUND(E127*H127,2)</f>
        <v>0</v>
      </c>
      <c r="J127" s="246"/>
      <c r="K127" s="247">
        <f>ROUND(E127*J127,2)</f>
        <v>0</v>
      </c>
      <c r="L127" s="247">
        <v>21</v>
      </c>
      <c r="M127" s="247">
        <f>G127*(1+L127/100)</f>
        <v>0</v>
      </c>
      <c r="N127" s="245">
        <v>0.11</v>
      </c>
      <c r="O127" s="245">
        <f>ROUND(E127*N127,2)</f>
        <v>74.25</v>
      </c>
      <c r="P127" s="245">
        <v>0</v>
      </c>
      <c r="Q127" s="245">
        <f>ROUND(E127*P127,2)</f>
        <v>0</v>
      </c>
      <c r="R127" s="247"/>
      <c r="S127" s="247" t="s">
        <v>137</v>
      </c>
      <c r="T127" s="248" t="s">
        <v>137</v>
      </c>
      <c r="U127" s="230">
        <v>1.1930000000000001</v>
      </c>
      <c r="V127" s="230">
        <f>ROUND(E127*U127,2)</f>
        <v>805.28</v>
      </c>
      <c r="W127" s="230"/>
      <c r="X127" s="230" t="s">
        <v>212</v>
      </c>
      <c r="Y127" s="230" t="s">
        <v>140</v>
      </c>
      <c r="Z127" s="210"/>
      <c r="AA127" s="210"/>
      <c r="AB127" s="210"/>
      <c r="AC127" s="210"/>
      <c r="AD127" s="210"/>
      <c r="AE127" s="210"/>
      <c r="AF127" s="210"/>
      <c r="AG127" s="210" t="s">
        <v>213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2" x14ac:dyDescent="0.2">
      <c r="A128" s="227"/>
      <c r="B128" s="228"/>
      <c r="C128" s="254" t="s">
        <v>331</v>
      </c>
      <c r="D128" s="250"/>
      <c r="E128" s="250"/>
      <c r="F128" s="250"/>
      <c r="G128" s="250"/>
      <c r="H128" s="230"/>
      <c r="I128" s="230"/>
      <c r="J128" s="230"/>
      <c r="K128" s="230"/>
      <c r="L128" s="230"/>
      <c r="M128" s="230"/>
      <c r="N128" s="229"/>
      <c r="O128" s="229"/>
      <c r="P128" s="229"/>
      <c r="Q128" s="229"/>
      <c r="R128" s="230"/>
      <c r="S128" s="230"/>
      <c r="T128" s="230"/>
      <c r="U128" s="230"/>
      <c r="V128" s="230"/>
      <c r="W128" s="230"/>
      <c r="X128" s="230"/>
      <c r="Y128" s="230"/>
      <c r="Z128" s="210"/>
      <c r="AA128" s="210"/>
      <c r="AB128" s="210"/>
      <c r="AC128" s="210"/>
      <c r="AD128" s="210"/>
      <c r="AE128" s="210"/>
      <c r="AF128" s="210"/>
      <c r="AG128" s="210" t="s">
        <v>143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27"/>
      <c r="B129" s="228"/>
      <c r="C129" s="277" t="s">
        <v>332</v>
      </c>
      <c r="D129" s="264"/>
      <c r="E129" s="265">
        <v>675</v>
      </c>
      <c r="F129" s="230"/>
      <c r="G129" s="230"/>
      <c r="H129" s="230"/>
      <c r="I129" s="230"/>
      <c r="J129" s="230"/>
      <c r="K129" s="230"/>
      <c r="L129" s="230"/>
      <c r="M129" s="230"/>
      <c r="N129" s="229"/>
      <c r="O129" s="229"/>
      <c r="P129" s="229"/>
      <c r="Q129" s="229"/>
      <c r="R129" s="230"/>
      <c r="S129" s="230"/>
      <c r="T129" s="230"/>
      <c r="U129" s="230"/>
      <c r="V129" s="230"/>
      <c r="W129" s="230"/>
      <c r="X129" s="230"/>
      <c r="Y129" s="230"/>
      <c r="Z129" s="210"/>
      <c r="AA129" s="210"/>
      <c r="AB129" s="210"/>
      <c r="AC129" s="210"/>
      <c r="AD129" s="210"/>
      <c r="AE129" s="210"/>
      <c r="AF129" s="210"/>
      <c r="AG129" s="210" t="s">
        <v>215</v>
      </c>
      <c r="AH129" s="210">
        <v>0</v>
      </c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70">
        <v>21</v>
      </c>
      <c r="B130" s="271" t="s">
        <v>333</v>
      </c>
      <c r="C130" s="280" t="s">
        <v>334</v>
      </c>
      <c r="D130" s="272" t="s">
        <v>211</v>
      </c>
      <c r="E130" s="273">
        <v>909.1</v>
      </c>
      <c r="F130" s="274"/>
      <c r="G130" s="275">
        <f>ROUND(E130*F130,2)</f>
        <v>0</v>
      </c>
      <c r="H130" s="274"/>
      <c r="I130" s="275">
        <f>ROUND(E130*H130,2)</f>
        <v>0</v>
      </c>
      <c r="J130" s="274"/>
      <c r="K130" s="275">
        <f>ROUND(E130*J130,2)</f>
        <v>0</v>
      </c>
      <c r="L130" s="275">
        <v>21</v>
      </c>
      <c r="M130" s="275">
        <f>G130*(1+L130/100)</f>
        <v>0</v>
      </c>
      <c r="N130" s="273">
        <v>0</v>
      </c>
      <c r="O130" s="273">
        <f>ROUND(E130*N130,2)</f>
        <v>0</v>
      </c>
      <c r="P130" s="273">
        <v>0</v>
      </c>
      <c r="Q130" s="273">
        <f>ROUND(E130*P130,2)</f>
        <v>0</v>
      </c>
      <c r="R130" s="275"/>
      <c r="S130" s="275" t="s">
        <v>137</v>
      </c>
      <c r="T130" s="276" t="s">
        <v>137</v>
      </c>
      <c r="U130" s="230">
        <v>0.08</v>
      </c>
      <c r="V130" s="230">
        <f>ROUND(E130*U130,2)</f>
        <v>72.73</v>
      </c>
      <c r="W130" s="230"/>
      <c r="X130" s="230" t="s">
        <v>212</v>
      </c>
      <c r="Y130" s="230" t="s">
        <v>140</v>
      </c>
      <c r="Z130" s="210"/>
      <c r="AA130" s="210"/>
      <c r="AB130" s="210"/>
      <c r="AC130" s="210"/>
      <c r="AD130" s="210"/>
      <c r="AE130" s="210"/>
      <c r="AF130" s="210"/>
      <c r="AG130" s="210" t="s">
        <v>213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42">
        <v>22</v>
      </c>
      <c r="B131" s="243" t="s">
        <v>335</v>
      </c>
      <c r="C131" s="253" t="s">
        <v>336</v>
      </c>
      <c r="D131" s="244" t="s">
        <v>219</v>
      </c>
      <c r="E131" s="245">
        <v>26.864999999999998</v>
      </c>
      <c r="F131" s="246"/>
      <c r="G131" s="247">
        <f>ROUND(E131*F131,2)</f>
        <v>0</v>
      </c>
      <c r="H131" s="246"/>
      <c r="I131" s="247">
        <f>ROUND(E131*H131,2)</f>
        <v>0</v>
      </c>
      <c r="J131" s="246"/>
      <c r="K131" s="247">
        <f>ROUND(E131*J131,2)</f>
        <v>0</v>
      </c>
      <c r="L131" s="247">
        <v>21</v>
      </c>
      <c r="M131" s="247">
        <f>G131*(1+L131/100)</f>
        <v>0</v>
      </c>
      <c r="N131" s="245">
        <v>3.6000000000000002E-4</v>
      </c>
      <c r="O131" s="245">
        <f>ROUND(E131*N131,2)</f>
        <v>0.01</v>
      </c>
      <c r="P131" s="245">
        <v>0</v>
      </c>
      <c r="Q131" s="245">
        <f>ROUND(E131*P131,2)</f>
        <v>0</v>
      </c>
      <c r="R131" s="247"/>
      <c r="S131" s="247" t="s">
        <v>137</v>
      </c>
      <c r="T131" s="248" t="s">
        <v>137</v>
      </c>
      <c r="U131" s="230">
        <v>0.43</v>
      </c>
      <c r="V131" s="230">
        <f>ROUND(E131*U131,2)</f>
        <v>11.55</v>
      </c>
      <c r="W131" s="230"/>
      <c r="X131" s="230" t="s">
        <v>212</v>
      </c>
      <c r="Y131" s="230" t="s">
        <v>140</v>
      </c>
      <c r="Z131" s="210"/>
      <c r="AA131" s="210"/>
      <c r="AB131" s="210"/>
      <c r="AC131" s="210"/>
      <c r="AD131" s="210"/>
      <c r="AE131" s="210"/>
      <c r="AF131" s="210"/>
      <c r="AG131" s="210" t="s">
        <v>213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2" x14ac:dyDescent="0.2">
      <c r="A132" s="227"/>
      <c r="B132" s="228"/>
      <c r="C132" s="254" t="s">
        <v>337</v>
      </c>
      <c r="D132" s="250"/>
      <c r="E132" s="250"/>
      <c r="F132" s="250"/>
      <c r="G132" s="250"/>
      <c r="H132" s="230"/>
      <c r="I132" s="230"/>
      <c r="J132" s="230"/>
      <c r="K132" s="230"/>
      <c r="L132" s="230"/>
      <c r="M132" s="230"/>
      <c r="N132" s="229"/>
      <c r="O132" s="229"/>
      <c r="P132" s="229"/>
      <c r="Q132" s="229"/>
      <c r="R132" s="230"/>
      <c r="S132" s="230"/>
      <c r="T132" s="230"/>
      <c r="U132" s="230"/>
      <c r="V132" s="230"/>
      <c r="W132" s="230"/>
      <c r="X132" s="230"/>
      <c r="Y132" s="230"/>
      <c r="Z132" s="210"/>
      <c r="AA132" s="210"/>
      <c r="AB132" s="210"/>
      <c r="AC132" s="210"/>
      <c r="AD132" s="210"/>
      <c r="AE132" s="210"/>
      <c r="AF132" s="210"/>
      <c r="AG132" s="210" t="s">
        <v>143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27"/>
      <c r="B133" s="228"/>
      <c r="C133" s="277" t="s">
        <v>338</v>
      </c>
      <c r="D133" s="264"/>
      <c r="E133" s="265">
        <v>26.864999999999998</v>
      </c>
      <c r="F133" s="230"/>
      <c r="G133" s="230"/>
      <c r="H133" s="230"/>
      <c r="I133" s="230"/>
      <c r="J133" s="230"/>
      <c r="K133" s="230"/>
      <c r="L133" s="230"/>
      <c r="M133" s="230"/>
      <c r="N133" s="229"/>
      <c r="O133" s="229"/>
      <c r="P133" s="229"/>
      <c r="Q133" s="229"/>
      <c r="R133" s="230"/>
      <c r="S133" s="230"/>
      <c r="T133" s="230"/>
      <c r="U133" s="230"/>
      <c r="V133" s="230"/>
      <c r="W133" s="230"/>
      <c r="X133" s="230"/>
      <c r="Y133" s="230"/>
      <c r="Z133" s="210"/>
      <c r="AA133" s="210"/>
      <c r="AB133" s="210"/>
      <c r="AC133" s="210"/>
      <c r="AD133" s="210"/>
      <c r="AE133" s="210"/>
      <c r="AF133" s="210"/>
      <c r="AG133" s="210" t="s">
        <v>215</v>
      </c>
      <c r="AH133" s="210">
        <v>5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">
      <c r="A134" s="227"/>
      <c r="B134" s="228"/>
      <c r="C134" s="278" t="s">
        <v>275</v>
      </c>
      <c r="D134" s="266"/>
      <c r="E134" s="267"/>
      <c r="F134" s="230"/>
      <c r="G134" s="230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30"/>
      <c r="Z134" s="210"/>
      <c r="AA134" s="210"/>
      <c r="AB134" s="210"/>
      <c r="AC134" s="210"/>
      <c r="AD134" s="210"/>
      <c r="AE134" s="210"/>
      <c r="AF134" s="210"/>
      <c r="AG134" s="210" t="s">
        <v>215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3" x14ac:dyDescent="0.2">
      <c r="A135" s="227"/>
      <c r="B135" s="228"/>
      <c r="C135" s="279" t="s">
        <v>339</v>
      </c>
      <c r="D135" s="266"/>
      <c r="E135" s="267"/>
      <c r="F135" s="230"/>
      <c r="G135" s="230"/>
      <c r="H135" s="230"/>
      <c r="I135" s="230"/>
      <c r="J135" s="230"/>
      <c r="K135" s="230"/>
      <c r="L135" s="230"/>
      <c r="M135" s="230"/>
      <c r="N135" s="229"/>
      <c r="O135" s="229"/>
      <c r="P135" s="229"/>
      <c r="Q135" s="229"/>
      <c r="R135" s="230"/>
      <c r="S135" s="230"/>
      <c r="T135" s="230"/>
      <c r="U135" s="230"/>
      <c r="V135" s="230"/>
      <c r="W135" s="230"/>
      <c r="X135" s="230"/>
      <c r="Y135" s="230"/>
      <c r="Z135" s="210"/>
      <c r="AA135" s="210"/>
      <c r="AB135" s="210"/>
      <c r="AC135" s="210"/>
      <c r="AD135" s="210"/>
      <c r="AE135" s="210"/>
      <c r="AF135" s="210"/>
      <c r="AG135" s="210" t="s">
        <v>215</v>
      </c>
      <c r="AH135" s="210">
        <v>2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3" x14ac:dyDescent="0.2">
      <c r="A136" s="227"/>
      <c r="B136" s="228"/>
      <c r="C136" s="278" t="s">
        <v>277</v>
      </c>
      <c r="D136" s="266"/>
      <c r="E136" s="267"/>
      <c r="F136" s="230"/>
      <c r="G136" s="230"/>
      <c r="H136" s="230"/>
      <c r="I136" s="230"/>
      <c r="J136" s="230"/>
      <c r="K136" s="230"/>
      <c r="L136" s="230"/>
      <c r="M136" s="230"/>
      <c r="N136" s="229"/>
      <c r="O136" s="229"/>
      <c r="P136" s="229"/>
      <c r="Q136" s="229"/>
      <c r="R136" s="230"/>
      <c r="S136" s="230"/>
      <c r="T136" s="230"/>
      <c r="U136" s="230"/>
      <c r="V136" s="230"/>
      <c r="W136" s="230"/>
      <c r="X136" s="230"/>
      <c r="Y136" s="230"/>
      <c r="Z136" s="210"/>
      <c r="AA136" s="210"/>
      <c r="AB136" s="210"/>
      <c r="AC136" s="210"/>
      <c r="AD136" s="210"/>
      <c r="AE136" s="210"/>
      <c r="AF136" s="210"/>
      <c r="AG136" s="210" t="s">
        <v>215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42">
        <v>23</v>
      </c>
      <c r="B137" s="243" t="s">
        <v>340</v>
      </c>
      <c r="C137" s="253" t="s">
        <v>341</v>
      </c>
      <c r="D137" s="244" t="s">
        <v>211</v>
      </c>
      <c r="E137" s="245">
        <v>895.5</v>
      </c>
      <c r="F137" s="246"/>
      <c r="G137" s="247">
        <f>ROUND(E137*F137,2)</f>
        <v>0</v>
      </c>
      <c r="H137" s="246"/>
      <c r="I137" s="247">
        <f>ROUND(E137*H137,2)</f>
        <v>0</v>
      </c>
      <c r="J137" s="246"/>
      <c r="K137" s="247">
        <f>ROUND(E137*J137,2)</f>
        <v>0</v>
      </c>
      <c r="L137" s="247">
        <v>21</v>
      </c>
      <c r="M137" s="247">
        <f>G137*(1+L137/100)</f>
        <v>0</v>
      </c>
      <c r="N137" s="245">
        <v>7.3899999999999993E-2</v>
      </c>
      <c r="O137" s="245">
        <f>ROUND(E137*N137,2)</f>
        <v>66.180000000000007</v>
      </c>
      <c r="P137" s="245">
        <v>0</v>
      </c>
      <c r="Q137" s="245">
        <f>ROUND(E137*P137,2)</f>
        <v>0</v>
      </c>
      <c r="R137" s="247"/>
      <c r="S137" s="247" t="s">
        <v>137</v>
      </c>
      <c r="T137" s="248" t="s">
        <v>137</v>
      </c>
      <c r="U137" s="230">
        <v>0.748</v>
      </c>
      <c r="V137" s="230">
        <f>ROUND(E137*U137,2)</f>
        <v>669.83</v>
      </c>
      <c r="W137" s="230"/>
      <c r="X137" s="230" t="s">
        <v>212</v>
      </c>
      <c r="Y137" s="230" t="s">
        <v>140</v>
      </c>
      <c r="Z137" s="210"/>
      <c r="AA137" s="210"/>
      <c r="AB137" s="210"/>
      <c r="AC137" s="210"/>
      <c r="AD137" s="210"/>
      <c r="AE137" s="210"/>
      <c r="AF137" s="210"/>
      <c r="AG137" s="210" t="s">
        <v>213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2" x14ac:dyDescent="0.2">
      <c r="A138" s="227"/>
      <c r="B138" s="228"/>
      <c r="C138" s="277" t="s">
        <v>342</v>
      </c>
      <c r="D138" s="264"/>
      <c r="E138" s="265">
        <v>909.1</v>
      </c>
      <c r="F138" s="230"/>
      <c r="G138" s="230"/>
      <c r="H138" s="230"/>
      <c r="I138" s="230"/>
      <c r="J138" s="230"/>
      <c r="K138" s="230"/>
      <c r="L138" s="230"/>
      <c r="M138" s="230"/>
      <c r="N138" s="229"/>
      <c r="O138" s="229"/>
      <c r="P138" s="229"/>
      <c r="Q138" s="229"/>
      <c r="R138" s="230"/>
      <c r="S138" s="230"/>
      <c r="T138" s="230"/>
      <c r="U138" s="230"/>
      <c r="V138" s="230"/>
      <c r="W138" s="230"/>
      <c r="X138" s="230"/>
      <c r="Y138" s="230"/>
      <c r="Z138" s="210"/>
      <c r="AA138" s="210"/>
      <c r="AB138" s="210"/>
      <c r="AC138" s="210"/>
      <c r="AD138" s="210"/>
      <c r="AE138" s="210"/>
      <c r="AF138" s="210"/>
      <c r="AG138" s="210" t="s">
        <v>215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3" x14ac:dyDescent="0.2">
      <c r="A139" s="227"/>
      <c r="B139" s="228"/>
      <c r="C139" s="277" t="s">
        <v>343</v>
      </c>
      <c r="D139" s="264"/>
      <c r="E139" s="265">
        <v>5.6</v>
      </c>
      <c r="F139" s="230"/>
      <c r="G139" s="230"/>
      <c r="H139" s="230"/>
      <c r="I139" s="230"/>
      <c r="J139" s="230"/>
      <c r="K139" s="230"/>
      <c r="L139" s="230"/>
      <c r="M139" s="230"/>
      <c r="N139" s="229"/>
      <c r="O139" s="229"/>
      <c r="P139" s="229"/>
      <c r="Q139" s="229"/>
      <c r="R139" s="230"/>
      <c r="S139" s="230"/>
      <c r="T139" s="230"/>
      <c r="U139" s="230"/>
      <c r="V139" s="230"/>
      <c r="W139" s="230"/>
      <c r="X139" s="230"/>
      <c r="Y139" s="230"/>
      <c r="Z139" s="210"/>
      <c r="AA139" s="210"/>
      <c r="AB139" s="210"/>
      <c r="AC139" s="210"/>
      <c r="AD139" s="210"/>
      <c r="AE139" s="210"/>
      <c r="AF139" s="210"/>
      <c r="AG139" s="210" t="s">
        <v>215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3" x14ac:dyDescent="0.2">
      <c r="A140" s="227"/>
      <c r="B140" s="228"/>
      <c r="C140" s="277" t="s">
        <v>344</v>
      </c>
      <c r="D140" s="264"/>
      <c r="E140" s="265">
        <v>3.6</v>
      </c>
      <c r="F140" s="230"/>
      <c r="G140" s="230"/>
      <c r="H140" s="230"/>
      <c r="I140" s="230"/>
      <c r="J140" s="230"/>
      <c r="K140" s="230"/>
      <c r="L140" s="230"/>
      <c r="M140" s="230"/>
      <c r="N140" s="229"/>
      <c r="O140" s="229"/>
      <c r="P140" s="229"/>
      <c r="Q140" s="229"/>
      <c r="R140" s="230"/>
      <c r="S140" s="230"/>
      <c r="T140" s="230"/>
      <c r="U140" s="230"/>
      <c r="V140" s="230"/>
      <c r="W140" s="230"/>
      <c r="X140" s="230"/>
      <c r="Y140" s="230"/>
      <c r="Z140" s="210"/>
      <c r="AA140" s="210"/>
      <c r="AB140" s="210"/>
      <c r="AC140" s="210"/>
      <c r="AD140" s="210"/>
      <c r="AE140" s="210"/>
      <c r="AF140" s="210"/>
      <c r="AG140" s="210" t="s">
        <v>215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3" x14ac:dyDescent="0.2">
      <c r="A141" s="227"/>
      <c r="B141" s="228"/>
      <c r="C141" s="281" t="s">
        <v>345</v>
      </c>
      <c r="D141" s="268"/>
      <c r="E141" s="269">
        <v>918.3</v>
      </c>
      <c r="F141" s="230"/>
      <c r="G141" s="230"/>
      <c r="H141" s="230"/>
      <c r="I141" s="230"/>
      <c r="J141" s="230"/>
      <c r="K141" s="230"/>
      <c r="L141" s="230"/>
      <c r="M141" s="230"/>
      <c r="N141" s="229"/>
      <c r="O141" s="229"/>
      <c r="P141" s="229"/>
      <c r="Q141" s="229"/>
      <c r="R141" s="230"/>
      <c r="S141" s="230"/>
      <c r="T141" s="230"/>
      <c r="U141" s="230"/>
      <c r="V141" s="230"/>
      <c r="W141" s="230"/>
      <c r="X141" s="230"/>
      <c r="Y141" s="230"/>
      <c r="Z141" s="210"/>
      <c r="AA141" s="210"/>
      <c r="AB141" s="210"/>
      <c r="AC141" s="210"/>
      <c r="AD141" s="210"/>
      <c r="AE141" s="210"/>
      <c r="AF141" s="210"/>
      <c r="AG141" s="210" t="s">
        <v>215</v>
      </c>
      <c r="AH141" s="210">
        <v>1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3" x14ac:dyDescent="0.2">
      <c r="A142" s="227"/>
      <c r="B142" s="228"/>
      <c r="C142" s="277" t="s">
        <v>346</v>
      </c>
      <c r="D142" s="264"/>
      <c r="E142" s="265">
        <v>-22.8</v>
      </c>
      <c r="F142" s="230"/>
      <c r="G142" s="230"/>
      <c r="H142" s="230"/>
      <c r="I142" s="230"/>
      <c r="J142" s="230"/>
      <c r="K142" s="230"/>
      <c r="L142" s="230"/>
      <c r="M142" s="230"/>
      <c r="N142" s="229"/>
      <c r="O142" s="229"/>
      <c r="P142" s="229"/>
      <c r="Q142" s="229"/>
      <c r="R142" s="230"/>
      <c r="S142" s="230"/>
      <c r="T142" s="230"/>
      <c r="U142" s="230"/>
      <c r="V142" s="230"/>
      <c r="W142" s="230"/>
      <c r="X142" s="230"/>
      <c r="Y142" s="230"/>
      <c r="Z142" s="210"/>
      <c r="AA142" s="210"/>
      <c r="AB142" s="210"/>
      <c r="AC142" s="210"/>
      <c r="AD142" s="210"/>
      <c r="AE142" s="210"/>
      <c r="AF142" s="210"/>
      <c r="AG142" s="210" t="s">
        <v>215</v>
      </c>
      <c r="AH142" s="210">
        <v>5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42">
        <v>24</v>
      </c>
      <c r="B143" s="243" t="s">
        <v>347</v>
      </c>
      <c r="C143" s="253" t="s">
        <v>348</v>
      </c>
      <c r="D143" s="244" t="s">
        <v>211</v>
      </c>
      <c r="E143" s="245">
        <v>22.8</v>
      </c>
      <c r="F143" s="246"/>
      <c r="G143" s="247">
        <f>ROUND(E143*F143,2)</f>
        <v>0</v>
      </c>
      <c r="H143" s="246"/>
      <c r="I143" s="247">
        <f>ROUND(E143*H143,2)</f>
        <v>0</v>
      </c>
      <c r="J143" s="246"/>
      <c r="K143" s="247">
        <f>ROUND(E143*J143,2)</f>
        <v>0</v>
      </c>
      <c r="L143" s="247">
        <v>21</v>
      </c>
      <c r="M143" s="247">
        <f>G143*(1+L143/100)</f>
        <v>0</v>
      </c>
      <c r="N143" s="245">
        <v>0.16847999999999999</v>
      </c>
      <c r="O143" s="245">
        <f>ROUND(E143*N143,2)</f>
        <v>3.84</v>
      </c>
      <c r="P143" s="245">
        <v>0</v>
      </c>
      <c r="Q143" s="245">
        <f>ROUND(E143*P143,2)</f>
        <v>0</v>
      </c>
      <c r="R143" s="247"/>
      <c r="S143" s="247" t="s">
        <v>137</v>
      </c>
      <c r="T143" s="248" t="s">
        <v>137</v>
      </c>
      <c r="U143" s="230">
        <v>0.38800000000000001</v>
      </c>
      <c r="V143" s="230">
        <f>ROUND(E143*U143,2)</f>
        <v>8.85</v>
      </c>
      <c r="W143" s="230"/>
      <c r="X143" s="230" t="s">
        <v>212</v>
      </c>
      <c r="Y143" s="230" t="s">
        <v>140</v>
      </c>
      <c r="Z143" s="210"/>
      <c r="AA143" s="210"/>
      <c r="AB143" s="210"/>
      <c r="AC143" s="210"/>
      <c r="AD143" s="210"/>
      <c r="AE143" s="210"/>
      <c r="AF143" s="210"/>
      <c r="AG143" s="210" t="s">
        <v>213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27"/>
      <c r="B144" s="228"/>
      <c r="C144" s="277" t="s">
        <v>349</v>
      </c>
      <c r="D144" s="264"/>
      <c r="E144" s="265">
        <v>22.8</v>
      </c>
      <c r="F144" s="230"/>
      <c r="G144" s="230"/>
      <c r="H144" s="230"/>
      <c r="I144" s="230"/>
      <c r="J144" s="230"/>
      <c r="K144" s="230"/>
      <c r="L144" s="230"/>
      <c r="M144" s="230"/>
      <c r="N144" s="229"/>
      <c r="O144" s="229"/>
      <c r="P144" s="229"/>
      <c r="Q144" s="229"/>
      <c r="R144" s="230"/>
      <c r="S144" s="230"/>
      <c r="T144" s="230"/>
      <c r="U144" s="230"/>
      <c r="V144" s="230"/>
      <c r="W144" s="230"/>
      <c r="X144" s="230"/>
      <c r="Y144" s="230"/>
      <c r="Z144" s="210"/>
      <c r="AA144" s="210"/>
      <c r="AB144" s="210"/>
      <c r="AC144" s="210"/>
      <c r="AD144" s="210"/>
      <c r="AE144" s="210"/>
      <c r="AF144" s="210"/>
      <c r="AG144" s="210" t="s">
        <v>215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42">
        <v>25</v>
      </c>
      <c r="B145" s="243" t="s">
        <v>350</v>
      </c>
      <c r="C145" s="253" t="s">
        <v>351</v>
      </c>
      <c r="D145" s="244" t="s">
        <v>270</v>
      </c>
      <c r="E145" s="245">
        <v>170.4375</v>
      </c>
      <c r="F145" s="246"/>
      <c r="G145" s="247">
        <f>ROUND(E145*F145,2)</f>
        <v>0</v>
      </c>
      <c r="H145" s="246"/>
      <c r="I145" s="247">
        <f>ROUND(E145*H145,2)</f>
        <v>0</v>
      </c>
      <c r="J145" s="246"/>
      <c r="K145" s="247">
        <f>ROUND(E145*J145,2)</f>
        <v>0</v>
      </c>
      <c r="L145" s="247">
        <v>21</v>
      </c>
      <c r="M145" s="247">
        <f>G145*(1+L145/100)</f>
        <v>0</v>
      </c>
      <c r="N145" s="245">
        <v>1</v>
      </c>
      <c r="O145" s="245">
        <f>ROUND(E145*N145,2)</f>
        <v>170.44</v>
      </c>
      <c r="P145" s="245">
        <v>0</v>
      </c>
      <c r="Q145" s="245">
        <f>ROUND(E145*P145,2)</f>
        <v>0</v>
      </c>
      <c r="R145" s="247" t="s">
        <v>295</v>
      </c>
      <c r="S145" s="247" t="s">
        <v>137</v>
      </c>
      <c r="T145" s="248" t="s">
        <v>137</v>
      </c>
      <c r="U145" s="230">
        <v>0</v>
      </c>
      <c r="V145" s="230">
        <f>ROUND(E145*U145,2)</f>
        <v>0</v>
      </c>
      <c r="W145" s="230"/>
      <c r="X145" s="230" t="s">
        <v>271</v>
      </c>
      <c r="Y145" s="230" t="s">
        <v>140</v>
      </c>
      <c r="Z145" s="210"/>
      <c r="AA145" s="210"/>
      <c r="AB145" s="210"/>
      <c r="AC145" s="210"/>
      <c r="AD145" s="210"/>
      <c r="AE145" s="210"/>
      <c r="AF145" s="210"/>
      <c r="AG145" s="210" t="s">
        <v>272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2" x14ac:dyDescent="0.2">
      <c r="A146" s="227"/>
      <c r="B146" s="228"/>
      <c r="C146" s="254" t="s">
        <v>352</v>
      </c>
      <c r="D146" s="250"/>
      <c r="E146" s="250"/>
      <c r="F146" s="250"/>
      <c r="G146" s="250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30"/>
      <c r="Z146" s="210"/>
      <c r="AA146" s="210"/>
      <c r="AB146" s="210"/>
      <c r="AC146" s="210"/>
      <c r="AD146" s="210"/>
      <c r="AE146" s="210"/>
      <c r="AF146" s="210"/>
      <c r="AG146" s="210" t="s">
        <v>143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2" x14ac:dyDescent="0.2">
      <c r="A147" s="227"/>
      <c r="B147" s="228"/>
      <c r="C147" s="277" t="s">
        <v>353</v>
      </c>
      <c r="D147" s="264"/>
      <c r="E147" s="265">
        <v>170.4375</v>
      </c>
      <c r="F147" s="230"/>
      <c r="G147" s="230"/>
      <c r="H147" s="230"/>
      <c r="I147" s="230"/>
      <c r="J147" s="230"/>
      <c r="K147" s="230"/>
      <c r="L147" s="230"/>
      <c r="M147" s="230"/>
      <c r="N147" s="229"/>
      <c r="O147" s="229"/>
      <c r="P147" s="229"/>
      <c r="Q147" s="229"/>
      <c r="R147" s="230"/>
      <c r="S147" s="230"/>
      <c r="T147" s="230"/>
      <c r="U147" s="230"/>
      <c r="V147" s="230"/>
      <c r="W147" s="230"/>
      <c r="X147" s="230"/>
      <c r="Y147" s="230"/>
      <c r="Z147" s="210"/>
      <c r="AA147" s="210"/>
      <c r="AB147" s="210"/>
      <c r="AC147" s="210"/>
      <c r="AD147" s="210"/>
      <c r="AE147" s="210"/>
      <c r="AF147" s="210"/>
      <c r="AG147" s="210" t="s">
        <v>215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2.5" outlineLevel="1" x14ac:dyDescent="0.2">
      <c r="A148" s="242">
        <v>26</v>
      </c>
      <c r="B148" s="243" t="s">
        <v>354</v>
      </c>
      <c r="C148" s="253" t="s">
        <v>355</v>
      </c>
      <c r="D148" s="244" t="s">
        <v>211</v>
      </c>
      <c r="E148" s="245">
        <v>5.7679999999999998</v>
      </c>
      <c r="F148" s="246"/>
      <c r="G148" s="247">
        <f>ROUND(E148*F148,2)</f>
        <v>0</v>
      </c>
      <c r="H148" s="246"/>
      <c r="I148" s="247">
        <f>ROUND(E148*H148,2)</f>
        <v>0</v>
      </c>
      <c r="J148" s="246"/>
      <c r="K148" s="247">
        <f>ROUND(E148*J148,2)</f>
        <v>0</v>
      </c>
      <c r="L148" s="247">
        <v>21</v>
      </c>
      <c r="M148" s="247">
        <f>G148*(1+L148/100)</f>
        <v>0</v>
      </c>
      <c r="N148" s="245">
        <v>0.4</v>
      </c>
      <c r="O148" s="245">
        <f>ROUND(E148*N148,2)</f>
        <v>2.31</v>
      </c>
      <c r="P148" s="245">
        <v>0</v>
      </c>
      <c r="Q148" s="245">
        <f>ROUND(E148*P148,2)</f>
        <v>0</v>
      </c>
      <c r="R148" s="247"/>
      <c r="S148" s="247" t="s">
        <v>177</v>
      </c>
      <c r="T148" s="248" t="s">
        <v>138</v>
      </c>
      <c r="U148" s="230">
        <v>0</v>
      </c>
      <c r="V148" s="230">
        <f>ROUND(E148*U148,2)</f>
        <v>0</v>
      </c>
      <c r="W148" s="230"/>
      <c r="X148" s="230" t="s">
        <v>271</v>
      </c>
      <c r="Y148" s="230" t="s">
        <v>140</v>
      </c>
      <c r="Z148" s="210"/>
      <c r="AA148" s="210"/>
      <c r="AB148" s="210"/>
      <c r="AC148" s="210"/>
      <c r="AD148" s="210"/>
      <c r="AE148" s="210"/>
      <c r="AF148" s="210"/>
      <c r="AG148" s="210" t="s">
        <v>272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2" x14ac:dyDescent="0.2">
      <c r="A149" s="227"/>
      <c r="B149" s="228"/>
      <c r="C149" s="254" t="s">
        <v>356</v>
      </c>
      <c r="D149" s="250"/>
      <c r="E149" s="250"/>
      <c r="F149" s="250"/>
      <c r="G149" s="250"/>
      <c r="H149" s="230"/>
      <c r="I149" s="230"/>
      <c r="J149" s="230"/>
      <c r="K149" s="230"/>
      <c r="L149" s="230"/>
      <c r="M149" s="230"/>
      <c r="N149" s="229"/>
      <c r="O149" s="229"/>
      <c r="P149" s="229"/>
      <c r="Q149" s="229"/>
      <c r="R149" s="230"/>
      <c r="S149" s="230"/>
      <c r="T149" s="230"/>
      <c r="U149" s="230"/>
      <c r="V149" s="230"/>
      <c r="W149" s="230"/>
      <c r="X149" s="230"/>
      <c r="Y149" s="230"/>
      <c r="Z149" s="210"/>
      <c r="AA149" s="210"/>
      <c r="AB149" s="210"/>
      <c r="AC149" s="210"/>
      <c r="AD149" s="210"/>
      <c r="AE149" s="210"/>
      <c r="AF149" s="210"/>
      <c r="AG149" s="210" t="s">
        <v>143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3" x14ac:dyDescent="0.2">
      <c r="A150" s="227"/>
      <c r="B150" s="228"/>
      <c r="C150" s="255" t="s">
        <v>357</v>
      </c>
      <c r="D150" s="251"/>
      <c r="E150" s="251"/>
      <c r="F150" s="251"/>
      <c r="G150" s="251"/>
      <c r="H150" s="230"/>
      <c r="I150" s="230"/>
      <c r="J150" s="230"/>
      <c r="K150" s="230"/>
      <c r="L150" s="230"/>
      <c r="M150" s="230"/>
      <c r="N150" s="229"/>
      <c r="O150" s="229"/>
      <c r="P150" s="229"/>
      <c r="Q150" s="229"/>
      <c r="R150" s="230"/>
      <c r="S150" s="230"/>
      <c r="T150" s="230"/>
      <c r="U150" s="230"/>
      <c r="V150" s="230"/>
      <c r="W150" s="230"/>
      <c r="X150" s="230"/>
      <c r="Y150" s="230"/>
      <c r="Z150" s="210"/>
      <c r="AA150" s="210"/>
      <c r="AB150" s="210"/>
      <c r="AC150" s="210"/>
      <c r="AD150" s="210"/>
      <c r="AE150" s="210"/>
      <c r="AF150" s="210"/>
      <c r="AG150" s="210" t="s">
        <v>143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2" x14ac:dyDescent="0.2">
      <c r="A151" s="227"/>
      <c r="B151" s="228"/>
      <c r="C151" s="277" t="s">
        <v>358</v>
      </c>
      <c r="D151" s="264"/>
      <c r="E151" s="265">
        <v>5.7679999999999998</v>
      </c>
      <c r="F151" s="230"/>
      <c r="G151" s="230"/>
      <c r="H151" s="230"/>
      <c r="I151" s="230"/>
      <c r="J151" s="230"/>
      <c r="K151" s="230"/>
      <c r="L151" s="230"/>
      <c r="M151" s="230"/>
      <c r="N151" s="229"/>
      <c r="O151" s="229"/>
      <c r="P151" s="229"/>
      <c r="Q151" s="229"/>
      <c r="R151" s="230"/>
      <c r="S151" s="230"/>
      <c r="T151" s="230"/>
      <c r="U151" s="230"/>
      <c r="V151" s="230"/>
      <c r="W151" s="230"/>
      <c r="X151" s="230"/>
      <c r="Y151" s="230"/>
      <c r="Z151" s="210"/>
      <c r="AA151" s="210"/>
      <c r="AB151" s="210"/>
      <c r="AC151" s="210"/>
      <c r="AD151" s="210"/>
      <c r="AE151" s="210"/>
      <c r="AF151" s="210"/>
      <c r="AG151" s="210" t="s">
        <v>215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ht="22.5" outlineLevel="1" x14ac:dyDescent="0.2">
      <c r="A152" s="242">
        <v>27</v>
      </c>
      <c r="B152" s="243" t="s">
        <v>359</v>
      </c>
      <c r="C152" s="253" t="s">
        <v>360</v>
      </c>
      <c r="D152" s="244" t="s">
        <v>211</v>
      </c>
      <c r="E152" s="245">
        <v>3.7080000000000002</v>
      </c>
      <c r="F152" s="246"/>
      <c r="G152" s="247">
        <f>ROUND(E152*F152,2)</f>
        <v>0</v>
      </c>
      <c r="H152" s="246"/>
      <c r="I152" s="247">
        <f>ROUND(E152*H152,2)</f>
        <v>0</v>
      </c>
      <c r="J152" s="246"/>
      <c r="K152" s="247">
        <f>ROUND(E152*J152,2)</f>
        <v>0</v>
      </c>
      <c r="L152" s="247">
        <v>21</v>
      </c>
      <c r="M152" s="247">
        <f>G152*(1+L152/100)</f>
        <v>0</v>
      </c>
      <c r="N152" s="245">
        <v>0.4</v>
      </c>
      <c r="O152" s="245">
        <f>ROUND(E152*N152,2)</f>
        <v>1.48</v>
      </c>
      <c r="P152" s="245">
        <v>0</v>
      </c>
      <c r="Q152" s="245">
        <f>ROUND(E152*P152,2)</f>
        <v>0</v>
      </c>
      <c r="R152" s="247"/>
      <c r="S152" s="247" t="s">
        <v>177</v>
      </c>
      <c r="T152" s="248" t="s">
        <v>138</v>
      </c>
      <c r="U152" s="230">
        <v>0</v>
      </c>
      <c r="V152" s="230">
        <f>ROUND(E152*U152,2)</f>
        <v>0</v>
      </c>
      <c r="W152" s="230"/>
      <c r="X152" s="230" t="s">
        <v>271</v>
      </c>
      <c r="Y152" s="230" t="s">
        <v>140</v>
      </c>
      <c r="Z152" s="210"/>
      <c r="AA152" s="210"/>
      <c r="AB152" s="210"/>
      <c r="AC152" s="210"/>
      <c r="AD152" s="210"/>
      <c r="AE152" s="210"/>
      <c r="AF152" s="210"/>
      <c r="AG152" s="210" t="s">
        <v>272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">
      <c r="A153" s="227"/>
      <c r="B153" s="228"/>
      <c r="C153" s="254" t="s">
        <v>361</v>
      </c>
      <c r="D153" s="250"/>
      <c r="E153" s="250"/>
      <c r="F153" s="250"/>
      <c r="G153" s="250"/>
      <c r="H153" s="230"/>
      <c r="I153" s="230"/>
      <c r="J153" s="230"/>
      <c r="K153" s="230"/>
      <c r="L153" s="230"/>
      <c r="M153" s="230"/>
      <c r="N153" s="229"/>
      <c r="O153" s="229"/>
      <c r="P153" s="229"/>
      <c r="Q153" s="229"/>
      <c r="R153" s="230"/>
      <c r="S153" s="230"/>
      <c r="T153" s="230"/>
      <c r="U153" s="230"/>
      <c r="V153" s="230"/>
      <c r="W153" s="230"/>
      <c r="X153" s="230"/>
      <c r="Y153" s="230"/>
      <c r="Z153" s="210"/>
      <c r="AA153" s="210"/>
      <c r="AB153" s="210"/>
      <c r="AC153" s="210"/>
      <c r="AD153" s="210"/>
      <c r="AE153" s="210"/>
      <c r="AF153" s="210"/>
      <c r="AG153" s="210" t="s">
        <v>143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3" x14ac:dyDescent="0.2">
      <c r="A154" s="227"/>
      <c r="B154" s="228"/>
      <c r="C154" s="255" t="s">
        <v>362</v>
      </c>
      <c r="D154" s="251"/>
      <c r="E154" s="251"/>
      <c r="F154" s="251"/>
      <c r="G154" s="251"/>
      <c r="H154" s="230"/>
      <c r="I154" s="230"/>
      <c r="J154" s="230"/>
      <c r="K154" s="230"/>
      <c r="L154" s="230"/>
      <c r="M154" s="230"/>
      <c r="N154" s="229"/>
      <c r="O154" s="229"/>
      <c r="P154" s="229"/>
      <c r="Q154" s="229"/>
      <c r="R154" s="230"/>
      <c r="S154" s="230"/>
      <c r="T154" s="230"/>
      <c r="U154" s="230"/>
      <c r="V154" s="230"/>
      <c r="W154" s="230"/>
      <c r="X154" s="230"/>
      <c r="Y154" s="230"/>
      <c r="Z154" s="210"/>
      <c r="AA154" s="210"/>
      <c r="AB154" s="210"/>
      <c r="AC154" s="210"/>
      <c r="AD154" s="210"/>
      <c r="AE154" s="210"/>
      <c r="AF154" s="210"/>
      <c r="AG154" s="210" t="s">
        <v>143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2" x14ac:dyDescent="0.2">
      <c r="A155" s="227"/>
      <c r="B155" s="228"/>
      <c r="C155" s="277" t="s">
        <v>363</v>
      </c>
      <c r="D155" s="264"/>
      <c r="E155" s="265">
        <v>3.7080000000000002</v>
      </c>
      <c r="F155" s="230"/>
      <c r="G155" s="230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30"/>
      <c r="Z155" s="210"/>
      <c r="AA155" s="210"/>
      <c r="AB155" s="210"/>
      <c r="AC155" s="210"/>
      <c r="AD155" s="210"/>
      <c r="AE155" s="210"/>
      <c r="AF155" s="210"/>
      <c r="AG155" s="210" t="s">
        <v>215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42">
        <v>28</v>
      </c>
      <c r="B156" s="243" t="s">
        <v>364</v>
      </c>
      <c r="C156" s="253" t="s">
        <v>365</v>
      </c>
      <c r="D156" s="244" t="s">
        <v>211</v>
      </c>
      <c r="E156" s="245">
        <v>936.37300000000005</v>
      </c>
      <c r="F156" s="246"/>
      <c r="G156" s="247">
        <f>ROUND(E156*F156,2)</f>
        <v>0</v>
      </c>
      <c r="H156" s="246"/>
      <c r="I156" s="247">
        <f>ROUND(E156*H156,2)</f>
        <v>0</v>
      </c>
      <c r="J156" s="246"/>
      <c r="K156" s="247">
        <f>ROUND(E156*J156,2)</f>
        <v>0</v>
      </c>
      <c r="L156" s="247">
        <v>21</v>
      </c>
      <c r="M156" s="247">
        <f>G156*(1+L156/100)</f>
        <v>0</v>
      </c>
      <c r="N156" s="245">
        <v>0.216</v>
      </c>
      <c r="O156" s="245">
        <f>ROUND(E156*N156,2)</f>
        <v>202.26</v>
      </c>
      <c r="P156" s="245">
        <v>0</v>
      </c>
      <c r="Q156" s="245">
        <f>ROUND(E156*P156,2)</f>
        <v>0</v>
      </c>
      <c r="R156" s="247"/>
      <c r="S156" s="247" t="s">
        <v>177</v>
      </c>
      <c r="T156" s="248" t="s">
        <v>138</v>
      </c>
      <c r="U156" s="230">
        <v>0</v>
      </c>
      <c r="V156" s="230">
        <f>ROUND(E156*U156,2)</f>
        <v>0</v>
      </c>
      <c r="W156" s="230"/>
      <c r="X156" s="230" t="s">
        <v>271</v>
      </c>
      <c r="Y156" s="230" t="s">
        <v>140</v>
      </c>
      <c r="Z156" s="210"/>
      <c r="AA156" s="210"/>
      <c r="AB156" s="210"/>
      <c r="AC156" s="210"/>
      <c r="AD156" s="210"/>
      <c r="AE156" s="210"/>
      <c r="AF156" s="210"/>
      <c r="AG156" s="210" t="s">
        <v>272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ht="22.5" outlineLevel="2" x14ac:dyDescent="0.2">
      <c r="A157" s="227"/>
      <c r="B157" s="228"/>
      <c r="C157" s="254" t="s">
        <v>366</v>
      </c>
      <c r="D157" s="250"/>
      <c r="E157" s="250"/>
      <c r="F157" s="250"/>
      <c r="G157" s="250"/>
      <c r="H157" s="230"/>
      <c r="I157" s="230"/>
      <c r="J157" s="230"/>
      <c r="K157" s="230"/>
      <c r="L157" s="230"/>
      <c r="M157" s="230"/>
      <c r="N157" s="229"/>
      <c r="O157" s="229"/>
      <c r="P157" s="229"/>
      <c r="Q157" s="229"/>
      <c r="R157" s="230"/>
      <c r="S157" s="230"/>
      <c r="T157" s="230"/>
      <c r="U157" s="230"/>
      <c r="V157" s="230"/>
      <c r="W157" s="230"/>
      <c r="X157" s="230"/>
      <c r="Y157" s="230"/>
      <c r="Z157" s="210"/>
      <c r="AA157" s="210"/>
      <c r="AB157" s="210"/>
      <c r="AC157" s="210"/>
      <c r="AD157" s="210"/>
      <c r="AE157" s="210"/>
      <c r="AF157" s="210"/>
      <c r="AG157" s="210" t="s">
        <v>143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49" t="str">
        <f>C157</f>
        <v>Žulová kostka dlažební velká s řezaným a tryskaným povrchem; roz. 30x20/30/40 cm, tl. 8 cm. Strany řezané, horní strana tryskaná.</v>
      </c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">
      <c r="A158" s="227"/>
      <c r="B158" s="228"/>
      <c r="C158" s="255" t="s">
        <v>367</v>
      </c>
      <c r="D158" s="251"/>
      <c r="E158" s="251"/>
      <c r="F158" s="251"/>
      <c r="G158" s="251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30"/>
      <c r="Z158" s="210"/>
      <c r="AA158" s="210"/>
      <c r="AB158" s="210"/>
      <c r="AC158" s="210"/>
      <c r="AD158" s="210"/>
      <c r="AE158" s="210"/>
      <c r="AF158" s="210"/>
      <c r="AG158" s="210" t="s">
        <v>143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2" x14ac:dyDescent="0.2">
      <c r="A159" s="227"/>
      <c r="B159" s="228"/>
      <c r="C159" s="277" t="s">
        <v>368</v>
      </c>
      <c r="D159" s="264"/>
      <c r="E159" s="265">
        <v>936.37300000000005</v>
      </c>
      <c r="F159" s="230"/>
      <c r="G159" s="230"/>
      <c r="H159" s="230"/>
      <c r="I159" s="230"/>
      <c r="J159" s="230"/>
      <c r="K159" s="230"/>
      <c r="L159" s="230"/>
      <c r="M159" s="230"/>
      <c r="N159" s="229"/>
      <c r="O159" s="229"/>
      <c r="P159" s="229"/>
      <c r="Q159" s="229"/>
      <c r="R159" s="230"/>
      <c r="S159" s="230"/>
      <c r="T159" s="230"/>
      <c r="U159" s="230"/>
      <c r="V159" s="230"/>
      <c r="W159" s="230"/>
      <c r="X159" s="230"/>
      <c r="Y159" s="230"/>
      <c r="Z159" s="210"/>
      <c r="AA159" s="210"/>
      <c r="AB159" s="210"/>
      <c r="AC159" s="210"/>
      <c r="AD159" s="210"/>
      <c r="AE159" s="210"/>
      <c r="AF159" s="210"/>
      <c r="AG159" s="210" t="s">
        <v>215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x14ac:dyDescent="0.2">
      <c r="A160" s="235" t="s">
        <v>132</v>
      </c>
      <c r="B160" s="236" t="s">
        <v>83</v>
      </c>
      <c r="C160" s="252" t="s">
        <v>84</v>
      </c>
      <c r="D160" s="237"/>
      <c r="E160" s="238"/>
      <c r="F160" s="239"/>
      <c r="G160" s="239">
        <f>SUMIF(AG161:AG163,"&lt;&gt;NOR",G161:G163)</f>
        <v>0</v>
      </c>
      <c r="H160" s="239"/>
      <c r="I160" s="239">
        <f>SUM(I161:I163)</f>
        <v>0</v>
      </c>
      <c r="J160" s="239"/>
      <c r="K160" s="239">
        <f>SUM(K161:K163)</f>
        <v>0</v>
      </c>
      <c r="L160" s="239"/>
      <c r="M160" s="239">
        <f>SUM(M161:M163)</f>
        <v>0</v>
      </c>
      <c r="N160" s="238"/>
      <c r="O160" s="238">
        <f>SUM(O161:O163)</f>
        <v>0.57999999999999996</v>
      </c>
      <c r="P160" s="238"/>
      <c r="Q160" s="238">
        <f>SUM(Q161:Q163)</f>
        <v>0</v>
      </c>
      <c r="R160" s="239"/>
      <c r="S160" s="239"/>
      <c r="T160" s="240"/>
      <c r="U160" s="234"/>
      <c r="V160" s="234">
        <f>SUM(V161:V163)</f>
        <v>78.66</v>
      </c>
      <c r="W160" s="234"/>
      <c r="X160" s="234"/>
      <c r="Y160" s="234"/>
      <c r="AG160" t="s">
        <v>133</v>
      </c>
    </row>
    <row r="161" spans="1:60" outlineLevel="1" x14ac:dyDescent="0.2">
      <c r="A161" s="242">
        <v>29</v>
      </c>
      <c r="B161" s="243" t="s">
        <v>369</v>
      </c>
      <c r="C161" s="253" t="s">
        <v>370</v>
      </c>
      <c r="D161" s="244" t="s">
        <v>211</v>
      </c>
      <c r="E161" s="245">
        <v>34.200000000000003</v>
      </c>
      <c r="F161" s="246"/>
      <c r="G161" s="247">
        <f>ROUND(E161*F161,2)</f>
        <v>0</v>
      </c>
      <c r="H161" s="246"/>
      <c r="I161" s="247">
        <f>ROUND(E161*H161,2)</f>
        <v>0</v>
      </c>
      <c r="J161" s="246"/>
      <c r="K161" s="247">
        <f>ROUND(E161*J161,2)</f>
        <v>0</v>
      </c>
      <c r="L161" s="247">
        <v>21</v>
      </c>
      <c r="M161" s="247">
        <f>G161*(1+L161/100)</f>
        <v>0</v>
      </c>
      <c r="N161" s="245">
        <v>1.7000000000000001E-2</v>
      </c>
      <c r="O161" s="245">
        <f>ROUND(E161*N161,2)</f>
        <v>0.57999999999999996</v>
      </c>
      <c r="P161" s="245">
        <v>0</v>
      </c>
      <c r="Q161" s="245">
        <f>ROUND(E161*P161,2)</f>
        <v>0</v>
      </c>
      <c r="R161" s="247"/>
      <c r="S161" s="247" t="s">
        <v>177</v>
      </c>
      <c r="T161" s="248" t="s">
        <v>138</v>
      </c>
      <c r="U161" s="230">
        <v>2.2999999999999998</v>
      </c>
      <c r="V161" s="230">
        <f>ROUND(E161*U161,2)</f>
        <v>78.66</v>
      </c>
      <c r="W161" s="230"/>
      <c r="X161" s="230" t="s">
        <v>212</v>
      </c>
      <c r="Y161" s="230" t="s">
        <v>140</v>
      </c>
      <c r="Z161" s="210"/>
      <c r="AA161" s="210"/>
      <c r="AB161" s="210"/>
      <c r="AC161" s="210"/>
      <c r="AD161" s="210"/>
      <c r="AE161" s="210"/>
      <c r="AF161" s="210"/>
      <c r="AG161" s="210" t="s">
        <v>213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27"/>
      <c r="B162" s="228"/>
      <c r="C162" s="254" t="s">
        <v>371</v>
      </c>
      <c r="D162" s="250"/>
      <c r="E162" s="250"/>
      <c r="F162" s="250"/>
      <c r="G162" s="250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30"/>
      <c r="Z162" s="210"/>
      <c r="AA162" s="210"/>
      <c r="AB162" s="210"/>
      <c r="AC162" s="210"/>
      <c r="AD162" s="210"/>
      <c r="AE162" s="210"/>
      <c r="AF162" s="210"/>
      <c r="AG162" s="210" t="s">
        <v>143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2" x14ac:dyDescent="0.2">
      <c r="A163" s="227"/>
      <c r="B163" s="228"/>
      <c r="C163" s="277" t="s">
        <v>372</v>
      </c>
      <c r="D163" s="264"/>
      <c r="E163" s="265">
        <v>34.200000000000003</v>
      </c>
      <c r="F163" s="230"/>
      <c r="G163" s="230"/>
      <c r="H163" s="230"/>
      <c r="I163" s="230"/>
      <c r="J163" s="230"/>
      <c r="K163" s="230"/>
      <c r="L163" s="230"/>
      <c r="M163" s="230"/>
      <c r="N163" s="229"/>
      <c r="O163" s="229"/>
      <c r="P163" s="229"/>
      <c r="Q163" s="229"/>
      <c r="R163" s="230"/>
      <c r="S163" s="230"/>
      <c r="T163" s="230"/>
      <c r="U163" s="230"/>
      <c r="V163" s="230"/>
      <c r="W163" s="230"/>
      <c r="X163" s="230"/>
      <c r="Y163" s="230"/>
      <c r="Z163" s="210"/>
      <c r="AA163" s="210"/>
      <c r="AB163" s="210"/>
      <c r="AC163" s="210"/>
      <c r="AD163" s="210"/>
      <c r="AE163" s="210"/>
      <c r="AF163" s="210"/>
      <c r="AG163" s="210" t="s">
        <v>215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x14ac:dyDescent="0.2">
      <c r="A164" s="235" t="s">
        <v>132</v>
      </c>
      <c r="B164" s="236" t="s">
        <v>85</v>
      </c>
      <c r="C164" s="252" t="s">
        <v>86</v>
      </c>
      <c r="D164" s="237"/>
      <c r="E164" s="238"/>
      <c r="F164" s="239"/>
      <c r="G164" s="239">
        <f>SUMIF(AG165:AG180,"&lt;&gt;NOR",G165:G180)</f>
        <v>0</v>
      </c>
      <c r="H164" s="239"/>
      <c r="I164" s="239">
        <f>SUM(I165:I180)</f>
        <v>0</v>
      </c>
      <c r="J164" s="239"/>
      <c r="K164" s="239">
        <f>SUM(K165:K180)</f>
        <v>0</v>
      </c>
      <c r="L164" s="239"/>
      <c r="M164" s="239">
        <f>SUM(M165:M180)</f>
        <v>0</v>
      </c>
      <c r="N164" s="238"/>
      <c r="O164" s="238">
        <f>SUM(O165:O180)</f>
        <v>9.6</v>
      </c>
      <c r="P164" s="238"/>
      <c r="Q164" s="238">
        <f>SUM(Q165:Q180)</f>
        <v>0</v>
      </c>
      <c r="R164" s="239"/>
      <c r="S164" s="239"/>
      <c r="T164" s="240"/>
      <c r="U164" s="234"/>
      <c r="V164" s="234">
        <f>SUM(V165:V180)</f>
        <v>63.03</v>
      </c>
      <c r="W164" s="234"/>
      <c r="X164" s="234"/>
      <c r="Y164" s="234"/>
      <c r="AG164" t="s">
        <v>133</v>
      </c>
    </row>
    <row r="165" spans="1:60" outlineLevel="1" x14ac:dyDescent="0.2">
      <c r="A165" s="242">
        <v>30</v>
      </c>
      <c r="B165" s="243" t="s">
        <v>373</v>
      </c>
      <c r="C165" s="253" t="s">
        <v>374</v>
      </c>
      <c r="D165" s="244" t="s">
        <v>318</v>
      </c>
      <c r="E165" s="245">
        <v>1</v>
      </c>
      <c r="F165" s="246"/>
      <c r="G165" s="247">
        <f>ROUND(E165*F165,2)</f>
        <v>0</v>
      </c>
      <c r="H165" s="246"/>
      <c r="I165" s="247">
        <f>ROUND(E165*H165,2)</f>
        <v>0</v>
      </c>
      <c r="J165" s="246"/>
      <c r="K165" s="247">
        <f>ROUND(E165*J165,2)</f>
        <v>0</v>
      </c>
      <c r="L165" s="247">
        <v>21</v>
      </c>
      <c r="M165" s="247">
        <f>G165*(1+L165/100)</f>
        <v>0</v>
      </c>
      <c r="N165" s="245">
        <v>5.0000000000000002E-5</v>
      </c>
      <c r="O165" s="245">
        <f>ROUND(E165*N165,2)</f>
        <v>0</v>
      </c>
      <c r="P165" s="245">
        <v>0</v>
      </c>
      <c r="Q165" s="245">
        <f>ROUND(E165*P165,2)</f>
        <v>0</v>
      </c>
      <c r="R165" s="247"/>
      <c r="S165" s="247" t="s">
        <v>137</v>
      </c>
      <c r="T165" s="248" t="s">
        <v>137</v>
      </c>
      <c r="U165" s="230">
        <v>0.47199999999999998</v>
      </c>
      <c r="V165" s="230">
        <f>ROUND(E165*U165,2)</f>
        <v>0.47</v>
      </c>
      <c r="W165" s="230"/>
      <c r="X165" s="230" t="s">
        <v>212</v>
      </c>
      <c r="Y165" s="230" t="s">
        <v>140</v>
      </c>
      <c r="Z165" s="210"/>
      <c r="AA165" s="210"/>
      <c r="AB165" s="210"/>
      <c r="AC165" s="210"/>
      <c r="AD165" s="210"/>
      <c r="AE165" s="210"/>
      <c r="AF165" s="210"/>
      <c r="AG165" s="210" t="s">
        <v>213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2" x14ac:dyDescent="0.2">
      <c r="A166" s="227"/>
      <c r="B166" s="228"/>
      <c r="C166" s="277" t="s">
        <v>375</v>
      </c>
      <c r="D166" s="264"/>
      <c r="E166" s="265">
        <v>1</v>
      </c>
      <c r="F166" s="230"/>
      <c r="G166" s="230"/>
      <c r="H166" s="230"/>
      <c r="I166" s="230"/>
      <c r="J166" s="230"/>
      <c r="K166" s="230"/>
      <c r="L166" s="230"/>
      <c r="M166" s="230"/>
      <c r="N166" s="229"/>
      <c r="O166" s="229"/>
      <c r="P166" s="229"/>
      <c r="Q166" s="229"/>
      <c r="R166" s="230"/>
      <c r="S166" s="230"/>
      <c r="T166" s="230"/>
      <c r="U166" s="230"/>
      <c r="V166" s="230"/>
      <c r="W166" s="230"/>
      <c r="X166" s="230"/>
      <c r="Y166" s="230"/>
      <c r="Z166" s="210"/>
      <c r="AA166" s="210"/>
      <c r="AB166" s="210"/>
      <c r="AC166" s="210"/>
      <c r="AD166" s="210"/>
      <c r="AE166" s="210"/>
      <c r="AF166" s="210"/>
      <c r="AG166" s="210" t="s">
        <v>215</v>
      </c>
      <c r="AH166" s="210">
        <v>5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">
      <c r="A167" s="242">
        <v>31</v>
      </c>
      <c r="B167" s="243" t="s">
        <v>376</v>
      </c>
      <c r="C167" s="253" t="s">
        <v>377</v>
      </c>
      <c r="D167" s="244" t="s">
        <v>378</v>
      </c>
      <c r="E167" s="245">
        <v>3</v>
      </c>
      <c r="F167" s="246"/>
      <c r="G167" s="247">
        <f>ROUND(E167*F167,2)</f>
        <v>0</v>
      </c>
      <c r="H167" s="246"/>
      <c r="I167" s="247">
        <f>ROUND(E167*H167,2)</f>
        <v>0</v>
      </c>
      <c r="J167" s="246"/>
      <c r="K167" s="247">
        <f>ROUND(E167*J167,2)</f>
        <v>0</v>
      </c>
      <c r="L167" s="247">
        <v>21</v>
      </c>
      <c r="M167" s="247">
        <f>G167*(1+L167/100)</f>
        <v>0</v>
      </c>
      <c r="N167" s="245">
        <v>0.43093999999999999</v>
      </c>
      <c r="O167" s="245">
        <f>ROUND(E167*N167,2)</f>
        <v>1.29</v>
      </c>
      <c r="P167" s="245">
        <v>0</v>
      </c>
      <c r="Q167" s="245">
        <f>ROUND(E167*P167,2)</f>
        <v>0</v>
      </c>
      <c r="R167" s="247"/>
      <c r="S167" s="247" t="s">
        <v>177</v>
      </c>
      <c r="T167" s="248" t="s">
        <v>379</v>
      </c>
      <c r="U167" s="230">
        <v>3.82389</v>
      </c>
      <c r="V167" s="230">
        <f>ROUND(E167*U167,2)</f>
        <v>11.47</v>
      </c>
      <c r="W167" s="230"/>
      <c r="X167" s="230" t="s">
        <v>224</v>
      </c>
      <c r="Y167" s="230" t="s">
        <v>140</v>
      </c>
      <c r="Z167" s="210"/>
      <c r="AA167" s="210"/>
      <c r="AB167" s="210"/>
      <c r="AC167" s="210"/>
      <c r="AD167" s="210"/>
      <c r="AE167" s="210"/>
      <c r="AF167" s="210"/>
      <c r="AG167" s="210" t="s">
        <v>225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">
      <c r="A168" s="227"/>
      <c r="B168" s="228"/>
      <c r="C168" s="254" t="s">
        <v>226</v>
      </c>
      <c r="D168" s="250"/>
      <c r="E168" s="250"/>
      <c r="F168" s="250"/>
      <c r="G168" s="250"/>
      <c r="H168" s="230"/>
      <c r="I168" s="230"/>
      <c r="J168" s="230"/>
      <c r="K168" s="230"/>
      <c r="L168" s="230"/>
      <c r="M168" s="230"/>
      <c r="N168" s="229"/>
      <c r="O168" s="229"/>
      <c r="P168" s="229"/>
      <c r="Q168" s="229"/>
      <c r="R168" s="230"/>
      <c r="S168" s="230"/>
      <c r="T168" s="230"/>
      <c r="U168" s="230"/>
      <c r="V168" s="230"/>
      <c r="W168" s="230"/>
      <c r="X168" s="230"/>
      <c r="Y168" s="230"/>
      <c r="Z168" s="210"/>
      <c r="AA168" s="210"/>
      <c r="AB168" s="210"/>
      <c r="AC168" s="210"/>
      <c r="AD168" s="210"/>
      <c r="AE168" s="210"/>
      <c r="AF168" s="210"/>
      <c r="AG168" s="210" t="s">
        <v>143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ht="22.5" outlineLevel="3" x14ac:dyDescent="0.2">
      <c r="A169" s="227"/>
      <c r="B169" s="228"/>
      <c r="C169" s="255" t="s">
        <v>380</v>
      </c>
      <c r="D169" s="251"/>
      <c r="E169" s="251"/>
      <c r="F169" s="251"/>
      <c r="G169" s="251"/>
      <c r="H169" s="230"/>
      <c r="I169" s="230"/>
      <c r="J169" s="230"/>
      <c r="K169" s="230"/>
      <c r="L169" s="230"/>
      <c r="M169" s="230"/>
      <c r="N169" s="229"/>
      <c r="O169" s="229"/>
      <c r="P169" s="229"/>
      <c r="Q169" s="229"/>
      <c r="R169" s="230"/>
      <c r="S169" s="230"/>
      <c r="T169" s="230"/>
      <c r="U169" s="230"/>
      <c r="V169" s="230"/>
      <c r="W169" s="230"/>
      <c r="X169" s="230"/>
      <c r="Y169" s="230"/>
      <c r="Z169" s="210"/>
      <c r="AA169" s="210"/>
      <c r="AB169" s="210"/>
      <c r="AC169" s="210"/>
      <c r="AD169" s="210"/>
      <c r="AE169" s="210"/>
      <c r="AF169" s="210"/>
      <c r="AG169" s="210" t="s">
        <v>143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49" t="str">
        <f>C169</f>
        <v>- všechny nutné práce a materiály pro zvýšení nebo snížení zařízení (včetně nutné úpravy stávajícího povrchu vozovky nebo chodníku)</v>
      </c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">
      <c r="A170" s="227"/>
      <c r="B170" s="228"/>
      <c r="C170" s="277" t="s">
        <v>381</v>
      </c>
      <c r="D170" s="264"/>
      <c r="E170" s="265">
        <v>3</v>
      </c>
      <c r="F170" s="230"/>
      <c r="G170" s="230"/>
      <c r="H170" s="230"/>
      <c r="I170" s="230"/>
      <c r="J170" s="230"/>
      <c r="K170" s="230"/>
      <c r="L170" s="230"/>
      <c r="M170" s="230"/>
      <c r="N170" s="229"/>
      <c r="O170" s="229"/>
      <c r="P170" s="229"/>
      <c r="Q170" s="229"/>
      <c r="R170" s="230"/>
      <c r="S170" s="230"/>
      <c r="T170" s="230"/>
      <c r="U170" s="230"/>
      <c r="V170" s="230"/>
      <c r="W170" s="230"/>
      <c r="X170" s="230"/>
      <c r="Y170" s="230"/>
      <c r="Z170" s="210"/>
      <c r="AA170" s="210"/>
      <c r="AB170" s="210"/>
      <c r="AC170" s="210"/>
      <c r="AD170" s="210"/>
      <c r="AE170" s="210"/>
      <c r="AF170" s="210"/>
      <c r="AG170" s="210" t="s">
        <v>215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42">
        <v>32</v>
      </c>
      <c r="B171" s="243" t="s">
        <v>382</v>
      </c>
      <c r="C171" s="253" t="s">
        <v>383</v>
      </c>
      <c r="D171" s="244" t="s">
        <v>378</v>
      </c>
      <c r="E171" s="245">
        <v>6</v>
      </c>
      <c r="F171" s="246"/>
      <c r="G171" s="247">
        <f>ROUND(E171*F171,2)</f>
        <v>0</v>
      </c>
      <c r="H171" s="246"/>
      <c r="I171" s="247">
        <f>ROUND(E171*H171,2)</f>
        <v>0</v>
      </c>
      <c r="J171" s="246"/>
      <c r="K171" s="247">
        <f>ROUND(E171*J171,2)</f>
        <v>0</v>
      </c>
      <c r="L171" s="247">
        <v>21</v>
      </c>
      <c r="M171" s="247">
        <f>G171*(1+L171/100)</f>
        <v>0</v>
      </c>
      <c r="N171" s="245">
        <v>0.43381999999999998</v>
      </c>
      <c r="O171" s="245">
        <f>ROUND(E171*N171,2)</f>
        <v>2.6</v>
      </c>
      <c r="P171" s="245">
        <v>0</v>
      </c>
      <c r="Q171" s="245">
        <f>ROUND(E171*P171,2)</f>
        <v>0</v>
      </c>
      <c r="R171" s="247"/>
      <c r="S171" s="247" t="s">
        <v>177</v>
      </c>
      <c r="T171" s="248" t="s">
        <v>379</v>
      </c>
      <c r="U171" s="230">
        <v>3.8459300000000001</v>
      </c>
      <c r="V171" s="230">
        <f>ROUND(E171*U171,2)</f>
        <v>23.08</v>
      </c>
      <c r="W171" s="230"/>
      <c r="X171" s="230" t="s">
        <v>224</v>
      </c>
      <c r="Y171" s="230" t="s">
        <v>140</v>
      </c>
      <c r="Z171" s="210"/>
      <c r="AA171" s="210"/>
      <c r="AB171" s="210"/>
      <c r="AC171" s="210"/>
      <c r="AD171" s="210"/>
      <c r="AE171" s="210"/>
      <c r="AF171" s="210"/>
      <c r="AG171" s="210" t="s">
        <v>225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2" x14ac:dyDescent="0.2">
      <c r="A172" s="227"/>
      <c r="B172" s="228"/>
      <c r="C172" s="254" t="s">
        <v>226</v>
      </c>
      <c r="D172" s="250"/>
      <c r="E172" s="250"/>
      <c r="F172" s="250"/>
      <c r="G172" s="250"/>
      <c r="H172" s="230"/>
      <c r="I172" s="230"/>
      <c r="J172" s="230"/>
      <c r="K172" s="230"/>
      <c r="L172" s="230"/>
      <c r="M172" s="230"/>
      <c r="N172" s="229"/>
      <c r="O172" s="229"/>
      <c r="P172" s="229"/>
      <c r="Q172" s="229"/>
      <c r="R172" s="230"/>
      <c r="S172" s="230"/>
      <c r="T172" s="230"/>
      <c r="U172" s="230"/>
      <c r="V172" s="230"/>
      <c r="W172" s="230"/>
      <c r="X172" s="230"/>
      <c r="Y172" s="230"/>
      <c r="Z172" s="210"/>
      <c r="AA172" s="210"/>
      <c r="AB172" s="210"/>
      <c r="AC172" s="210"/>
      <c r="AD172" s="210"/>
      <c r="AE172" s="210"/>
      <c r="AF172" s="210"/>
      <c r="AG172" s="210" t="s">
        <v>143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ht="22.5" outlineLevel="3" x14ac:dyDescent="0.2">
      <c r="A173" s="227"/>
      <c r="B173" s="228"/>
      <c r="C173" s="255" t="s">
        <v>380</v>
      </c>
      <c r="D173" s="251"/>
      <c r="E173" s="251"/>
      <c r="F173" s="251"/>
      <c r="G173" s="251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30"/>
      <c r="Z173" s="210"/>
      <c r="AA173" s="210"/>
      <c r="AB173" s="210"/>
      <c r="AC173" s="210"/>
      <c r="AD173" s="210"/>
      <c r="AE173" s="210"/>
      <c r="AF173" s="210"/>
      <c r="AG173" s="210" t="s">
        <v>143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49" t="str">
        <f>C173</f>
        <v>- všechny nutné práce a materiály pro zvýšení nebo snížení zařízení (včetně nutné úpravy stávajícího povrchu vozovky nebo chodníku)</v>
      </c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42">
        <v>33</v>
      </c>
      <c r="B174" s="243" t="s">
        <v>384</v>
      </c>
      <c r="C174" s="253" t="s">
        <v>385</v>
      </c>
      <c r="D174" s="244" t="s">
        <v>378</v>
      </c>
      <c r="E174" s="245">
        <v>18</v>
      </c>
      <c r="F174" s="246"/>
      <c r="G174" s="247">
        <f>ROUND(E174*F174,2)</f>
        <v>0</v>
      </c>
      <c r="H174" s="246"/>
      <c r="I174" s="247">
        <f>ROUND(E174*H174,2)</f>
        <v>0</v>
      </c>
      <c r="J174" s="246"/>
      <c r="K174" s="247">
        <f>ROUND(E174*J174,2)</f>
        <v>0</v>
      </c>
      <c r="L174" s="247">
        <v>21</v>
      </c>
      <c r="M174" s="247">
        <f>G174*(1+L174/100)</f>
        <v>0</v>
      </c>
      <c r="N174" s="245">
        <v>0.31590000000000001</v>
      </c>
      <c r="O174" s="245">
        <f>ROUND(E174*N174,2)</f>
        <v>5.69</v>
      </c>
      <c r="P174" s="245">
        <v>0</v>
      </c>
      <c r="Q174" s="245">
        <f>ROUND(E174*P174,2)</f>
        <v>0</v>
      </c>
      <c r="R174" s="247"/>
      <c r="S174" s="247" t="s">
        <v>177</v>
      </c>
      <c r="T174" s="248" t="s">
        <v>379</v>
      </c>
      <c r="U174" s="230">
        <v>1.55606</v>
      </c>
      <c r="V174" s="230">
        <f>ROUND(E174*U174,2)</f>
        <v>28.01</v>
      </c>
      <c r="W174" s="230"/>
      <c r="X174" s="230" t="s">
        <v>224</v>
      </c>
      <c r="Y174" s="230" t="s">
        <v>140</v>
      </c>
      <c r="Z174" s="210"/>
      <c r="AA174" s="210"/>
      <c r="AB174" s="210"/>
      <c r="AC174" s="210"/>
      <c r="AD174" s="210"/>
      <c r="AE174" s="210"/>
      <c r="AF174" s="210"/>
      <c r="AG174" s="210" t="s">
        <v>225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2" x14ac:dyDescent="0.2">
      <c r="A175" s="227"/>
      <c r="B175" s="228"/>
      <c r="C175" s="254" t="s">
        <v>226</v>
      </c>
      <c r="D175" s="250"/>
      <c r="E175" s="250"/>
      <c r="F175" s="250"/>
      <c r="G175" s="250"/>
      <c r="H175" s="230"/>
      <c r="I175" s="230"/>
      <c r="J175" s="230"/>
      <c r="K175" s="230"/>
      <c r="L175" s="230"/>
      <c r="M175" s="230"/>
      <c r="N175" s="229"/>
      <c r="O175" s="229"/>
      <c r="P175" s="229"/>
      <c r="Q175" s="229"/>
      <c r="R175" s="230"/>
      <c r="S175" s="230"/>
      <c r="T175" s="230"/>
      <c r="U175" s="230"/>
      <c r="V175" s="230"/>
      <c r="W175" s="230"/>
      <c r="X175" s="230"/>
      <c r="Y175" s="230"/>
      <c r="Z175" s="210"/>
      <c r="AA175" s="210"/>
      <c r="AB175" s="210"/>
      <c r="AC175" s="210"/>
      <c r="AD175" s="210"/>
      <c r="AE175" s="210"/>
      <c r="AF175" s="210"/>
      <c r="AG175" s="210" t="s">
        <v>143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ht="22.5" outlineLevel="3" x14ac:dyDescent="0.2">
      <c r="A176" s="227"/>
      <c r="B176" s="228"/>
      <c r="C176" s="255" t="s">
        <v>380</v>
      </c>
      <c r="D176" s="251"/>
      <c r="E176" s="251"/>
      <c r="F176" s="251"/>
      <c r="G176" s="251"/>
      <c r="H176" s="230"/>
      <c r="I176" s="230"/>
      <c r="J176" s="230"/>
      <c r="K176" s="230"/>
      <c r="L176" s="230"/>
      <c r="M176" s="230"/>
      <c r="N176" s="229"/>
      <c r="O176" s="229"/>
      <c r="P176" s="229"/>
      <c r="Q176" s="229"/>
      <c r="R176" s="230"/>
      <c r="S176" s="230"/>
      <c r="T176" s="230"/>
      <c r="U176" s="230"/>
      <c r="V176" s="230"/>
      <c r="W176" s="230"/>
      <c r="X176" s="230"/>
      <c r="Y176" s="230"/>
      <c r="Z176" s="210"/>
      <c r="AA176" s="210"/>
      <c r="AB176" s="210"/>
      <c r="AC176" s="210"/>
      <c r="AD176" s="210"/>
      <c r="AE176" s="210"/>
      <c r="AF176" s="210"/>
      <c r="AG176" s="210" t="s">
        <v>143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49" t="str">
        <f>C176</f>
        <v>- všechny nutné práce a materiály pro zvýšení nebo snížení zařízení (včetně nutné úpravy stávajícího povrchu vozovky nebo chodníku)</v>
      </c>
      <c r="BB176" s="210"/>
      <c r="BC176" s="210"/>
      <c r="BD176" s="210"/>
      <c r="BE176" s="210"/>
      <c r="BF176" s="210"/>
      <c r="BG176" s="210"/>
      <c r="BH176" s="210"/>
    </row>
    <row r="177" spans="1:60" outlineLevel="2" x14ac:dyDescent="0.2">
      <c r="A177" s="227"/>
      <c r="B177" s="228"/>
      <c r="C177" s="277" t="s">
        <v>386</v>
      </c>
      <c r="D177" s="264"/>
      <c r="E177" s="265">
        <v>18</v>
      </c>
      <c r="F177" s="230"/>
      <c r="G177" s="230"/>
      <c r="H177" s="230"/>
      <c r="I177" s="230"/>
      <c r="J177" s="230"/>
      <c r="K177" s="230"/>
      <c r="L177" s="230"/>
      <c r="M177" s="230"/>
      <c r="N177" s="229"/>
      <c r="O177" s="229"/>
      <c r="P177" s="229"/>
      <c r="Q177" s="229"/>
      <c r="R177" s="230"/>
      <c r="S177" s="230"/>
      <c r="T177" s="230"/>
      <c r="U177" s="230"/>
      <c r="V177" s="230"/>
      <c r="W177" s="230"/>
      <c r="X177" s="230"/>
      <c r="Y177" s="230"/>
      <c r="Z177" s="210"/>
      <c r="AA177" s="210"/>
      <c r="AB177" s="210"/>
      <c r="AC177" s="210"/>
      <c r="AD177" s="210"/>
      <c r="AE177" s="210"/>
      <c r="AF177" s="210"/>
      <c r="AG177" s="210" t="s">
        <v>215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70">
        <v>34</v>
      </c>
      <c r="B178" s="271" t="s">
        <v>387</v>
      </c>
      <c r="C178" s="280" t="s">
        <v>388</v>
      </c>
      <c r="D178" s="272" t="s">
        <v>318</v>
      </c>
      <c r="E178" s="273">
        <v>4</v>
      </c>
      <c r="F178" s="274"/>
      <c r="G178" s="275">
        <f>ROUND(E178*F178,2)</f>
        <v>0</v>
      </c>
      <c r="H178" s="274"/>
      <c r="I178" s="275">
        <f>ROUND(E178*H178,2)</f>
        <v>0</v>
      </c>
      <c r="J178" s="274"/>
      <c r="K178" s="275">
        <f>ROUND(E178*J178,2)</f>
        <v>0</v>
      </c>
      <c r="L178" s="275">
        <v>21</v>
      </c>
      <c r="M178" s="275">
        <f>G178*(1+L178/100)</f>
        <v>0</v>
      </c>
      <c r="N178" s="273">
        <v>1.9000000000000001E-4</v>
      </c>
      <c r="O178" s="273">
        <f>ROUND(E178*N178,2)</f>
        <v>0</v>
      </c>
      <c r="P178" s="273">
        <v>0</v>
      </c>
      <c r="Q178" s="273">
        <f>ROUND(E178*P178,2)</f>
        <v>0</v>
      </c>
      <c r="R178" s="275" t="s">
        <v>295</v>
      </c>
      <c r="S178" s="275" t="s">
        <v>137</v>
      </c>
      <c r="T178" s="276" t="s">
        <v>137</v>
      </c>
      <c r="U178" s="230">
        <v>0</v>
      </c>
      <c r="V178" s="230">
        <f>ROUND(E178*U178,2)</f>
        <v>0</v>
      </c>
      <c r="W178" s="230"/>
      <c r="X178" s="230" t="s">
        <v>271</v>
      </c>
      <c r="Y178" s="230" t="s">
        <v>140</v>
      </c>
      <c r="Z178" s="210"/>
      <c r="AA178" s="210"/>
      <c r="AB178" s="210"/>
      <c r="AC178" s="210"/>
      <c r="AD178" s="210"/>
      <c r="AE178" s="210"/>
      <c r="AF178" s="210"/>
      <c r="AG178" s="210" t="s">
        <v>272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ht="22.5" outlineLevel="1" x14ac:dyDescent="0.2">
      <c r="A179" s="242">
        <v>35</v>
      </c>
      <c r="B179" s="243" t="s">
        <v>389</v>
      </c>
      <c r="C179" s="253" t="s">
        <v>390</v>
      </c>
      <c r="D179" s="244" t="s">
        <v>318</v>
      </c>
      <c r="E179" s="245">
        <v>1</v>
      </c>
      <c r="F179" s="246"/>
      <c r="G179" s="247">
        <f>ROUND(E179*F179,2)</f>
        <v>0</v>
      </c>
      <c r="H179" s="246"/>
      <c r="I179" s="247">
        <f>ROUND(E179*H179,2)</f>
        <v>0</v>
      </c>
      <c r="J179" s="246"/>
      <c r="K179" s="247">
        <f>ROUND(E179*J179,2)</f>
        <v>0</v>
      </c>
      <c r="L179" s="247">
        <v>21</v>
      </c>
      <c r="M179" s="247">
        <f>G179*(1+L179/100)</f>
        <v>0</v>
      </c>
      <c r="N179" s="245">
        <v>1.6E-2</v>
      </c>
      <c r="O179" s="245">
        <f>ROUND(E179*N179,2)</f>
        <v>0.02</v>
      </c>
      <c r="P179" s="245">
        <v>0</v>
      </c>
      <c r="Q179" s="245">
        <f>ROUND(E179*P179,2)</f>
        <v>0</v>
      </c>
      <c r="R179" s="247" t="s">
        <v>295</v>
      </c>
      <c r="S179" s="247" t="s">
        <v>137</v>
      </c>
      <c r="T179" s="248" t="s">
        <v>137</v>
      </c>
      <c r="U179" s="230">
        <v>0</v>
      </c>
      <c r="V179" s="230">
        <f>ROUND(E179*U179,2)</f>
        <v>0</v>
      </c>
      <c r="W179" s="230"/>
      <c r="X179" s="230" t="s">
        <v>271</v>
      </c>
      <c r="Y179" s="230" t="s">
        <v>140</v>
      </c>
      <c r="Z179" s="210"/>
      <c r="AA179" s="210"/>
      <c r="AB179" s="210"/>
      <c r="AC179" s="210"/>
      <c r="AD179" s="210"/>
      <c r="AE179" s="210"/>
      <c r="AF179" s="210"/>
      <c r="AG179" s="210" t="s">
        <v>272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2" x14ac:dyDescent="0.2">
      <c r="A180" s="227"/>
      <c r="B180" s="228"/>
      <c r="C180" s="254" t="s">
        <v>391</v>
      </c>
      <c r="D180" s="250"/>
      <c r="E180" s="250"/>
      <c r="F180" s="250"/>
      <c r="G180" s="250"/>
      <c r="H180" s="230"/>
      <c r="I180" s="230"/>
      <c r="J180" s="230"/>
      <c r="K180" s="230"/>
      <c r="L180" s="230"/>
      <c r="M180" s="230"/>
      <c r="N180" s="229"/>
      <c r="O180" s="229"/>
      <c r="P180" s="229"/>
      <c r="Q180" s="229"/>
      <c r="R180" s="230"/>
      <c r="S180" s="230"/>
      <c r="T180" s="230"/>
      <c r="U180" s="230"/>
      <c r="V180" s="230"/>
      <c r="W180" s="230"/>
      <c r="X180" s="230"/>
      <c r="Y180" s="230"/>
      <c r="Z180" s="210"/>
      <c r="AA180" s="210"/>
      <c r="AB180" s="210"/>
      <c r="AC180" s="210"/>
      <c r="AD180" s="210"/>
      <c r="AE180" s="210"/>
      <c r="AF180" s="210"/>
      <c r="AG180" s="210" t="s">
        <v>143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x14ac:dyDescent="0.2">
      <c r="A181" s="235" t="s">
        <v>132</v>
      </c>
      <c r="B181" s="236" t="s">
        <v>87</v>
      </c>
      <c r="C181" s="252" t="s">
        <v>88</v>
      </c>
      <c r="D181" s="237"/>
      <c r="E181" s="238"/>
      <c r="F181" s="239"/>
      <c r="G181" s="239">
        <f>SUMIF(AG182:AG207,"&lt;&gt;NOR",G182:G207)</f>
        <v>0</v>
      </c>
      <c r="H181" s="239"/>
      <c r="I181" s="239">
        <f>SUM(I182:I207)</f>
        <v>0</v>
      </c>
      <c r="J181" s="239"/>
      <c r="K181" s="239">
        <f>SUM(K182:K207)</f>
        <v>0</v>
      </c>
      <c r="L181" s="239"/>
      <c r="M181" s="239">
        <f>SUM(M182:M207)</f>
        <v>0</v>
      </c>
      <c r="N181" s="238"/>
      <c r="O181" s="238">
        <f>SUM(O182:O207)</f>
        <v>102.5</v>
      </c>
      <c r="P181" s="238"/>
      <c r="Q181" s="238">
        <f>SUM(Q182:Q207)</f>
        <v>2</v>
      </c>
      <c r="R181" s="239"/>
      <c r="S181" s="239"/>
      <c r="T181" s="240"/>
      <c r="U181" s="234"/>
      <c r="V181" s="234">
        <f>SUM(V182:V207)</f>
        <v>165.55</v>
      </c>
      <c r="W181" s="234"/>
      <c r="X181" s="234"/>
      <c r="Y181" s="234"/>
      <c r="AG181" t="s">
        <v>133</v>
      </c>
    </row>
    <row r="182" spans="1:60" outlineLevel="1" x14ac:dyDescent="0.2">
      <c r="A182" s="242">
        <v>36</v>
      </c>
      <c r="B182" s="243" t="s">
        <v>392</v>
      </c>
      <c r="C182" s="253" t="s">
        <v>393</v>
      </c>
      <c r="D182" s="244" t="s">
        <v>318</v>
      </c>
      <c r="E182" s="245">
        <v>1</v>
      </c>
      <c r="F182" s="246"/>
      <c r="G182" s="247">
        <f>ROUND(E182*F182,2)</f>
        <v>0</v>
      </c>
      <c r="H182" s="246"/>
      <c r="I182" s="247">
        <f>ROUND(E182*H182,2)</f>
        <v>0</v>
      </c>
      <c r="J182" s="246"/>
      <c r="K182" s="247">
        <f>ROUND(E182*J182,2)</f>
        <v>0</v>
      </c>
      <c r="L182" s="247">
        <v>21</v>
      </c>
      <c r="M182" s="247">
        <f>G182*(1+L182/100)</f>
        <v>0</v>
      </c>
      <c r="N182" s="245">
        <v>0.1125</v>
      </c>
      <c r="O182" s="245">
        <f>ROUND(E182*N182,2)</f>
        <v>0.11</v>
      </c>
      <c r="P182" s="245">
        <v>0</v>
      </c>
      <c r="Q182" s="245">
        <f>ROUND(E182*P182,2)</f>
        <v>0</v>
      </c>
      <c r="R182" s="247"/>
      <c r="S182" s="247" t="s">
        <v>137</v>
      </c>
      <c r="T182" s="248" t="s">
        <v>137</v>
      </c>
      <c r="U182" s="230">
        <v>0.91800000000000004</v>
      </c>
      <c r="V182" s="230">
        <f>ROUND(E182*U182,2)</f>
        <v>0.92</v>
      </c>
      <c r="W182" s="230"/>
      <c r="X182" s="230" t="s">
        <v>212</v>
      </c>
      <c r="Y182" s="230" t="s">
        <v>140</v>
      </c>
      <c r="Z182" s="210"/>
      <c r="AA182" s="210"/>
      <c r="AB182" s="210"/>
      <c r="AC182" s="210"/>
      <c r="AD182" s="210"/>
      <c r="AE182" s="210"/>
      <c r="AF182" s="210"/>
      <c r="AG182" s="210" t="s">
        <v>213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27"/>
      <c r="B183" s="228"/>
      <c r="C183" s="254" t="s">
        <v>394</v>
      </c>
      <c r="D183" s="250"/>
      <c r="E183" s="250"/>
      <c r="F183" s="250"/>
      <c r="G183" s="250"/>
      <c r="H183" s="230"/>
      <c r="I183" s="230"/>
      <c r="J183" s="230"/>
      <c r="K183" s="230"/>
      <c r="L183" s="230"/>
      <c r="M183" s="230"/>
      <c r="N183" s="229"/>
      <c r="O183" s="229"/>
      <c r="P183" s="229"/>
      <c r="Q183" s="229"/>
      <c r="R183" s="230"/>
      <c r="S183" s="230"/>
      <c r="T183" s="230"/>
      <c r="U183" s="230"/>
      <c r="V183" s="230"/>
      <c r="W183" s="230"/>
      <c r="X183" s="230"/>
      <c r="Y183" s="230"/>
      <c r="Z183" s="210"/>
      <c r="AA183" s="210"/>
      <c r="AB183" s="210"/>
      <c r="AC183" s="210"/>
      <c r="AD183" s="210"/>
      <c r="AE183" s="210"/>
      <c r="AF183" s="210"/>
      <c r="AG183" s="210" t="s">
        <v>143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42">
        <v>37</v>
      </c>
      <c r="B184" s="243" t="s">
        <v>395</v>
      </c>
      <c r="C184" s="253" t="s">
        <v>396</v>
      </c>
      <c r="D184" s="244" t="s">
        <v>219</v>
      </c>
      <c r="E184" s="245">
        <v>228.02002999999999</v>
      </c>
      <c r="F184" s="246"/>
      <c r="G184" s="247">
        <f>ROUND(E184*F184,2)</f>
        <v>0</v>
      </c>
      <c r="H184" s="246"/>
      <c r="I184" s="247">
        <f>ROUND(E184*H184,2)</f>
        <v>0</v>
      </c>
      <c r="J184" s="246"/>
      <c r="K184" s="247">
        <f>ROUND(E184*J184,2)</f>
        <v>0</v>
      </c>
      <c r="L184" s="247">
        <v>21</v>
      </c>
      <c r="M184" s="247">
        <f>G184*(1+L184/100)</f>
        <v>0</v>
      </c>
      <c r="N184" s="245">
        <v>0.18806</v>
      </c>
      <c r="O184" s="245">
        <f>ROUND(E184*N184,2)</f>
        <v>42.88</v>
      </c>
      <c r="P184" s="245">
        <v>0</v>
      </c>
      <c r="Q184" s="245">
        <f>ROUND(E184*P184,2)</f>
        <v>0</v>
      </c>
      <c r="R184" s="247"/>
      <c r="S184" s="247" t="s">
        <v>177</v>
      </c>
      <c r="T184" s="248" t="s">
        <v>397</v>
      </c>
      <c r="U184" s="230">
        <v>0.38661000000000001</v>
      </c>
      <c r="V184" s="230">
        <f>ROUND(E184*U184,2)</f>
        <v>88.15</v>
      </c>
      <c r="W184" s="230"/>
      <c r="X184" s="230" t="s">
        <v>212</v>
      </c>
      <c r="Y184" s="230" t="s">
        <v>140</v>
      </c>
      <c r="Z184" s="210"/>
      <c r="AA184" s="210"/>
      <c r="AB184" s="210"/>
      <c r="AC184" s="210"/>
      <c r="AD184" s="210"/>
      <c r="AE184" s="210"/>
      <c r="AF184" s="210"/>
      <c r="AG184" s="210" t="s">
        <v>213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2" x14ac:dyDescent="0.2">
      <c r="A185" s="227"/>
      <c r="B185" s="228"/>
      <c r="C185" s="277" t="s">
        <v>398</v>
      </c>
      <c r="D185" s="264"/>
      <c r="E185" s="265">
        <v>228.02002999999999</v>
      </c>
      <c r="F185" s="230"/>
      <c r="G185" s="230"/>
      <c r="H185" s="230"/>
      <c r="I185" s="230"/>
      <c r="J185" s="230"/>
      <c r="K185" s="230"/>
      <c r="L185" s="230"/>
      <c r="M185" s="230"/>
      <c r="N185" s="229"/>
      <c r="O185" s="229"/>
      <c r="P185" s="229"/>
      <c r="Q185" s="229"/>
      <c r="R185" s="230"/>
      <c r="S185" s="230"/>
      <c r="T185" s="230"/>
      <c r="U185" s="230"/>
      <c r="V185" s="230"/>
      <c r="W185" s="230"/>
      <c r="X185" s="230"/>
      <c r="Y185" s="230"/>
      <c r="Z185" s="210"/>
      <c r="AA185" s="210"/>
      <c r="AB185" s="210"/>
      <c r="AC185" s="210"/>
      <c r="AD185" s="210"/>
      <c r="AE185" s="210"/>
      <c r="AF185" s="210"/>
      <c r="AG185" s="210" t="s">
        <v>215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27"/>
      <c r="B186" s="228"/>
      <c r="C186" s="278" t="s">
        <v>275</v>
      </c>
      <c r="D186" s="266"/>
      <c r="E186" s="267"/>
      <c r="F186" s="230"/>
      <c r="G186" s="230"/>
      <c r="H186" s="230"/>
      <c r="I186" s="230"/>
      <c r="J186" s="230"/>
      <c r="K186" s="230"/>
      <c r="L186" s="230"/>
      <c r="M186" s="230"/>
      <c r="N186" s="229"/>
      <c r="O186" s="229"/>
      <c r="P186" s="229"/>
      <c r="Q186" s="229"/>
      <c r="R186" s="230"/>
      <c r="S186" s="230"/>
      <c r="T186" s="230"/>
      <c r="U186" s="230"/>
      <c r="V186" s="230"/>
      <c r="W186" s="230"/>
      <c r="X186" s="230"/>
      <c r="Y186" s="230"/>
      <c r="Z186" s="210"/>
      <c r="AA186" s="210"/>
      <c r="AB186" s="210"/>
      <c r="AC186" s="210"/>
      <c r="AD186" s="210"/>
      <c r="AE186" s="210"/>
      <c r="AF186" s="210"/>
      <c r="AG186" s="210" t="s">
        <v>215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3" x14ac:dyDescent="0.2">
      <c r="A187" s="227"/>
      <c r="B187" s="228"/>
      <c r="C187" s="279" t="s">
        <v>399</v>
      </c>
      <c r="D187" s="266"/>
      <c r="E187" s="267">
        <v>0.99009999999999998</v>
      </c>
      <c r="F187" s="230"/>
      <c r="G187" s="230"/>
      <c r="H187" s="230"/>
      <c r="I187" s="230"/>
      <c r="J187" s="230"/>
      <c r="K187" s="230"/>
      <c r="L187" s="230"/>
      <c r="M187" s="230"/>
      <c r="N187" s="229"/>
      <c r="O187" s="229"/>
      <c r="P187" s="229"/>
      <c r="Q187" s="229"/>
      <c r="R187" s="230"/>
      <c r="S187" s="230"/>
      <c r="T187" s="230"/>
      <c r="U187" s="230"/>
      <c r="V187" s="230"/>
      <c r="W187" s="230"/>
      <c r="X187" s="230"/>
      <c r="Y187" s="230"/>
      <c r="Z187" s="210"/>
      <c r="AA187" s="210"/>
      <c r="AB187" s="210"/>
      <c r="AC187" s="210"/>
      <c r="AD187" s="210"/>
      <c r="AE187" s="210"/>
      <c r="AF187" s="210"/>
      <c r="AG187" s="210" t="s">
        <v>215</v>
      </c>
      <c r="AH187" s="210">
        <v>2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3" x14ac:dyDescent="0.2">
      <c r="A188" s="227"/>
      <c r="B188" s="228"/>
      <c r="C188" s="278" t="s">
        <v>277</v>
      </c>
      <c r="D188" s="266"/>
      <c r="E188" s="267"/>
      <c r="F188" s="230"/>
      <c r="G188" s="230"/>
      <c r="H188" s="230"/>
      <c r="I188" s="230"/>
      <c r="J188" s="230"/>
      <c r="K188" s="230"/>
      <c r="L188" s="230"/>
      <c r="M188" s="230"/>
      <c r="N188" s="229"/>
      <c r="O188" s="229"/>
      <c r="P188" s="229"/>
      <c r="Q188" s="229"/>
      <c r="R188" s="230"/>
      <c r="S188" s="230"/>
      <c r="T188" s="230"/>
      <c r="U188" s="230"/>
      <c r="V188" s="230"/>
      <c r="W188" s="230"/>
      <c r="X188" s="230"/>
      <c r="Y188" s="230"/>
      <c r="Z188" s="210"/>
      <c r="AA188" s="210"/>
      <c r="AB188" s="210"/>
      <c r="AC188" s="210"/>
      <c r="AD188" s="210"/>
      <c r="AE188" s="210"/>
      <c r="AF188" s="210"/>
      <c r="AG188" s="210" t="s">
        <v>215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ht="22.5" outlineLevel="1" x14ac:dyDescent="0.2">
      <c r="A189" s="242">
        <v>38</v>
      </c>
      <c r="B189" s="243" t="s">
        <v>400</v>
      </c>
      <c r="C189" s="253" t="s">
        <v>401</v>
      </c>
      <c r="D189" s="244" t="s">
        <v>219</v>
      </c>
      <c r="E189" s="245">
        <v>100.2</v>
      </c>
      <c r="F189" s="246"/>
      <c r="G189" s="247">
        <f>ROUND(E189*F189,2)</f>
        <v>0</v>
      </c>
      <c r="H189" s="246"/>
      <c r="I189" s="247">
        <f>ROUND(E189*H189,2)</f>
        <v>0</v>
      </c>
      <c r="J189" s="246"/>
      <c r="K189" s="247">
        <f>ROUND(E189*J189,2)</f>
        <v>0</v>
      </c>
      <c r="L189" s="247">
        <v>21</v>
      </c>
      <c r="M189" s="247">
        <f>G189*(1+L189/100)</f>
        <v>0</v>
      </c>
      <c r="N189" s="245">
        <v>1.2500000000000001E-2</v>
      </c>
      <c r="O189" s="245">
        <f>ROUND(E189*N189,2)</f>
        <v>1.25</v>
      </c>
      <c r="P189" s="245">
        <v>0</v>
      </c>
      <c r="Q189" s="245">
        <f>ROUND(E189*P189,2)</f>
        <v>0</v>
      </c>
      <c r="R189" s="247"/>
      <c r="S189" s="247" t="s">
        <v>177</v>
      </c>
      <c r="T189" s="248" t="s">
        <v>138</v>
      </c>
      <c r="U189" s="230">
        <v>0.06</v>
      </c>
      <c r="V189" s="230">
        <f>ROUND(E189*U189,2)</f>
        <v>6.01</v>
      </c>
      <c r="W189" s="230"/>
      <c r="X189" s="230" t="s">
        <v>212</v>
      </c>
      <c r="Y189" s="230" t="s">
        <v>140</v>
      </c>
      <c r="Z189" s="210"/>
      <c r="AA189" s="210"/>
      <c r="AB189" s="210"/>
      <c r="AC189" s="210"/>
      <c r="AD189" s="210"/>
      <c r="AE189" s="210"/>
      <c r="AF189" s="210"/>
      <c r="AG189" s="210" t="s">
        <v>213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2" x14ac:dyDescent="0.2">
      <c r="A190" s="227"/>
      <c r="B190" s="228"/>
      <c r="C190" s="254" t="s">
        <v>402</v>
      </c>
      <c r="D190" s="250"/>
      <c r="E190" s="250"/>
      <c r="F190" s="250"/>
      <c r="G190" s="250"/>
      <c r="H190" s="230"/>
      <c r="I190" s="230"/>
      <c r="J190" s="230"/>
      <c r="K190" s="230"/>
      <c r="L190" s="230"/>
      <c r="M190" s="230"/>
      <c r="N190" s="229"/>
      <c r="O190" s="229"/>
      <c r="P190" s="229"/>
      <c r="Q190" s="229"/>
      <c r="R190" s="230"/>
      <c r="S190" s="230"/>
      <c r="T190" s="230"/>
      <c r="U190" s="230"/>
      <c r="V190" s="230"/>
      <c r="W190" s="230"/>
      <c r="X190" s="230"/>
      <c r="Y190" s="230"/>
      <c r="Z190" s="210"/>
      <c r="AA190" s="210"/>
      <c r="AB190" s="210"/>
      <c r="AC190" s="210"/>
      <c r="AD190" s="210"/>
      <c r="AE190" s="210"/>
      <c r="AF190" s="210"/>
      <c r="AG190" s="210" t="s">
        <v>143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2" x14ac:dyDescent="0.2">
      <c r="A191" s="227"/>
      <c r="B191" s="228"/>
      <c r="C191" s="277" t="s">
        <v>403</v>
      </c>
      <c r="D191" s="264"/>
      <c r="E191" s="265">
        <v>100.2</v>
      </c>
      <c r="F191" s="230"/>
      <c r="G191" s="230"/>
      <c r="H191" s="230"/>
      <c r="I191" s="230"/>
      <c r="J191" s="230"/>
      <c r="K191" s="230"/>
      <c r="L191" s="230"/>
      <c r="M191" s="230"/>
      <c r="N191" s="229"/>
      <c r="O191" s="229"/>
      <c r="P191" s="229"/>
      <c r="Q191" s="229"/>
      <c r="R191" s="230"/>
      <c r="S191" s="230"/>
      <c r="T191" s="230"/>
      <c r="U191" s="230"/>
      <c r="V191" s="230"/>
      <c r="W191" s="230"/>
      <c r="X191" s="230"/>
      <c r="Y191" s="230"/>
      <c r="Z191" s="210"/>
      <c r="AA191" s="210"/>
      <c r="AB191" s="210"/>
      <c r="AC191" s="210"/>
      <c r="AD191" s="210"/>
      <c r="AE191" s="210"/>
      <c r="AF191" s="210"/>
      <c r="AG191" s="210" t="s">
        <v>215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">
      <c r="A192" s="242">
        <v>39</v>
      </c>
      <c r="B192" s="243" t="s">
        <v>404</v>
      </c>
      <c r="C192" s="253" t="s">
        <v>405</v>
      </c>
      <c r="D192" s="244" t="s">
        <v>258</v>
      </c>
      <c r="E192" s="245">
        <v>13.407</v>
      </c>
      <c r="F192" s="246"/>
      <c r="G192" s="247">
        <f>ROUND(E192*F192,2)</f>
        <v>0</v>
      </c>
      <c r="H192" s="246"/>
      <c r="I192" s="247">
        <f>ROUND(E192*H192,2)</f>
        <v>0</v>
      </c>
      <c r="J192" s="246"/>
      <c r="K192" s="247">
        <f>ROUND(E192*J192,2)</f>
        <v>0</v>
      </c>
      <c r="L192" s="247">
        <v>21</v>
      </c>
      <c r="M192" s="247">
        <f>G192*(1+L192/100)</f>
        <v>0</v>
      </c>
      <c r="N192" s="245">
        <v>2.5249999999999999</v>
      </c>
      <c r="O192" s="245">
        <f>ROUND(E192*N192,2)</f>
        <v>33.85</v>
      </c>
      <c r="P192" s="245">
        <v>0</v>
      </c>
      <c r="Q192" s="245">
        <f>ROUND(E192*P192,2)</f>
        <v>0</v>
      </c>
      <c r="R192" s="247"/>
      <c r="S192" s="247" t="s">
        <v>177</v>
      </c>
      <c r="T192" s="248" t="s">
        <v>397</v>
      </c>
      <c r="U192" s="230">
        <v>1.4419999999999999</v>
      </c>
      <c r="V192" s="230">
        <f>ROUND(E192*U192,2)</f>
        <v>19.329999999999998</v>
      </c>
      <c r="W192" s="230"/>
      <c r="X192" s="230" t="s">
        <v>212</v>
      </c>
      <c r="Y192" s="230" t="s">
        <v>140</v>
      </c>
      <c r="Z192" s="210"/>
      <c r="AA192" s="210"/>
      <c r="AB192" s="210"/>
      <c r="AC192" s="210"/>
      <c r="AD192" s="210"/>
      <c r="AE192" s="210"/>
      <c r="AF192" s="210"/>
      <c r="AG192" s="210" t="s">
        <v>213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ht="33.75" outlineLevel="2" x14ac:dyDescent="0.2">
      <c r="A193" s="227"/>
      <c r="B193" s="228"/>
      <c r="C193" s="277" t="s">
        <v>406</v>
      </c>
      <c r="D193" s="264"/>
      <c r="E193" s="265">
        <v>13.407</v>
      </c>
      <c r="F193" s="230"/>
      <c r="G193" s="230"/>
      <c r="H193" s="230"/>
      <c r="I193" s="230"/>
      <c r="J193" s="230"/>
      <c r="K193" s="230"/>
      <c r="L193" s="230"/>
      <c r="M193" s="230"/>
      <c r="N193" s="229"/>
      <c r="O193" s="229"/>
      <c r="P193" s="229"/>
      <c r="Q193" s="229"/>
      <c r="R193" s="230"/>
      <c r="S193" s="230"/>
      <c r="T193" s="230"/>
      <c r="U193" s="230"/>
      <c r="V193" s="230"/>
      <c r="W193" s="230"/>
      <c r="X193" s="230"/>
      <c r="Y193" s="230"/>
      <c r="Z193" s="210"/>
      <c r="AA193" s="210"/>
      <c r="AB193" s="210"/>
      <c r="AC193" s="210"/>
      <c r="AD193" s="210"/>
      <c r="AE193" s="210"/>
      <c r="AF193" s="210"/>
      <c r="AG193" s="210" t="s">
        <v>215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ht="22.5" outlineLevel="1" x14ac:dyDescent="0.2">
      <c r="A194" s="242">
        <v>40</v>
      </c>
      <c r="B194" s="243" t="s">
        <v>407</v>
      </c>
      <c r="C194" s="253" t="s">
        <v>408</v>
      </c>
      <c r="D194" s="244" t="s">
        <v>211</v>
      </c>
      <c r="E194" s="245">
        <v>53.1</v>
      </c>
      <c r="F194" s="246"/>
      <c r="G194" s="247">
        <f>ROUND(E194*F194,2)</f>
        <v>0</v>
      </c>
      <c r="H194" s="246"/>
      <c r="I194" s="247">
        <f>ROUND(E194*H194,2)</f>
        <v>0</v>
      </c>
      <c r="J194" s="246"/>
      <c r="K194" s="247">
        <f>ROUND(E194*J194,2)</f>
        <v>0</v>
      </c>
      <c r="L194" s="247">
        <v>21</v>
      </c>
      <c r="M194" s="247">
        <f>G194*(1+L194/100)</f>
        <v>0</v>
      </c>
      <c r="N194" s="245">
        <v>4.15E-3</v>
      </c>
      <c r="O194" s="245">
        <f>ROUND(E194*N194,2)</f>
        <v>0.22</v>
      </c>
      <c r="P194" s="245">
        <v>0</v>
      </c>
      <c r="Q194" s="245">
        <f>ROUND(E194*P194,2)</f>
        <v>0</v>
      </c>
      <c r="R194" s="247"/>
      <c r="S194" s="247" t="s">
        <v>137</v>
      </c>
      <c r="T194" s="248" t="s">
        <v>137</v>
      </c>
      <c r="U194" s="230">
        <v>0.96299999999999997</v>
      </c>
      <c r="V194" s="230">
        <f>ROUND(E194*U194,2)</f>
        <v>51.14</v>
      </c>
      <c r="W194" s="230"/>
      <c r="X194" s="230" t="s">
        <v>212</v>
      </c>
      <c r="Y194" s="230" t="s">
        <v>140</v>
      </c>
      <c r="Z194" s="210"/>
      <c r="AA194" s="210"/>
      <c r="AB194" s="210"/>
      <c r="AC194" s="210"/>
      <c r="AD194" s="210"/>
      <c r="AE194" s="210"/>
      <c r="AF194" s="210"/>
      <c r="AG194" s="210" t="s">
        <v>213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2" x14ac:dyDescent="0.2">
      <c r="A195" s="227"/>
      <c r="B195" s="228"/>
      <c r="C195" s="277" t="s">
        <v>409</v>
      </c>
      <c r="D195" s="264"/>
      <c r="E195" s="265">
        <v>53.1</v>
      </c>
      <c r="F195" s="230"/>
      <c r="G195" s="230"/>
      <c r="H195" s="230"/>
      <c r="I195" s="230"/>
      <c r="J195" s="230"/>
      <c r="K195" s="230"/>
      <c r="L195" s="230"/>
      <c r="M195" s="230"/>
      <c r="N195" s="229"/>
      <c r="O195" s="229"/>
      <c r="P195" s="229"/>
      <c r="Q195" s="229"/>
      <c r="R195" s="230"/>
      <c r="S195" s="230"/>
      <c r="T195" s="230"/>
      <c r="U195" s="230"/>
      <c r="V195" s="230"/>
      <c r="W195" s="230"/>
      <c r="X195" s="230"/>
      <c r="Y195" s="230"/>
      <c r="Z195" s="210"/>
      <c r="AA195" s="210"/>
      <c r="AB195" s="210"/>
      <c r="AC195" s="210"/>
      <c r="AD195" s="210"/>
      <c r="AE195" s="210"/>
      <c r="AF195" s="210"/>
      <c r="AG195" s="210" t="s">
        <v>215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1" x14ac:dyDescent="0.2">
      <c r="A196" s="242">
        <v>41</v>
      </c>
      <c r="B196" s="243" t="s">
        <v>410</v>
      </c>
      <c r="C196" s="253" t="s">
        <v>411</v>
      </c>
      <c r="D196" s="244" t="s">
        <v>318</v>
      </c>
      <c r="E196" s="245">
        <v>10</v>
      </c>
      <c r="F196" s="246"/>
      <c r="G196" s="247">
        <f>ROUND(E196*F196,2)</f>
        <v>0</v>
      </c>
      <c r="H196" s="246"/>
      <c r="I196" s="247">
        <f>ROUND(E196*H196,2)</f>
        <v>0</v>
      </c>
      <c r="J196" s="246"/>
      <c r="K196" s="247">
        <f>ROUND(E196*J196,2)</f>
        <v>0</v>
      </c>
      <c r="L196" s="247">
        <v>21</v>
      </c>
      <c r="M196" s="247">
        <f>G196*(1+L196/100)</f>
        <v>0</v>
      </c>
      <c r="N196" s="245">
        <v>0</v>
      </c>
      <c r="O196" s="245">
        <f>ROUND(E196*N196,2)</f>
        <v>0</v>
      </c>
      <c r="P196" s="245">
        <v>0.2</v>
      </c>
      <c r="Q196" s="245">
        <f>ROUND(E196*P196,2)</f>
        <v>2</v>
      </c>
      <c r="R196" s="247"/>
      <c r="S196" s="247" t="s">
        <v>177</v>
      </c>
      <c r="T196" s="248" t="s">
        <v>138</v>
      </c>
      <c r="U196" s="230">
        <v>0</v>
      </c>
      <c r="V196" s="230">
        <f>ROUND(E196*U196,2)</f>
        <v>0</v>
      </c>
      <c r="W196" s="230"/>
      <c r="X196" s="230" t="s">
        <v>212</v>
      </c>
      <c r="Y196" s="230" t="s">
        <v>140</v>
      </c>
      <c r="Z196" s="210"/>
      <c r="AA196" s="210"/>
      <c r="AB196" s="210"/>
      <c r="AC196" s="210"/>
      <c r="AD196" s="210"/>
      <c r="AE196" s="210"/>
      <c r="AF196" s="210"/>
      <c r="AG196" s="210" t="s">
        <v>213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2" x14ac:dyDescent="0.2">
      <c r="A197" s="227"/>
      <c r="B197" s="228"/>
      <c r="C197" s="254" t="s">
        <v>412</v>
      </c>
      <c r="D197" s="250"/>
      <c r="E197" s="250"/>
      <c r="F197" s="250"/>
      <c r="G197" s="250"/>
      <c r="H197" s="230"/>
      <c r="I197" s="230"/>
      <c r="J197" s="230"/>
      <c r="K197" s="230"/>
      <c r="L197" s="230"/>
      <c r="M197" s="230"/>
      <c r="N197" s="229"/>
      <c r="O197" s="229"/>
      <c r="P197" s="229"/>
      <c r="Q197" s="229"/>
      <c r="R197" s="230"/>
      <c r="S197" s="230"/>
      <c r="T197" s="230"/>
      <c r="U197" s="230"/>
      <c r="V197" s="230"/>
      <c r="W197" s="230"/>
      <c r="X197" s="230"/>
      <c r="Y197" s="230"/>
      <c r="Z197" s="210"/>
      <c r="AA197" s="210"/>
      <c r="AB197" s="210"/>
      <c r="AC197" s="210"/>
      <c r="AD197" s="210"/>
      <c r="AE197" s="210"/>
      <c r="AF197" s="210"/>
      <c r="AG197" s="210" t="s">
        <v>143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ht="22.5" outlineLevel="1" x14ac:dyDescent="0.2">
      <c r="A198" s="242">
        <v>42</v>
      </c>
      <c r="B198" s="243" t="s">
        <v>413</v>
      </c>
      <c r="C198" s="253" t="s">
        <v>414</v>
      </c>
      <c r="D198" s="244" t="s">
        <v>415</v>
      </c>
      <c r="E198" s="245">
        <v>31.5</v>
      </c>
      <c r="F198" s="246"/>
      <c r="G198" s="247">
        <f>ROUND(E198*F198,2)</f>
        <v>0</v>
      </c>
      <c r="H198" s="246"/>
      <c r="I198" s="247">
        <f>ROUND(E198*H198,2)</f>
        <v>0</v>
      </c>
      <c r="J198" s="246"/>
      <c r="K198" s="247">
        <f>ROUND(E198*J198,2)</f>
        <v>0</v>
      </c>
      <c r="L198" s="247">
        <v>21</v>
      </c>
      <c r="M198" s="247">
        <f>G198*(1+L198/100)</f>
        <v>0</v>
      </c>
      <c r="N198" s="245">
        <v>1.2500000000000001E-2</v>
      </c>
      <c r="O198" s="245">
        <f>ROUND(E198*N198,2)</f>
        <v>0.39</v>
      </c>
      <c r="P198" s="245">
        <v>0</v>
      </c>
      <c r="Q198" s="245">
        <f>ROUND(E198*P198,2)</f>
        <v>0</v>
      </c>
      <c r="R198" s="247"/>
      <c r="S198" s="247" t="s">
        <v>177</v>
      </c>
      <c r="T198" s="248" t="s">
        <v>138</v>
      </c>
      <c r="U198" s="230">
        <v>0</v>
      </c>
      <c r="V198" s="230">
        <f>ROUND(E198*U198,2)</f>
        <v>0</v>
      </c>
      <c r="W198" s="230"/>
      <c r="X198" s="230" t="s">
        <v>271</v>
      </c>
      <c r="Y198" s="230" t="s">
        <v>140</v>
      </c>
      <c r="Z198" s="210"/>
      <c r="AA198" s="210"/>
      <c r="AB198" s="210"/>
      <c r="AC198" s="210"/>
      <c r="AD198" s="210"/>
      <c r="AE198" s="210"/>
      <c r="AF198" s="210"/>
      <c r="AG198" s="210" t="s">
        <v>272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2" x14ac:dyDescent="0.2">
      <c r="A199" s="227"/>
      <c r="B199" s="228"/>
      <c r="C199" s="254" t="s">
        <v>416</v>
      </c>
      <c r="D199" s="250"/>
      <c r="E199" s="250"/>
      <c r="F199" s="250"/>
      <c r="G199" s="250"/>
      <c r="H199" s="230"/>
      <c r="I199" s="230"/>
      <c r="J199" s="230"/>
      <c r="K199" s="230"/>
      <c r="L199" s="230"/>
      <c r="M199" s="230"/>
      <c r="N199" s="229"/>
      <c r="O199" s="229"/>
      <c r="P199" s="229"/>
      <c r="Q199" s="229"/>
      <c r="R199" s="230"/>
      <c r="S199" s="230"/>
      <c r="T199" s="230"/>
      <c r="U199" s="230"/>
      <c r="V199" s="230"/>
      <c r="W199" s="230"/>
      <c r="X199" s="230"/>
      <c r="Y199" s="230"/>
      <c r="Z199" s="210"/>
      <c r="AA199" s="210"/>
      <c r="AB199" s="210"/>
      <c r="AC199" s="210"/>
      <c r="AD199" s="210"/>
      <c r="AE199" s="210"/>
      <c r="AF199" s="210"/>
      <c r="AG199" s="210" t="s">
        <v>143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2" x14ac:dyDescent="0.2">
      <c r="A200" s="227"/>
      <c r="B200" s="228"/>
      <c r="C200" s="277" t="s">
        <v>417</v>
      </c>
      <c r="D200" s="264"/>
      <c r="E200" s="265">
        <v>31.5</v>
      </c>
      <c r="F200" s="230"/>
      <c r="G200" s="230"/>
      <c r="H200" s="230"/>
      <c r="I200" s="230"/>
      <c r="J200" s="230"/>
      <c r="K200" s="230"/>
      <c r="L200" s="230"/>
      <c r="M200" s="230"/>
      <c r="N200" s="229"/>
      <c r="O200" s="229"/>
      <c r="P200" s="229"/>
      <c r="Q200" s="229"/>
      <c r="R200" s="230"/>
      <c r="S200" s="230"/>
      <c r="T200" s="230"/>
      <c r="U200" s="230"/>
      <c r="V200" s="230"/>
      <c r="W200" s="230"/>
      <c r="X200" s="230"/>
      <c r="Y200" s="230"/>
      <c r="Z200" s="210"/>
      <c r="AA200" s="210"/>
      <c r="AB200" s="210"/>
      <c r="AC200" s="210"/>
      <c r="AD200" s="210"/>
      <c r="AE200" s="210"/>
      <c r="AF200" s="210"/>
      <c r="AG200" s="210" t="s">
        <v>215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ht="22.5" outlineLevel="1" x14ac:dyDescent="0.2">
      <c r="A201" s="242">
        <v>43</v>
      </c>
      <c r="B201" s="243" t="s">
        <v>418</v>
      </c>
      <c r="C201" s="253" t="s">
        <v>419</v>
      </c>
      <c r="D201" s="244" t="s">
        <v>415</v>
      </c>
      <c r="E201" s="245">
        <v>73.709999999999994</v>
      </c>
      <c r="F201" s="246"/>
      <c r="G201" s="247">
        <f>ROUND(E201*F201,2)</f>
        <v>0</v>
      </c>
      <c r="H201" s="246"/>
      <c r="I201" s="247">
        <f>ROUND(E201*H201,2)</f>
        <v>0</v>
      </c>
      <c r="J201" s="246"/>
      <c r="K201" s="247">
        <f>ROUND(E201*J201,2)</f>
        <v>0</v>
      </c>
      <c r="L201" s="247">
        <v>21</v>
      </c>
      <c r="M201" s="247">
        <f>G201*(1+L201/100)</f>
        <v>0</v>
      </c>
      <c r="N201" s="245">
        <v>1.0500000000000001E-2</v>
      </c>
      <c r="O201" s="245">
        <f>ROUND(E201*N201,2)</f>
        <v>0.77</v>
      </c>
      <c r="P201" s="245">
        <v>0</v>
      </c>
      <c r="Q201" s="245">
        <f>ROUND(E201*P201,2)</f>
        <v>0</v>
      </c>
      <c r="R201" s="247"/>
      <c r="S201" s="247" t="s">
        <v>177</v>
      </c>
      <c r="T201" s="248" t="s">
        <v>138</v>
      </c>
      <c r="U201" s="230">
        <v>0</v>
      </c>
      <c r="V201" s="230">
        <f>ROUND(E201*U201,2)</f>
        <v>0</v>
      </c>
      <c r="W201" s="230"/>
      <c r="X201" s="230" t="s">
        <v>271</v>
      </c>
      <c r="Y201" s="230" t="s">
        <v>140</v>
      </c>
      <c r="Z201" s="210"/>
      <c r="AA201" s="210"/>
      <c r="AB201" s="210"/>
      <c r="AC201" s="210"/>
      <c r="AD201" s="210"/>
      <c r="AE201" s="210"/>
      <c r="AF201" s="210"/>
      <c r="AG201" s="210" t="s">
        <v>272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">
      <c r="A202" s="227"/>
      <c r="B202" s="228"/>
      <c r="C202" s="254" t="s">
        <v>420</v>
      </c>
      <c r="D202" s="250"/>
      <c r="E202" s="250"/>
      <c r="F202" s="250"/>
      <c r="G202" s="250"/>
      <c r="H202" s="230"/>
      <c r="I202" s="230"/>
      <c r="J202" s="230"/>
      <c r="K202" s="230"/>
      <c r="L202" s="230"/>
      <c r="M202" s="230"/>
      <c r="N202" s="229"/>
      <c r="O202" s="229"/>
      <c r="P202" s="229"/>
      <c r="Q202" s="229"/>
      <c r="R202" s="230"/>
      <c r="S202" s="230"/>
      <c r="T202" s="230"/>
      <c r="U202" s="230"/>
      <c r="V202" s="230"/>
      <c r="W202" s="230"/>
      <c r="X202" s="230"/>
      <c r="Y202" s="230"/>
      <c r="Z202" s="210"/>
      <c r="AA202" s="210"/>
      <c r="AB202" s="210"/>
      <c r="AC202" s="210"/>
      <c r="AD202" s="210"/>
      <c r="AE202" s="210"/>
      <c r="AF202" s="210"/>
      <c r="AG202" s="210" t="s">
        <v>143</v>
      </c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2" x14ac:dyDescent="0.2">
      <c r="A203" s="227"/>
      <c r="B203" s="228"/>
      <c r="C203" s="277" t="s">
        <v>421</v>
      </c>
      <c r="D203" s="264"/>
      <c r="E203" s="265">
        <v>73.709999999999994</v>
      </c>
      <c r="F203" s="230"/>
      <c r="G203" s="230"/>
      <c r="H203" s="230"/>
      <c r="I203" s="230"/>
      <c r="J203" s="230"/>
      <c r="K203" s="230"/>
      <c r="L203" s="230"/>
      <c r="M203" s="230"/>
      <c r="N203" s="229"/>
      <c r="O203" s="229"/>
      <c r="P203" s="229"/>
      <c r="Q203" s="229"/>
      <c r="R203" s="230"/>
      <c r="S203" s="230"/>
      <c r="T203" s="230"/>
      <c r="U203" s="230"/>
      <c r="V203" s="230"/>
      <c r="W203" s="230"/>
      <c r="X203" s="230"/>
      <c r="Y203" s="230"/>
      <c r="Z203" s="210"/>
      <c r="AA203" s="210"/>
      <c r="AB203" s="210"/>
      <c r="AC203" s="210"/>
      <c r="AD203" s="210"/>
      <c r="AE203" s="210"/>
      <c r="AF203" s="210"/>
      <c r="AG203" s="210" t="s">
        <v>215</v>
      </c>
      <c r="AH203" s="210">
        <v>0</v>
      </c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ht="22.5" outlineLevel="1" x14ac:dyDescent="0.2">
      <c r="A204" s="242">
        <v>44</v>
      </c>
      <c r="B204" s="243" t="s">
        <v>422</v>
      </c>
      <c r="C204" s="253" t="s">
        <v>423</v>
      </c>
      <c r="D204" s="244" t="s">
        <v>318</v>
      </c>
      <c r="E204" s="245">
        <v>1</v>
      </c>
      <c r="F204" s="246"/>
      <c r="G204" s="247">
        <f>ROUND(E204*F204,2)</f>
        <v>0</v>
      </c>
      <c r="H204" s="246"/>
      <c r="I204" s="247">
        <f>ROUND(E204*H204,2)</f>
        <v>0</v>
      </c>
      <c r="J204" s="246"/>
      <c r="K204" s="247">
        <f>ROUND(E204*J204,2)</f>
        <v>0</v>
      </c>
      <c r="L204" s="247">
        <v>21</v>
      </c>
      <c r="M204" s="247">
        <f>G204*(1+L204/100)</f>
        <v>0</v>
      </c>
      <c r="N204" s="245">
        <v>0</v>
      </c>
      <c r="O204" s="245">
        <f>ROUND(E204*N204,2)</f>
        <v>0</v>
      </c>
      <c r="P204" s="245">
        <v>0</v>
      </c>
      <c r="Q204" s="245">
        <f>ROUND(E204*P204,2)</f>
        <v>0</v>
      </c>
      <c r="R204" s="247" t="s">
        <v>295</v>
      </c>
      <c r="S204" s="247" t="s">
        <v>137</v>
      </c>
      <c r="T204" s="248" t="s">
        <v>137</v>
      </c>
      <c r="U204" s="230">
        <v>0</v>
      </c>
      <c r="V204" s="230">
        <f>ROUND(E204*U204,2)</f>
        <v>0</v>
      </c>
      <c r="W204" s="230"/>
      <c r="X204" s="230" t="s">
        <v>271</v>
      </c>
      <c r="Y204" s="230" t="s">
        <v>140</v>
      </c>
      <c r="Z204" s="210"/>
      <c r="AA204" s="210"/>
      <c r="AB204" s="210"/>
      <c r="AC204" s="210"/>
      <c r="AD204" s="210"/>
      <c r="AE204" s="210"/>
      <c r="AF204" s="210"/>
      <c r="AG204" s="210" t="s">
        <v>272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">
      <c r="A205" s="227"/>
      <c r="B205" s="228"/>
      <c r="C205" s="254" t="s">
        <v>424</v>
      </c>
      <c r="D205" s="250"/>
      <c r="E205" s="250"/>
      <c r="F205" s="250"/>
      <c r="G205" s="250"/>
      <c r="H205" s="230"/>
      <c r="I205" s="230"/>
      <c r="J205" s="230"/>
      <c r="K205" s="230"/>
      <c r="L205" s="230"/>
      <c r="M205" s="230"/>
      <c r="N205" s="229"/>
      <c r="O205" s="229"/>
      <c r="P205" s="229"/>
      <c r="Q205" s="229"/>
      <c r="R205" s="230"/>
      <c r="S205" s="230"/>
      <c r="T205" s="230"/>
      <c r="U205" s="230"/>
      <c r="V205" s="230"/>
      <c r="W205" s="230"/>
      <c r="X205" s="230"/>
      <c r="Y205" s="230"/>
      <c r="Z205" s="210"/>
      <c r="AA205" s="210"/>
      <c r="AB205" s="210"/>
      <c r="AC205" s="210"/>
      <c r="AD205" s="210"/>
      <c r="AE205" s="210"/>
      <c r="AF205" s="210"/>
      <c r="AG205" s="210" t="s">
        <v>143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">
      <c r="A206" s="242">
        <v>45</v>
      </c>
      <c r="B206" s="243" t="s">
        <v>425</v>
      </c>
      <c r="C206" s="253" t="s">
        <v>426</v>
      </c>
      <c r="D206" s="244" t="s">
        <v>219</v>
      </c>
      <c r="E206" s="245">
        <v>230.28</v>
      </c>
      <c r="F206" s="246"/>
      <c r="G206" s="247">
        <f>ROUND(E206*F206,2)</f>
        <v>0</v>
      </c>
      <c r="H206" s="246"/>
      <c r="I206" s="247">
        <f>ROUND(E206*H206,2)</f>
        <v>0</v>
      </c>
      <c r="J206" s="246"/>
      <c r="K206" s="247">
        <f>ROUND(E206*J206,2)</f>
        <v>0</v>
      </c>
      <c r="L206" s="247">
        <v>21</v>
      </c>
      <c r="M206" s="247">
        <f>G206*(1+L206/100)</f>
        <v>0</v>
      </c>
      <c r="N206" s="245">
        <v>0.1</v>
      </c>
      <c r="O206" s="245">
        <f>ROUND(E206*N206,2)</f>
        <v>23.03</v>
      </c>
      <c r="P206" s="245">
        <v>0</v>
      </c>
      <c r="Q206" s="245">
        <f>ROUND(E206*P206,2)</f>
        <v>0</v>
      </c>
      <c r="R206" s="247" t="s">
        <v>295</v>
      </c>
      <c r="S206" s="247" t="s">
        <v>137</v>
      </c>
      <c r="T206" s="248" t="s">
        <v>137</v>
      </c>
      <c r="U206" s="230">
        <v>0</v>
      </c>
      <c r="V206" s="230">
        <f>ROUND(E206*U206,2)</f>
        <v>0</v>
      </c>
      <c r="W206" s="230"/>
      <c r="X206" s="230" t="s">
        <v>271</v>
      </c>
      <c r="Y206" s="230" t="s">
        <v>140</v>
      </c>
      <c r="Z206" s="210"/>
      <c r="AA206" s="210"/>
      <c r="AB206" s="210"/>
      <c r="AC206" s="210"/>
      <c r="AD206" s="210"/>
      <c r="AE206" s="210"/>
      <c r="AF206" s="210"/>
      <c r="AG206" s="210" t="s">
        <v>272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2" x14ac:dyDescent="0.2">
      <c r="A207" s="227"/>
      <c r="B207" s="228"/>
      <c r="C207" s="277" t="s">
        <v>427</v>
      </c>
      <c r="D207" s="264"/>
      <c r="E207" s="265">
        <v>230.28</v>
      </c>
      <c r="F207" s="230"/>
      <c r="G207" s="230"/>
      <c r="H207" s="230"/>
      <c r="I207" s="230"/>
      <c r="J207" s="230"/>
      <c r="K207" s="230"/>
      <c r="L207" s="230"/>
      <c r="M207" s="230"/>
      <c r="N207" s="229"/>
      <c r="O207" s="229"/>
      <c r="P207" s="229"/>
      <c r="Q207" s="229"/>
      <c r="R207" s="230"/>
      <c r="S207" s="230"/>
      <c r="T207" s="230"/>
      <c r="U207" s="230"/>
      <c r="V207" s="230"/>
      <c r="W207" s="230"/>
      <c r="X207" s="230"/>
      <c r="Y207" s="230"/>
      <c r="Z207" s="210"/>
      <c r="AA207" s="210"/>
      <c r="AB207" s="210"/>
      <c r="AC207" s="210"/>
      <c r="AD207" s="210"/>
      <c r="AE207" s="210"/>
      <c r="AF207" s="210"/>
      <c r="AG207" s="210" t="s">
        <v>215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x14ac:dyDescent="0.2">
      <c r="A208" s="235" t="s">
        <v>132</v>
      </c>
      <c r="B208" s="236" t="s">
        <v>91</v>
      </c>
      <c r="C208" s="252" t="s">
        <v>92</v>
      </c>
      <c r="D208" s="237"/>
      <c r="E208" s="238"/>
      <c r="F208" s="239"/>
      <c r="G208" s="239">
        <f>SUMIF(AG209:AG210,"&lt;&gt;NOR",G209:G210)</f>
        <v>0</v>
      </c>
      <c r="H208" s="239"/>
      <c r="I208" s="239">
        <f>SUM(I209:I210)</f>
        <v>0</v>
      </c>
      <c r="J208" s="239"/>
      <c r="K208" s="239">
        <f>SUM(K209:K210)</f>
        <v>0</v>
      </c>
      <c r="L208" s="239"/>
      <c r="M208" s="239">
        <f>SUM(M209:M210)</f>
        <v>0</v>
      </c>
      <c r="N208" s="238"/>
      <c r="O208" s="238">
        <f>SUM(O209:O210)</f>
        <v>0</v>
      </c>
      <c r="P208" s="238"/>
      <c r="Q208" s="238">
        <f>SUM(Q209:Q210)</f>
        <v>0.08</v>
      </c>
      <c r="R208" s="239"/>
      <c r="S208" s="239"/>
      <c r="T208" s="240"/>
      <c r="U208" s="234"/>
      <c r="V208" s="234">
        <f>SUM(V209:V210)</f>
        <v>0.59</v>
      </c>
      <c r="W208" s="234"/>
      <c r="X208" s="234"/>
      <c r="Y208" s="234"/>
      <c r="AG208" t="s">
        <v>133</v>
      </c>
    </row>
    <row r="209" spans="1:60" outlineLevel="1" x14ac:dyDescent="0.2">
      <c r="A209" s="242">
        <v>46</v>
      </c>
      <c r="B209" s="243" t="s">
        <v>428</v>
      </c>
      <c r="C209" s="253" t="s">
        <v>429</v>
      </c>
      <c r="D209" s="244" t="s">
        <v>318</v>
      </c>
      <c r="E209" s="245">
        <v>1</v>
      </c>
      <c r="F209" s="246"/>
      <c r="G209" s="247">
        <f>ROUND(E209*F209,2)</f>
        <v>0</v>
      </c>
      <c r="H209" s="246"/>
      <c r="I209" s="247">
        <f>ROUND(E209*H209,2)</f>
        <v>0</v>
      </c>
      <c r="J209" s="246"/>
      <c r="K209" s="247">
        <f>ROUND(E209*J209,2)</f>
        <v>0</v>
      </c>
      <c r="L209" s="247">
        <v>21</v>
      </c>
      <c r="M209" s="247">
        <f>G209*(1+L209/100)</f>
        <v>0</v>
      </c>
      <c r="N209" s="245">
        <v>0</v>
      </c>
      <c r="O209" s="245">
        <f>ROUND(E209*N209,2)</f>
        <v>0</v>
      </c>
      <c r="P209" s="245">
        <v>8.2000000000000003E-2</v>
      </c>
      <c r="Q209" s="245">
        <f>ROUND(E209*P209,2)</f>
        <v>0.08</v>
      </c>
      <c r="R209" s="247"/>
      <c r="S209" s="247" t="s">
        <v>137</v>
      </c>
      <c r="T209" s="248" t="s">
        <v>137</v>
      </c>
      <c r="U209" s="230">
        <v>0.58799999999999997</v>
      </c>
      <c r="V209" s="230">
        <f>ROUND(E209*U209,2)</f>
        <v>0.59</v>
      </c>
      <c r="W209" s="230"/>
      <c r="X209" s="230" t="s">
        <v>212</v>
      </c>
      <c r="Y209" s="230" t="s">
        <v>140</v>
      </c>
      <c r="Z209" s="210"/>
      <c r="AA209" s="210"/>
      <c r="AB209" s="210"/>
      <c r="AC209" s="210"/>
      <c r="AD209" s="210"/>
      <c r="AE209" s="210"/>
      <c r="AF209" s="210"/>
      <c r="AG209" s="210" t="s">
        <v>213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ht="22.5" outlineLevel="2" x14ac:dyDescent="0.2">
      <c r="A210" s="227"/>
      <c r="B210" s="228"/>
      <c r="C210" s="254" t="s">
        <v>430</v>
      </c>
      <c r="D210" s="250"/>
      <c r="E210" s="250"/>
      <c r="F210" s="250"/>
      <c r="G210" s="250"/>
      <c r="H210" s="230"/>
      <c r="I210" s="230"/>
      <c r="J210" s="230"/>
      <c r="K210" s="230"/>
      <c r="L210" s="230"/>
      <c r="M210" s="230"/>
      <c r="N210" s="229"/>
      <c r="O210" s="229"/>
      <c r="P210" s="229"/>
      <c r="Q210" s="229"/>
      <c r="R210" s="230"/>
      <c r="S210" s="230"/>
      <c r="T210" s="230"/>
      <c r="U210" s="230"/>
      <c r="V210" s="230"/>
      <c r="W210" s="230"/>
      <c r="X210" s="230"/>
      <c r="Y210" s="230"/>
      <c r="Z210" s="210"/>
      <c r="AA210" s="210"/>
      <c r="AB210" s="210"/>
      <c r="AC210" s="210"/>
      <c r="AD210" s="210"/>
      <c r="AE210" s="210"/>
      <c r="AF210" s="210"/>
      <c r="AG210" s="210" t="s">
        <v>143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49" t="str">
        <f>C210</f>
        <v>Šetrné odstranění sloupku navigačního ukazatele. Sloupek bude odvezen a uložen na meziskládku a dovezen zpět na místo upotřebení. Nezapočteno do odvozu a uložení na skládku.</v>
      </c>
      <c r="BB210" s="210"/>
      <c r="BC210" s="210"/>
      <c r="BD210" s="210"/>
      <c r="BE210" s="210"/>
      <c r="BF210" s="210"/>
      <c r="BG210" s="210"/>
      <c r="BH210" s="210"/>
    </row>
    <row r="211" spans="1:60" x14ac:dyDescent="0.2">
      <c r="A211" s="235" t="s">
        <v>132</v>
      </c>
      <c r="B211" s="236" t="s">
        <v>93</v>
      </c>
      <c r="C211" s="252" t="s">
        <v>94</v>
      </c>
      <c r="D211" s="237"/>
      <c r="E211" s="238"/>
      <c r="F211" s="239"/>
      <c r="G211" s="239">
        <f>SUMIF(AG212:AG218,"&lt;&gt;NOR",G212:G218)</f>
        <v>0</v>
      </c>
      <c r="H211" s="239"/>
      <c r="I211" s="239">
        <f>SUM(I212:I218)</f>
        <v>0</v>
      </c>
      <c r="J211" s="239"/>
      <c r="K211" s="239">
        <f>SUM(K212:K218)</f>
        <v>0</v>
      </c>
      <c r="L211" s="239"/>
      <c r="M211" s="239">
        <f>SUM(M212:M218)</f>
        <v>0</v>
      </c>
      <c r="N211" s="238"/>
      <c r="O211" s="238">
        <f>SUM(O212:O218)</f>
        <v>0</v>
      </c>
      <c r="P211" s="238"/>
      <c r="Q211" s="238">
        <f>SUM(Q212:Q218)</f>
        <v>25.97</v>
      </c>
      <c r="R211" s="239"/>
      <c r="S211" s="239"/>
      <c r="T211" s="240"/>
      <c r="U211" s="234"/>
      <c r="V211" s="234">
        <f>SUM(V212:V218)</f>
        <v>3.25</v>
      </c>
      <c r="W211" s="234"/>
      <c r="X211" s="234"/>
      <c r="Y211" s="234"/>
      <c r="AG211" t="s">
        <v>133</v>
      </c>
    </row>
    <row r="212" spans="1:60" outlineLevel="1" x14ac:dyDescent="0.2">
      <c r="A212" s="242">
        <v>47</v>
      </c>
      <c r="B212" s="243" t="s">
        <v>431</v>
      </c>
      <c r="C212" s="253" t="s">
        <v>432</v>
      </c>
      <c r="D212" s="244" t="s">
        <v>211</v>
      </c>
      <c r="E212" s="245">
        <v>108.2</v>
      </c>
      <c r="F212" s="246"/>
      <c r="G212" s="247">
        <f>ROUND(E212*F212,2)</f>
        <v>0</v>
      </c>
      <c r="H212" s="246"/>
      <c r="I212" s="247">
        <f>ROUND(E212*H212,2)</f>
        <v>0</v>
      </c>
      <c r="J212" s="246"/>
      <c r="K212" s="247">
        <f>ROUND(E212*J212,2)</f>
        <v>0</v>
      </c>
      <c r="L212" s="247">
        <v>21</v>
      </c>
      <c r="M212" s="247">
        <f>G212*(1+L212/100)</f>
        <v>0</v>
      </c>
      <c r="N212" s="245">
        <v>0</v>
      </c>
      <c r="O212" s="245">
        <f>ROUND(E212*N212,2)</f>
        <v>0</v>
      </c>
      <c r="P212" s="245">
        <v>0.24</v>
      </c>
      <c r="Q212" s="245">
        <f>ROUND(E212*P212,2)</f>
        <v>25.97</v>
      </c>
      <c r="R212" s="247"/>
      <c r="S212" s="247" t="s">
        <v>137</v>
      </c>
      <c r="T212" s="248" t="s">
        <v>137</v>
      </c>
      <c r="U212" s="230">
        <v>0.03</v>
      </c>
      <c r="V212" s="230">
        <f>ROUND(E212*U212,2)</f>
        <v>3.25</v>
      </c>
      <c r="W212" s="230"/>
      <c r="X212" s="230" t="s">
        <v>212</v>
      </c>
      <c r="Y212" s="230" t="s">
        <v>140</v>
      </c>
      <c r="Z212" s="210"/>
      <c r="AA212" s="210"/>
      <c r="AB212" s="210"/>
      <c r="AC212" s="210"/>
      <c r="AD212" s="210"/>
      <c r="AE212" s="210"/>
      <c r="AF212" s="210"/>
      <c r="AG212" s="210" t="s">
        <v>213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ht="22.5" outlineLevel="2" x14ac:dyDescent="0.2">
      <c r="A213" s="227"/>
      <c r="B213" s="228"/>
      <c r="C213" s="254" t="s">
        <v>433</v>
      </c>
      <c r="D213" s="250"/>
      <c r="E213" s="250"/>
      <c r="F213" s="250"/>
      <c r="G213" s="250"/>
      <c r="H213" s="230"/>
      <c r="I213" s="230"/>
      <c r="J213" s="230"/>
      <c r="K213" s="230"/>
      <c r="L213" s="230"/>
      <c r="M213" s="230"/>
      <c r="N213" s="229"/>
      <c r="O213" s="229"/>
      <c r="P213" s="229"/>
      <c r="Q213" s="229"/>
      <c r="R213" s="230"/>
      <c r="S213" s="230"/>
      <c r="T213" s="230"/>
      <c r="U213" s="230"/>
      <c r="V213" s="230"/>
      <c r="W213" s="230"/>
      <c r="X213" s="230"/>
      <c r="Y213" s="230"/>
      <c r="Z213" s="210"/>
      <c r="AA213" s="210"/>
      <c r="AB213" s="210"/>
      <c r="AC213" s="210"/>
      <c r="AD213" s="210"/>
      <c r="AE213" s="210"/>
      <c r="AF213" s="210"/>
      <c r="AG213" s="210" t="s">
        <v>143</v>
      </c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49" t="str">
        <f>C213</f>
        <v>Rozebrání dlažeb z mozaiky uložené do betonového lože s naložením na dopravní prostředek. Bourání dlažební mozaiky včetně lože.</v>
      </c>
      <c r="BB213" s="210"/>
      <c r="BC213" s="210"/>
      <c r="BD213" s="210"/>
      <c r="BE213" s="210"/>
      <c r="BF213" s="210"/>
      <c r="BG213" s="210"/>
      <c r="BH213" s="210"/>
    </row>
    <row r="214" spans="1:60" outlineLevel="3" x14ac:dyDescent="0.2">
      <c r="A214" s="227"/>
      <c r="B214" s="228"/>
      <c r="C214" s="255" t="s">
        <v>434</v>
      </c>
      <c r="D214" s="251"/>
      <c r="E214" s="251"/>
      <c r="F214" s="251"/>
      <c r="G214" s="251"/>
      <c r="H214" s="230"/>
      <c r="I214" s="230"/>
      <c r="J214" s="230"/>
      <c r="K214" s="230"/>
      <c r="L214" s="230"/>
      <c r="M214" s="230"/>
      <c r="N214" s="229"/>
      <c r="O214" s="229"/>
      <c r="P214" s="229"/>
      <c r="Q214" s="229"/>
      <c r="R214" s="230"/>
      <c r="S214" s="230"/>
      <c r="T214" s="230"/>
      <c r="U214" s="230"/>
      <c r="V214" s="230"/>
      <c r="W214" s="230"/>
      <c r="X214" s="230"/>
      <c r="Y214" s="230"/>
      <c r="Z214" s="210"/>
      <c r="AA214" s="210"/>
      <c r="AB214" s="210"/>
      <c r="AC214" s="210"/>
      <c r="AD214" s="210"/>
      <c r="AE214" s="210"/>
      <c r="AF214" s="210"/>
      <c r="AG214" s="210" t="s">
        <v>143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2" x14ac:dyDescent="0.2">
      <c r="A215" s="227"/>
      <c r="B215" s="228"/>
      <c r="C215" s="277" t="s">
        <v>435</v>
      </c>
      <c r="D215" s="264"/>
      <c r="E215" s="265">
        <v>105.6</v>
      </c>
      <c r="F215" s="230"/>
      <c r="G215" s="230"/>
      <c r="H215" s="230"/>
      <c r="I215" s="230"/>
      <c r="J215" s="230"/>
      <c r="K215" s="230"/>
      <c r="L215" s="230"/>
      <c r="M215" s="230"/>
      <c r="N215" s="229"/>
      <c r="O215" s="229"/>
      <c r="P215" s="229"/>
      <c r="Q215" s="229"/>
      <c r="R215" s="230"/>
      <c r="S215" s="230"/>
      <c r="T215" s="230"/>
      <c r="U215" s="230"/>
      <c r="V215" s="230"/>
      <c r="W215" s="230"/>
      <c r="X215" s="230"/>
      <c r="Y215" s="230"/>
      <c r="Z215" s="210"/>
      <c r="AA215" s="210"/>
      <c r="AB215" s="210"/>
      <c r="AC215" s="210"/>
      <c r="AD215" s="210"/>
      <c r="AE215" s="210"/>
      <c r="AF215" s="210"/>
      <c r="AG215" s="210" t="s">
        <v>215</v>
      </c>
      <c r="AH215" s="210">
        <v>0</v>
      </c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3" x14ac:dyDescent="0.2">
      <c r="A216" s="227"/>
      <c r="B216" s="228"/>
      <c r="C216" s="277" t="s">
        <v>436</v>
      </c>
      <c r="D216" s="264"/>
      <c r="E216" s="265">
        <v>2.6</v>
      </c>
      <c r="F216" s="230"/>
      <c r="G216" s="230"/>
      <c r="H216" s="230"/>
      <c r="I216" s="230"/>
      <c r="J216" s="230"/>
      <c r="K216" s="230"/>
      <c r="L216" s="230"/>
      <c r="M216" s="230"/>
      <c r="N216" s="229"/>
      <c r="O216" s="229"/>
      <c r="P216" s="229"/>
      <c r="Q216" s="229"/>
      <c r="R216" s="230"/>
      <c r="S216" s="230"/>
      <c r="T216" s="230"/>
      <c r="U216" s="230"/>
      <c r="V216" s="230"/>
      <c r="W216" s="230"/>
      <c r="X216" s="230"/>
      <c r="Y216" s="230"/>
      <c r="Z216" s="210"/>
      <c r="AA216" s="210"/>
      <c r="AB216" s="210"/>
      <c r="AC216" s="210"/>
      <c r="AD216" s="210"/>
      <c r="AE216" s="210"/>
      <c r="AF216" s="210"/>
      <c r="AG216" s="210" t="s">
        <v>215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ht="22.5" outlineLevel="1" x14ac:dyDescent="0.2">
      <c r="A217" s="242">
        <v>48</v>
      </c>
      <c r="B217" s="243" t="s">
        <v>437</v>
      </c>
      <c r="C217" s="253" t="s">
        <v>438</v>
      </c>
      <c r="D217" s="244" t="s">
        <v>270</v>
      </c>
      <c r="E217" s="245">
        <v>25.968</v>
      </c>
      <c r="F217" s="246"/>
      <c r="G217" s="247">
        <f>ROUND(E217*F217,2)</f>
        <v>0</v>
      </c>
      <c r="H217" s="246"/>
      <c r="I217" s="247">
        <f>ROUND(E217*H217,2)</f>
        <v>0</v>
      </c>
      <c r="J217" s="246"/>
      <c r="K217" s="247">
        <f>ROUND(E217*J217,2)</f>
        <v>0</v>
      </c>
      <c r="L217" s="247">
        <v>21</v>
      </c>
      <c r="M217" s="247">
        <f>G217*(1+L217/100)</f>
        <v>0</v>
      </c>
      <c r="N217" s="245">
        <v>0</v>
      </c>
      <c r="O217" s="245">
        <f>ROUND(E217*N217,2)</f>
        <v>0</v>
      </c>
      <c r="P217" s="245">
        <v>0</v>
      </c>
      <c r="Q217" s="245">
        <f>ROUND(E217*P217,2)</f>
        <v>0</v>
      </c>
      <c r="R217" s="247"/>
      <c r="S217" s="247" t="s">
        <v>137</v>
      </c>
      <c r="T217" s="248" t="s">
        <v>138</v>
      </c>
      <c r="U217" s="230">
        <v>0</v>
      </c>
      <c r="V217" s="230">
        <f>ROUND(E217*U217,2)</f>
        <v>0</v>
      </c>
      <c r="W217" s="230"/>
      <c r="X217" s="230" t="s">
        <v>212</v>
      </c>
      <c r="Y217" s="230" t="s">
        <v>140</v>
      </c>
      <c r="Z217" s="210"/>
      <c r="AA217" s="210"/>
      <c r="AB217" s="210"/>
      <c r="AC217" s="210"/>
      <c r="AD217" s="210"/>
      <c r="AE217" s="210"/>
      <c r="AF217" s="210"/>
      <c r="AG217" s="210" t="s">
        <v>213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2" x14ac:dyDescent="0.2">
      <c r="A218" s="227"/>
      <c r="B218" s="228"/>
      <c r="C218" s="254" t="s">
        <v>439</v>
      </c>
      <c r="D218" s="250"/>
      <c r="E218" s="250"/>
      <c r="F218" s="250"/>
      <c r="G218" s="250"/>
      <c r="H218" s="230"/>
      <c r="I218" s="230"/>
      <c r="J218" s="230"/>
      <c r="K218" s="230"/>
      <c r="L218" s="230"/>
      <c r="M218" s="230"/>
      <c r="N218" s="229"/>
      <c r="O218" s="229"/>
      <c r="P218" s="229"/>
      <c r="Q218" s="229"/>
      <c r="R218" s="230"/>
      <c r="S218" s="230"/>
      <c r="T218" s="230"/>
      <c r="U218" s="230"/>
      <c r="V218" s="230"/>
      <c r="W218" s="230"/>
      <c r="X218" s="230"/>
      <c r="Y218" s="230"/>
      <c r="Z218" s="210"/>
      <c r="AA218" s="210"/>
      <c r="AB218" s="210"/>
      <c r="AC218" s="210"/>
      <c r="AD218" s="210"/>
      <c r="AE218" s="210"/>
      <c r="AF218" s="210"/>
      <c r="AG218" s="210" t="s">
        <v>143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x14ac:dyDescent="0.2">
      <c r="A219" s="235" t="s">
        <v>132</v>
      </c>
      <c r="B219" s="236" t="s">
        <v>95</v>
      </c>
      <c r="C219" s="252" t="s">
        <v>96</v>
      </c>
      <c r="D219" s="237"/>
      <c r="E219" s="238"/>
      <c r="F219" s="239"/>
      <c r="G219" s="239">
        <f>SUMIF(AG220:AG225,"&lt;&gt;NOR",G220:G225)</f>
        <v>0</v>
      </c>
      <c r="H219" s="239"/>
      <c r="I219" s="239">
        <f>SUM(I220:I225)</f>
        <v>0</v>
      </c>
      <c r="J219" s="239"/>
      <c r="K219" s="239">
        <f>SUM(K220:K225)</f>
        <v>0</v>
      </c>
      <c r="L219" s="239"/>
      <c r="M219" s="239">
        <f>SUM(M220:M225)</f>
        <v>0</v>
      </c>
      <c r="N219" s="238"/>
      <c r="O219" s="238">
        <f>SUM(O220:O225)</f>
        <v>0</v>
      </c>
      <c r="P219" s="238"/>
      <c r="Q219" s="238">
        <f>SUM(Q220:Q225)</f>
        <v>0</v>
      </c>
      <c r="R219" s="239"/>
      <c r="S219" s="239"/>
      <c r="T219" s="240"/>
      <c r="U219" s="234"/>
      <c r="V219" s="234">
        <f>SUM(V220:V225)</f>
        <v>746.4899999999999</v>
      </c>
      <c r="W219" s="234"/>
      <c r="X219" s="234"/>
      <c r="Y219" s="234"/>
      <c r="AG219" t="s">
        <v>133</v>
      </c>
    </row>
    <row r="220" spans="1:60" outlineLevel="1" x14ac:dyDescent="0.2">
      <c r="A220" s="242">
        <v>49</v>
      </c>
      <c r="B220" s="243" t="s">
        <v>440</v>
      </c>
      <c r="C220" s="253" t="s">
        <v>441</v>
      </c>
      <c r="D220" s="244" t="s">
        <v>219</v>
      </c>
      <c r="E220" s="245">
        <v>228</v>
      </c>
      <c r="F220" s="246"/>
      <c r="G220" s="247">
        <f>ROUND(E220*F220,2)</f>
        <v>0</v>
      </c>
      <c r="H220" s="246"/>
      <c r="I220" s="247">
        <f>ROUND(E220*H220,2)</f>
        <v>0</v>
      </c>
      <c r="J220" s="246"/>
      <c r="K220" s="247">
        <f>ROUND(E220*J220,2)</f>
        <v>0</v>
      </c>
      <c r="L220" s="247">
        <v>21</v>
      </c>
      <c r="M220" s="247">
        <f>G220*(1+L220/100)</f>
        <v>0</v>
      </c>
      <c r="N220" s="245">
        <v>0</v>
      </c>
      <c r="O220" s="245">
        <f>ROUND(E220*N220,2)</f>
        <v>0</v>
      </c>
      <c r="P220" s="245">
        <v>0</v>
      </c>
      <c r="Q220" s="245">
        <f>ROUND(E220*P220,2)</f>
        <v>0</v>
      </c>
      <c r="R220" s="247"/>
      <c r="S220" s="247" t="s">
        <v>137</v>
      </c>
      <c r="T220" s="248" t="s">
        <v>137</v>
      </c>
      <c r="U220" s="230">
        <v>0.09</v>
      </c>
      <c r="V220" s="230">
        <f>ROUND(E220*U220,2)</f>
        <v>20.52</v>
      </c>
      <c r="W220" s="230"/>
      <c r="X220" s="230" t="s">
        <v>212</v>
      </c>
      <c r="Y220" s="230" t="s">
        <v>140</v>
      </c>
      <c r="Z220" s="210"/>
      <c r="AA220" s="210"/>
      <c r="AB220" s="210"/>
      <c r="AC220" s="210"/>
      <c r="AD220" s="210"/>
      <c r="AE220" s="210"/>
      <c r="AF220" s="210"/>
      <c r="AG220" s="210" t="s">
        <v>213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2" x14ac:dyDescent="0.2">
      <c r="A221" s="227"/>
      <c r="B221" s="228"/>
      <c r="C221" s="277" t="s">
        <v>442</v>
      </c>
      <c r="D221" s="264"/>
      <c r="E221" s="265">
        <v>228</v>
      </c>
      <c r="F221" s="230"/>
      <c r="G221" s="230"/>
      <c r="H221" s="230"/>
      <c r="I221" s="230"/>
      <c r="J221" s="230"/>
      <c r="K221" s="230"/>
      <c r="L221" s="230"/>
      <c r="M221" s="230"/>
      <c r="N221" s="229"/>
      <c r="O221" s="229"/>
      <c r="P221" s="229"/>
      <c r="Q221" s="229"/>
      <c r="R221" s="230"/>
      <c r="S221" s="230"/>
      <c r="T221" s="230"/>
      <c r="U221" s="230"/>
      <c r="V221" s="230"/>
      <c r="W221" s="230"/>
      <c r="X221" s="230"/>
      <c r="Y221" s="230"/>
      <c r="Z221" s="210"/>
      <c r="AA221" s="210"/>
      <c r="AB221" s="210"/>
      <c r="AC221" s="210"/>
      <c r="AD221" s="210"/>
      <c r="AE221" s="210"/>
      <c r="AF221" s="210"/>
      <c r="AG221" s="210" t="s">
        <v>215</v>
      </c>
      <c r="AH221" s="210">
        <v>5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1" x14ac:dyDescent="0.2">
      <c r="A222" s="242">
        <v>50</v>
      </c>
      <c r="B222" s="243" t="s">
        <v>443</v>
      </c>
      <c r="C222" s="253" t="s">
        <v>444</v>
      </c>
      <c r="D222" s="244" t="s">
        <v>211</v>
      </c>
      <c r="E222" s="245">
        <v>1519.4</v>
      </c>
      <c r="F222" s="246"/>
      <c r="G222" s="247">
        <f>ROUND(E222*F222,2)</f>
        <v>0</v>
      </c>
      <c r="H222" s="246"/>
      <c r="I222" s="247">
        <f>ROUND(E222*H222,2)</f>
        <v>0</v>
      </c>
      <c r="J222" s="246"/>
      <c r="K222" s="247">
        <f>ROUND(E222*J222,2)</f>
        <v>0</v>
      </c>
      <c r="L222" s="247">
        <v>21</v>
      </c>
      <c r="M222" s="247">
        <f>G222*(1+L222/100)</f>
        <v>0</v>
      </c>
      <c r="N222" s="245">
        <v>0</v>
      </c>
      <c r="O222" s="245">
        <f>ROUND(E222*N222,2)</f>
        <v>0</v>
      </c>
      <c r="P222" s="245">
        <v>0</v>
      </c>
      <c r="Q222" s="245">
        <f>ROUND(E222*P222,2)</f>
        <v>0</v>
      </c>
      <c r="R222" s="247"/>
      <c r="S222" s="247" t="s">
        <v>137</v>
      </c>
      <c r="T222" s="248" t="s">
        <v>137</v>
      </c>
      <c r="U222" s="230">
        <v>0.46</v>
      </c>
      <c r="V222" s="230">
        <f>ROUND(E222*U222,2)</f>
        <v>698.92</v>
      </c>
      <c r="W222" s="230"/>
      <c r="X222" s="230" t="s">
        <v>212</v>
      </c>
      <c r="Y222" s="230" t="s">
        <v>140</v>
      </c>
      <c r="Z222" s="210"/>
      <c r="AA222" s="210"/>
      <c r="AB222" s="210"/>
      <c r="AC222" s="210"/>
      <c r="AD222" s="210"/>
      <c r="AE222" s="210"/>
      <c r="AF222" s="210"/>
      <c r="AG222" s="210" t="s">
        <v>213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2" x14ac:dyDescent="0.2">
      <c r="A223" s="227"/>
      <c r="B223" s="228"/>
      <c r="C223" s="277" t="s">
        <v>445</v>
      </c>
      <c r="D223" s="264"/>
      <c r="E223" s="265">
        <v>1519.4</v>
      </c>
      <c r="F223" s="230"/>
      <c r="G223" s="230"/>
      <c r="H223" s="230"/>
      <c r="I223" s="230"/>
      <c r="J223" s="230"/>
      <c r="K223" s="230"/>
      <c r="L223" s="230"/>
      <c r="M223" s="230"/>
      <c r="N223" s="229"/>
      <c r="O223" s="229"/>
      <c r="P223" s="229"/>
      <c r="Q223" s="229"/>
      <c r="R223" s="230"/>
      <c r="S223" s="230"/>
      <c r="T223" s="230"/>
      <c r="U223" s="230"/>
      <c r="V223" s="230"/>
      <c r="W223" s="230"/>
      <c r="X223" s="230"/>
      <c r="Y223" s="230"/>
      <c r="Z223" s="210"/>
      <c r="AA223" s="210"/>
      <c r="AB223" s="210"/>
      <c r="AC223" s="210"/>
      <c r="AD223" s="210"/>
      <c r="AE223" s="210"/>
      <c r="AF223" s="210"/>
      <c r="AG223" s="210" t="s">
        <v>215</v>
      </c>
      <c r="AH223" s="210">
        <v>5</v>
      </c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">
      <c r="A224" s="242">
        <v>51</v>
      </c>
      <c r="B224" s="243" t="s">
        <v>446</v>
      </c>
      <c r="C224" s="253" t="s">
        <v>447</v>
      </c>
      <c r="D224" s="244" t="s">
        <v>211</v>
      </c>
      <c r="E224" s="245">
        <v>108.2</v>
      </c>
      <c r="F224" s="246"/>
      <c r="G224" s="247">
        <f>ROUND(E224*F224,2)</f>
        <v>0</v>
      </c>
      <c r="H224" s="246"/>
      <c r="I224" s="247">
        <f>ROUND(E224*H224,2)</f>
        <v>0</v>
      </c>
      <c r="J224" s="246"/>
      <c r="K224" s="247">
        <f>ROUND(E224*J224,2)</f>
        <v>0</v>
      </c>
      <c r="L224" s="247">
        <v>21</v>
      </c>
      <c r="M224" s="247">
        <f>G224*(1+L224/100)</f>
        <v>0</v>
      </c>
      <c r="N224" s="245">
        <v>0</v>
      </c>
      <c r="O224" s="245">
        <f>ROUND(E224*N224,2)</f>
        <v>0</v>
      </c>
      <c r="P224" s="245">
        <v>0</v>
      </c>
      <c r="Q224" s="245">
        <f>ROUND(E224*P224,2)</f>
        <v>0</v>
      </c>
      <c r="R224" s="247"/>
      <c r="S224" s="247" t="s">
        <v>137</v>
      </c>
      <c r="T224" s="248" t="s">
        <v>137</v>
      </c>
      <c r="U224" s="230">
        <v>0.25</v>
      </c>
      <c r="V224" s="230">
        <f>ROUND(E224*U224,2)</f>
        <v>27.05</v>
      </c>
      <c r="W224" s="230"/>
      <c r="X224" s="230" t="s">
        <v>212</v>
      </c>
      <c r="Y224" s="230" t="s">
        <v>140</v>
      </c>
      <c r="Z224" s="210"/>
      <c r="AA224" s="210"/>
      <c r="AB224" s="210"/>
      <c r="AC224" s="210"/>
      <c r="AD224" s="210"/>
      <c r="AE224" s="210"/>
      <c r="AF224" s="210"/>
      <c r="AG224" s="210" t="s">
        <v>213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">
      <c r="A225" s="227"/>
      <c r="B225" s="228"/>
      <c r="C225" s="277" t="s">
        <v>448</v>
      </c>
      <c r="D225" s="264"/>
      <c r="E225" s="265">
        <v>108.2</v>
      </c>
      <c r="F225" s="230"/>
      <c r="G225" s="230"/>
      <c r="H225" s="230"/>
      <c r="I225" s="230"/>
      <c r="J225" s="230"/>
      <c r="K225" s="230"/>
      <c r="L225" s="230"/>
      <c r="M225" s="230"/>
      <c r="N225" s="229"/>
      <c r="O225" s="229"/>
      <c r="P225" s="229"/>
      <c r="Q225" s="229"/>
      <c r="R225" s="230"/>
      <c r="S225" s="230"/>
      <c r="T225" s="230"/>
      <c r="U225" s="230"/>
      <c r="V225" s="230"/>
      <c r="W225" s="230"/>
      <c r="X225" s="230"/>
      <c r="Y225" s="230"/>
      <c r="Z225" s="210"/>
      <c r="AA225" s="210"/>
      <c r="AB225" s="210"/>
      <c r="AC225" s="210"/>
      <c r="AD225" s="210"/>
      <c r="AE225" s="210"/>
      <c r="AF225" s="210"/>
      <c r="AG225" s="210" t="s">
        <v>215</v>
      </c>
      <c r="AH225" s="210">
        <v>5</v>
      </c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x14ac:dyDescent="0.2">
      <c r="A226" s="235" t="s">
        <v>132</v>
      </c>
      <c r="B226" s="236" t="s">
        <v>97</v>
      </c>
      <c r="C226" s="252" t="s">
        <v>98</v>
      </c>
      <c r="D226" s="237"/>
      <c r="E226" s="238"/>
      <c r="F226" s="239"/>
      <c r="G226" s="239">
        <f>SUMIF(AG227:AG227,"&lt;&gt;NOR",G227:G227)</f>
        <v>0</v>
      </c>
      <c r="H226" s="239"/>
      <c r="I226" s="239">
        <f>SUM(I227:I227)</f>
        <v>0</v>
      </c>
      <c r="J226" s="239"/>
      <c r="K226" s="239">
        <f>SUM(K227:K227)</f>
        <v>0</v>
      </c>
      <c r="L226" s="239"/>
      <c r="M226" s="239">
        <f>SUM(M227:M227)</f>
        <v>0</v>
      </c>
      <c r="N226" s="238"/>
      <c r="O226" s="238">
        <f>SUM(O227:O227)</f>
        <v>0</v>
      </c>
      <c r="P226" s="238"/>
      <c r="Q226" s="238">
        <f>SUM(Q227:Q227)</f>
        <v>0</v>
      </c>
      <c r="R226" s="239"/>
      <c r="S226" s="239"/>
      <c r="T226" s="240"/>
      <c r="U226" s="234"/>
      <c r="V226" s="234">
        <f>SUM(V227:V227)</f>
        <v>301.58999999999997</v>
      </c>
      <c r="W226" s="234"/>
      <c r="X226" s="234"/>
      <c r="Y226" s="234"/>
      <c r="AG226" t="s">
        <v>133</v>
      </c>
    </row>
    <row r="227" spans="1:60" outlineLevel="1" x14ac:dyDescent="0.2">
      <c r="A227" s="270">
        <v>52</v>
      </c>
      <c r="B227" s="271" t="s">
        <v>449</v>
      </c>
      <c r="C227" s="280" t="s">
        <v>450</v>
      </c>
      <c r="D227" s="272" t="s">
        <v>270</v>
      </c>
      <c r="E227" s="273">
        <v>773.29561000000001</v>
      </c>
      <c r="F227" s="274"/>
      <c r="G227" s="275">
        <f>ROUND(E227*F227,2)</f>
        <v>0</v>
      </c>
      <c r="H227" s="274"/>
      <c r="I227" s="275">
        <f>ROUND(E227*H227,2)</f>
        <v>0</v>
      </c>
      <c r="J227" s="274"/>
      <c r="K227" s="275">
        <f>ROUND(E227*J227,2)</f>
        <v>0</v>
      </c>
      <c r="L227" s="275">
        <v>21</v>
      </c>
      <c r="M227" s="275">
        <f>G227*(1+L227/100)</f>
        <v>0</v>
      </c>
      <c r="N227" s="273">
        <v>0</v>
      </c>
      <c r="O227" s="273">
        <f>ROUND(E227*N227,2)</f>
        <v>0</v>
      </c>
      <c r="P227" s="273">
        <v>0</v>
      </c>
      <c r="Q227" s="273">
        <f>ROUND(E227*P227,2)</f>
        <v>0</v>
      </c>
      <c r="R227" s="275"/>
      <c r="S227" s="275" t="s">
        <v>137</v>
      </c>
      <c r="T227" s="276" t="s">
        <v>138</v>
      </c>
      <c r="U227" s="230">
        <v>0.39</v>
      </c>
      <c r="V227" s="230">
        <f>ROUND(E227*U227,2)</f>
        <v>301.58999999999997</v>
      </c>
      <c r="W227" s="230"/>
      <c r="X227" s="230" t="s">
        <v>451</v>
      </c>
      <c r="Y227" s="230" t="s">
        <v>140</v>
      </c>
      <c r="Z227" s="210"/>
      <c r="AA227" s="210"/>
      <c r="AB227" s="210"/>
      <c r="AC227" s="210"/>
      <c r="AD227" s="210"/>
      <c r="AE227" s="210"/>
      <c r="AF227" s="210"/>
      <c r="AG227" s="210" t="s">
        <v>452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x14ac:dyDescent="0.2">
      <c r="A228" s="235" t="s">
        <v>132</v>
      </c>
      <c r="B228" s="236" t="s">
        <v>101</v>
      </c>
      <c r="C228" s="252" t="s">
        <v>96</v>
      </c>
      <c r="D228" s="237"/>
      <c r="E228" s="238"/>
      <c r="F228" s="239"/>
      <c r="G228" s="239">
        <f>SUMIF(AG229:AG236,"&lt;&gt;NOR",G229:G236)</f>
        <v>0</v>
      </c>
      <c r="H228" s="239"/>
      <c r="I228" s="239">
        <f>SUM(I229:I236)</f>
        <v>0</v>
      </c>
      <c r="J228" s="239"/>
      <c r="K228" s="239">
        <f>SUM(K229:K236)</f>
        <v>0</v>
      </c>
      <c r="L228" s="239"/>
      <c r="M228" s="239">
        <f>SUM(M229:M236)</f>
        <v>0</v>
      </c>
      <c r="N228" s="238"/>
      <c r="O228" s="238">
        <f>SUM(O229:O236)</f>
        <v>0</v>
      </c>
      <c r="P228" s="238"/>
      <c r="Q228" s="238">
        <f>SUM(Q229:Q236)</f>
        <v>0</v>
      </c>
      <c r="R228" s="239"/>
      <c r="S228" s="239"/>
      <c r="T228" s="240"/>
      <c r="U228" s="234"/>
      <c r="V228" s="234">
        <f>SUM(V229:V236)</f>
        <v>8.11</v>
      </c>
      <c r="W228" s="234"/>
      <c r="X228" s="234"/>
      <c r="Y228" s="234"/>
      <c r="AG228" t="s">
        <v>133</v>
      </c>
    </row>
    <row r="229" spans="1:60" outlineLevel="1" x14ac:dyDescent="0.2">
      <c r="A229" s="242">
        <v>53</v>
      </c>
      <c r="B229" s="243" t="s">
        <v>453</v>
      </c>
      <c r="C229" s="253" t="s">
        <v>454</v>
      </c>
      <c r="D229" s="244" t="s">
        <v>270</v>
      </c>
      <c r="E229" s="245">
        <v>405.50700000000001</v>
      </c>
      <c r="F229" s="246"/>
      <c r="G229" s="247">
        <f>ROUND(E229*F229,2)</f>
        <v>0</v>
      </c>
      <c r="H229" s="246"/>
      <c r="I229" s="247">
        <f>ROUND(E229*H229,2)</f>
        <v>0</v>
      </c>
      <c r="J229" s="246"/>
      <c r="K229" s="247">
        <f>ROUND(E229*J229,2)</f>
        <v>0</v>
      </c>
      <c r="L229" s="247">
        <v>21</v>
      </c>
      <c r="M229" s="247">
        <f>G229*(1+L229/100)</f>
        <v>0</v>
      </c>
      <c r="N229" s="245">
        <v>0</v>
      </c>
      <c r="O229" s="245">
        <f>ROUND(E229*N229,2)</f>
        <v>0</v>
      </c>
      <c r="P229" s="245">
        <v>0</v>
      </c>
      <c r="Q229" s="245">
        <f>ROUND(E229*P229,2)</f>
        <v>0</v>
      </c>
      <c r="R229" s="247"/>
      <c r="S229" s="247" t="s">
        <v>137</v>
      </c>
      <c r="T229" s="248" t="s">
        <v>137</v>
      </c>
      <c r="U229" s="230">
        <v>0.02</v>
      </c>
      <c r="V229" s="230">
        <f>ROUND(E229*U229,2)</f>
        <v>8.11</v>
      </c>
      <c r="W229" s="230"/>
      <c r="X229" s="230" t="s">
        <v>212</v>
      </c>
      <c r="Y229" s="230" t="s">
        <v>140</v>
      </c>
      <c r="Z229" s="210"/>
      <c r="AA229" s="210"/>
      <c r="AB229" s="210"/>
      <c r="AC229" s="210"/>
      <c r="AD229" s="210"/>
      <c r="AE229" s="210"/>
      <c r="AF229" s="210"/>
      <c r="AG229" s="210" t="s">
        <v>213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2" x14ac:dyDescent="0.2">
      <c r="A230" s="227"/>
      <c r="B230" s="228"/>
      <c r="C230" s="254" t="s">
        <v>455</v>
      </c>
      <c r="D230" s="250"/>
      <c r="E230" s="250"/>
      <c r="F230" s="250"/>
      <c r="G230" s="250"/>
      <c r="H230" s="230"/>
      <c r="I230" s="230"/>
      <c r="J230" s="230"/>
      <c r="K230" s="230"/>
      <c r="L230" s="230"/>
      <c r="M230" s="230"/>
      <c r="N230" s="229"/>
      <c r="O230" s="229"/>
      <c r="P230" s="229"/>
      <c r="Q230" s="229"/>
      <c r="R230" s="230"/>
      <c r="S230" s="230"/>
      <c r="T230" s="230"/>
      <c r="U230" s="230"/>
      <c r="V230" s="230"/>
      <c r="W230" s="230"/>
      <c r="X230" s="230"/>
      <c r="Y230" s="230"/>
      <c r="Z230" s="210"/>
      <c r="AA230" s="210"/>
      <c r="AB230" s="210"/>
      <c r="AC230" s="210"/>
      <c r="AD230" s="210"/>
      <c r="AE230" s="210"/>
      <c r="AF230" s="210"/>
      <c r="AG230" s="210" t="s">
        <v>143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2" x14ac:dyDescent="0.2">
      <c r="A231" s="227"/>
      <c r="B231" s="228"/>
      <c r="C231" s="277" t="s">
        <v>456</v>
      </c>
      <c r="D231" s="264"/>
      <c r="E231" s="265">
        <v>405.50700000000001</v>
      </c>
      <c r="F231" s="230"/>
      <c r="G231" s="230"/>
      <c r="H231" s="230"/>
      <c r="I231" s="230"/>
      <c r="J231" s="230"/>
      <c r="K231" s="230"/>
      <c r="L231" s="230"/>
      <c r="M231" s="230"/>
      <c r="N231" s="229"/>
      <c r="O231" s="229"/>
      <c r="P231" s="229"/>
      <c r="Q231" s="229"/>
      <c r="R231" s="230"/>
      <c r="S231" s="230"/>
      <c r="T231" s="230"/>
      <c r="U231" s="230"/>
      <c r="V231" s="230"/>
      <c r="W231" s="230"/>
      <c r="X231" s="230"/>
      <c r="Y231" s="230"/>
      <c r="Z231" s="210"/>
      <c r="AA231" s="210"/>
      <c r="AB231" s="210"/>
      <c r="AC231" s="210"/>
      <c r="AD231" s="210"/>
      <c r="AE231" s="210"/>
      <c r="AF231" s="210"/>
      <c r="AG231" s="210" t="s">
        <v>215</v>
      </c>
      <c r="AH231" s="210">
        <v>0</v>
      </c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1" x14ac:dyDescent="0.2">
      <c r="A232" s="242">
        <v>54</v>
      </c>
      <c r="B232" s="243" t="s">
        <v>457</v>
      </c>
      <c r="C232" s="253" t="s">
        <v>458</v>
      </c>
      <c r="D232" s="244" t="s">
        <v>270</v>
      </c>
      <c r="E232" s="245">
        <v>2027.5350000000001</v>
      </c>
      <c r="F232" s="246"/>
      <c r="G232" s="247">
        <f>ROUND(E232*F232,2)</f>
        <v>0</v>
      </c>
      <c r="H232" s="246"/>
      <c r="I232" s="247">
        <f>ROUND(E232*H232,2)</f>
        <v>0</v>
      </c>
      <c r="J232" s="246"/>
      <c r="K232" s="247">
        <f>ROUND(E232*J232,2)</f>
        <v>0</v>
      </c>
      <c r="L232" s="247">
        <v>21</v>
      </c>
      <c r="M232" s="247">
        <f>G232*(1+L232/100)</f>
        <v>0</v>
      </c>
      <c r="N232" s="245">
        <v>0</v>
      </c>
      <c r="O232" s="245">
        <f>ROUND(E232*N232,2)</f>
        <v>0</v>
      </c>
      <c r="P232" s="245">
        <v>0</v>
      </c>
      <c r="Q232" s="245">
        <f>ROUND(E232*P232,2)</f>
        <v>0</v>
      </c>
      <c r="R232" s="247"/>
      <c r="S232" s="247" t="s">
        <v>137</v>
      </c>
      <c r="T232" s="248" t="s">
        <v>137</v>
      </c>
      <c r="U232" s="230">
        <v>0</v>
      </c>
      <c r="V232" s="230">
        <f>ROUND(E232*U232,2)</f>
        <v>0</v>
      </c>
      <c r="W232" s="230"/>
      <c r="X232" s="230" t="s">
        <v>212</v>
      </c>
      <c r="Y232" s="230" t="s">
        <v>140</v>
      </c>
      <c r="Z232" s="210"/>
      <c r="AA232" s="210"/>
      <c r="AB232" s="210"/>
      <c r="AC232" s="210"/>
      <c r="AD232" s="210"/>
      <c r="AE232" s="210"/>
      <c r="AF232" s="210"/>
      <c r="AG232" s="210" t="s">
        <v>213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2" x14ac:dyDescent="0.2">
      <c r="A233" s="227"/>
      <c r="B233" s="228"/>
      <c r="C233" s="277" t="s">
        <v>459</v>
      </c>
      <c r="D233" s="264"/>
      <c r="E233" s="265">
        <v>2027.5350000000001</v>
      </c>
      <c r="F233" s="230"/>
      <c r="G233" s="230"/>
      <c r="H233" s="230"/>
      <c r="I233" s="230"/>
      <c r="J233" s="230"/>
      <c r="K233" s="230"/>
      <c r="L233" s="230"/>
      <c r="M233" s="230"/>
      <c r="N233" s="229"/>
      <c r="O233" s="229"/>
      <c r="P233" s="229"/>
      <c r="Q233" s="229"/>
      <c r="R233" s="230"/>
      <c r="S233" s="230"/>
      <c r="T233" s="230"/>
      <c r="U233" s="230"/>
      <c r="V233" s="230"/>
      <c r="W233" s="230"/>
      <c r="X233" s="230"/>
      <c r="Y233" s="230"/>
      <c r="Z233" s="210"/>
      <c r="AA233" s="210"/>
      <c r="AB233" s="210"/>
      <c r="AC233" s="210"/>
      <c r="AD233" s="210"/>
      <c r="AE233" s="210"/>
      <c r="AF233" s="210"/>
      <c r="AG233" s="210" t="s">
        <v>215</v>
      </c>
      <c r="AH233" s="210">
        <v>0</v>
      </c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1" x14ac:dyDescent="0.2">
      <c r="A234" s="242">
        <v>55</v>
      </c>
      <c r="B234" s="243" t="s">
        <v>460</v>
      </c>
      <c r="C234" s="253" t="s">
        <v>461</v>
      </c>
      <c r="D234" s="244" t="s">
        <v>270</v>
      </c>
      <c r="E234" s="245">
        <v>405.50700000000001</v>
      </c>
      <c r="F234" s="246"/>
      <c r="G234" s="247">
        <f>ROUND(E234*F234,2)</f>
        <v>0</v>
      </c>
      <c r="H234" s="246"/>
      <c r="I234" s="247">
        <f>ROUND(E234*H234,2)</f>
        <v>0</v>
      </c>
      <c r="J234" s="246"/>
      <c r="K234" s="247">
        <f>ROUND(E234*J234,2)</f>
        <v>0</v>
      </c>
      <c r="L234" s="247">
        <v>21</v>
      </c>
      <c r="M234" s="247">
        <f>G234*(1+L234/100)</f>
        <v>0</v>
      </c>
      <c r="N234" s="245">
        <v>0</v>
      </c>
      <c r="O234" s="245">
        <f>ROUND(E234*N234,2)</f>
        <v>0</v>
      </c>
      <c r="P234" s="245">
        <v>0</v>
      </c>
      <c r="Q234" s="245">
        <f>ROUND(E234*P234,2)</f>
        <v>0</v>
      </c>
      <c r="R234" s="247"/>
      <c r="S234" s="247" t="s">
        <v>177</v>
      </c>
      <c r="T234" s="248" t="s">
        <v>138</v>
      </c>
      <c r="U234" s="230">
        <v>0</v>
      </c>
      <c r="V234" s="230">
        <f>ROUND(E234*U234,2)</f>
        <v>0</v>
      </c>
      <c r="W234" s="230"/>
      <c r="X234" s="230" t="s">
        <v>212</v>
      </c>
      <c r="Y234" s="230" t="s">
        <v>140</v>
      </c>
      <c r="Z234" s="210"/>
      <c r="AA234" s="210"/>
      <c r="AB234" s="210"/>
      <c r="AC234" s="210"/>
      <c r="AD234" s="210"/>
      <c r="AE234" s="210"/>
      <c r="AF234" s="210"/>
      <c r="AG234" s="210" t="s">
        <v>213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ht="22.5" outlineLevel="2" x14ac:dyDescent="0.2">
      <c r="A235" s="227"/>
      <c r="B235" s="228"/>
      <c r="C235" s="254" t="s">
        <v>462</v>
      </c>
      <c r="D235" s="250"/>
      <c r="E235" s="250"/>
      <c r="F235" s="250"/>
      <c r="G235" s="250"/>
      <c r="H235" s="230"/>
      <c r="I235" s="230"/>
      <c r="J235" s="230"/>
      <c r="K235" s="230"/>
      <c r="L235" s="230"/>
      <c r="M235" s="230"/>
      <c r="N235" s="229"/>
      <c r="O235" s="229"/>
      <c r="P235" s="229"/>
      <c r="Q235" s="229"/>
      <c r="R235" s="230"/>
      <c r="S235" s="230"/>
      <c r="T235" s="230"/>
      <c r="U235" s="230"/>
      <c r="V235" s="230"/>
      <c r="W235" s="230"/>
      <c r="X235" s="230"/>
      <c r="Y235" s="230"/>
      <c r="Z235" s="210"/>
      <c r="AA235" s="210"/>
      <c r="AB235" s="210"/>
      <c r="AC235" s="210"/>
      <c r="AD235" s="210"/>
      <c r="AE235" s="210"/>
      <c r="AF235" s="210"/>
      <c r="AG235" s="210" t="s">
        <v>143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49" t="str">
        <f>C235</f>
        <v>Uložení na skládce vytěženého materiálu BKOM a.s. předepsaným způsobem nebo uložení a poplatek na nejbližší řízené skládce.</v>
      </c>
      <c r="BB235" s="210"/>
      <c r="BC235" s="210"/>
      <c r="BD235" s="210"/>
      <c r="BE235" s="210"/>
      <c r="BF235" s="210"/>
      <c r="BG235" s="210"/>
      <c r="BH235" s="210"/>
    </row>
    <row r="236" spans="1:60" outlineLevel="2" x14ac:dyDescent="0.2">
      <c r="A236" s="227"/>
      <c r="B236" s="228"/>
      <c r="C236" s="277" t="s">
        <v>463</v>
      </c>
      <c r="D236" s="264"/>
      <c r="E236" s="265">
        <v>405.50700000000001</v>
      </c>
      <c r="F236" s="230"/>
      <c r="G236" s="230"/>
      <c r="H236" s="230"/>
      <c r="I236" s="230"/>
      <c r="J236" s="230"/>
      <c r="K236" s="230"/>
      <c r="L236" s="230"/>
      <c r="M236" s="230"/>
      <c r="N236" s="229"/>
      <c r="O236" s="229"/>
      <c r="P236" s="229"/>
      <c r="Q236" s="229"/>
      <c r="R236" s="230"/>
      <c r="S236" s="230"/>
      <c r="T236" s="230"/>
      <c r="U236" s="230"/>
      <c r="V236" s="230"/>
      <c r="W236" s="230"/>
      <c r="X236" s="230"/>
      <c r="Y236" s="230"/>
      <c r="Z236" s="210"/>
      <c r="AA236" s="210"/>
      <c r="AB236" s="210"/>
      <c r="AC236" s="210"/>
      <c r="AD236" s="210"/>
      <c r="AE236" s="210"/>
      <c r="AF236" s="210"/>
      <c r="AG236" s="210" t="s">
        <v>215</v>
      </c>
      <c r="AH236" s="210">
        <v>5</v>
      </c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x14ac:dyDescent="0.2">
      <c r="A237" s="235" t="s">
        <v>132</v>
      </c>
      <c r="B237" s="236" t="s">
        <v>104</v>
      </c>
      <c r="C237" s="252" t="s">
        <v>30</v>
      </c>
      <c r="D237" s="237"/>
      <c r="E237" s="238"/>
      <c r="F237" s="239"/>
      <c r="G237" s="239">
        <f>SUMIF(AG238:AG242,"&lt;&gt;NOR",G238:G242)</f>
        <v>0</v>
      </c>
      <c r="H237" s="239"/>
      <c r="I237" s="239">
        <f>SUM(I238:I242)</f>
        <v>0</v>
      </c>
      <c r="J237" s="239"/>
      <c r="K237" s="239">
        <f>SUM(K238:K242)</f>
        <v>0</v>
      </c>
      <c r="L237" s="239"/>
      <c r="M237" s="239">
        <f>SUM(M238:M242)</f>
        <v>0</v>
      </c>
      <c r="N237" s="238"/>
      <c r="O237" s="238">
        <f>SUM(O238:O242)</f>
        <v>0</v>
      </c>
      <c r="P237" s="238"/>
      <c r="Q237" s="238">
        <f>SUM(Q238:Q242)</f>
        <v>0</v>
      </c>
      <c r="R237" s="239"/>
      <c r="S237" s="239"/>
      <c r="T237" s="240"/>
      <c r="U237" s="234"/>
      <c r="V237" s="234">
        <f>SUM(V238:V242)</f>
        <v>0</v>
      </c>
      <c r="W237" s="234"/>
      <c r="X237" s="234"/>
      <c r="Y237" s="234"/>
      <c r="AG237" t="s">
        <v>133</v>
      </c>
    </row>
    <row r="238" spans="1:60" ht="33.75" outlineLevel="1" x14ac:dyDescent="0.2">
      <c r="A238" s="242">
        <v>56</v>
      </c>
      <c r="B238" s="243" t="s">
        <v>464</v>
      </c>
      <c r="C238" s="253" t="s">
        <v>465</v>
      </c>
      <c r="D238" s="244" t="s">
        <v>378</v>
      </c>
      <c r="E238" s="245">
        <v>10</v>
      </c>
      <c r="F238" s="246"/>
      <c r="G238" s="247">
        <f>ROUND(E238*F238,2)</f>
        <v>0</v>
      </c>
      <c r="H238" s="246"/>
      <c r="I238" s="247">
        <f>ROUND(E238*H238,2)</f>
        <v>0</v>
      </c>
      <c r="J238" s="246"/>
      <c r="K238" s="247">
        <f>ROUND(E238*J238,2)</f>
        <v>0</v>
      </c>
      <c r="L238" s="247">
        <v>21</v>
      </c>
      <c r="M238" s="247">
        <f>G238*(1+L238/100)</f>
        <v>0</v>
      </c>
      <c r="N238" s="245">
        <v>0</v>
      </c>
      <c r="O238" s="245">
        <f>ROUND(E238*N238,2)</f>
        <v>0</v>
      </c>
      <c r="P238" s="245">
        <v>0</v>
      </c>
      <c r="Q238" s="245">
        <f>ROUND(E238*P238,2)</f>
        <v>0</v>
      </c>
      <c r="R238" s="247"/>
      <c r="S238" s="247" t="s">
        <v>177</v>
      </c>
      <c r="T238" s="248" t="s">
        <v>138</v>
      </c>
      <c r="U238" s="230">
        <v>0</v>
      </c>
      <c r="V238" s="230">
        <f>ROUND(E238*U238,2)</f>
        <v>0</v>
      </c>
      <c r="W238" s="230"/>
      <c r="X238" s="230" t="s">
        <v>139</v>
      </c>
      <c r="Y238" s="230" t="s">
        <v>140</v>
      </c>
      <c r="Z238" s="210"/>
      <c r="AA238" s="210"/>
      <c r="AB238" s="210"/>
      <c r="AC238" s="210"/>
      <c r="AD238" s="210"/>
      <c r="AE238" s="210"/>
      <c r="AF238" s="210"/>
      <c r="AG238" s="210" t="s">
        <v>141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ht="22.5" outlineLevel="2" x14ac:dyDescent="0.2">
      <c r="A239" s="227"/>
      <c r="B239" s="228"/>
      <c r="C239" s="254" t="s">
        <v>466</v>
      </c>
      <c r="D239" s="250"/>
      <c r="E239" s="250"/>
      <c r="F239" s="250"/>
      <c r="G239" s="250"/>
      <c r="H239" s="230"/>
      <c r="I239" s="230"/>
      <c r="J239" s="230"/>
      <c r="K239" s="230"/>
      <c r="L239" s="230"/>
      <c r="M239" s="230"/>
      <c r="N239" s="229"/>
      <c r="O239" s="229"/>
      <c r="P239" s="229"/>
      <c r="Q239" s="229"/>
      <c r="R239" s="230"/>
      <c r="S239" s="230"/>
      <c r="T239" s="230"/>
      <c r="U239" s="230"/>
      <c r="V239" s="230"/>
      <c r="W239" s="230"/>
      <c r="X239" s="230"/>
      <c r="Y239" s="230"/>
      <c r="Z239" s="210"/>
      <c r="AA239" s="210"/>
      <c r="AB239" s="210"/>
      <c r="AC239" s="210"/>
      <c r="AD239" s="210"/>
      <c r="AE239" s="210"/>
      <c r="AF239" s="210"/>
      <c r="AG239" s="210" t="s">
        <v>143</v>
      </c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49" t="str">
        <f>C239</f>
        <v>Položka obsahuje: – všechny práce spojené s úpravou kabelů pro montáž včetně veškerého příslušentsví, demontáž, přesun a opětovná montáž, vč.výkopu a záhozu zeminy, lože</v>
      </c>
      <c r="BB239" s="210"/>
      <c r="BC239" s="210"/>
      <c r="BD239" s="210"/>
      <c r="BE239" s="210"/>
      <c r="BF239" s="210"/>
      <c r="BG239" s="210"/>
      <c r="BH239" s="210"/>
    </row>
    <row r="240" spans="1:60" outlineLevel="3" x14ac:dyDescent="0.2">
      <c r="A240" s="227"/>
      <c r="B240" s="228"/>
      <c r="C240" s="255" t="s">
        <v>467</v>
      </c>
      <c r="D240" s="251"/>
      <c r="E240" s="251"/>
      <c r="F240" s="251"/>
      <c r="G240" s="251"/>
      <c r="H240" s="230"/>
      <c r="I240" s="230"/>
      <c r="J240" s="230"/>
      <c r="K240" s="230"/>
      <c r="L240" s="230"/>
      <c r="M240" s="230"/>
      <c r="N240" s="229"/>
      <c r="O240" s="229"/>
      <c r="P240" s="229"/>
      <c r="Q240" s="229"/>
      <c r="R240" s="230"/>
      <c r="S240" s="230"/>
      <c r="T240" s="230"/>
      <c r="U240" s="230"/>
      <c r="V240" s="230"/>
      <c r="W240" s="230"/>
      <c r="X240" s="230"/>
      <c r="Y240" s="230"/>
      <c r="Z240" s="210"/>
      <c r="AA240" s="210"/>
      <c r="AB240" s="210"/>
      <c r="AC240" s="210"/>
      <c r="AD240" s="210"/>
      <c r="AE240" s="210"/>
      <c r="AF240" s="210"/>
      <c r="AG240" s="210" t="s">
        <v>143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3" x14ac:dyDescent="0.2">
      <c r="A241" s="227"/>
      <c r="B241" s="228"/>
      <c r="C241" s="255" t="s">
        <v>402</v>
      </c>
      <c r="D241" s="251"/>
      <c r="E241" s="251"/>
      <c r="F241" s="251"/>
      <c r="G241" s="251"/>
      <c r="H241" s="230"/>
      <c r="I241" s="230"/>
      <c r="J241" s="230"/>
      <c r="K241" s="230"/>
      <c r="L241" s="230"/>
      <c r="M241" s="230"/>
      <c r="N241" s="229"/>
      <c r="O241" s="229"/>
      <c r="P241" s="229"/>
      <c r="Q241" s="229"/>
      <c r="R241" s="230"/>
      <c r="S241" s="230"/>
      <c r="T241" s="230"/>
      <c r="U241" s="230"/>
      <c r="V241" s="230"/>
      <c r="W241" s="230"/>
      <c r="X241" s="230"/>
      <c r="Y241" s="230"/>
      <c r="Z241" s="210"/>
      <c r="AA241" s="210"/>
      <c r="AB241" s="210"/>
      <c r="AC241" s="210"/>
      <c r="AD241" s="210"/>
      <c r="AE241" s="210"/>
      <c r="AF241" s="210"/>
      <c r="AG241" s="210" t="s">
        <v>143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2" x14ac:dyDescent="0.2">
      <c r="A242" s="227"/>
      <c r="B242" s="228"/>
      <c r="C242" s="277" t="s">
        <v>468</v>
      </c>
      <c r="D242" s="264"/>
      <c r="E242" s="265">
        <v>10</v>
      </c>
      <c r="F242" s="230"/>
      <c r="G242" s="230"/>
      <c r="H242" s="230"/>
      <c r="I242" s="230"/>
      <c r="J242" s="230"/>
      <c r="K242" s="230"/>
      <c r="L242" s="230"/>
      <c r="M242" s="230"/>
      <c r="N242" s="229"/>
      <c r="O242" s="229"/>
      <c r="P242" s="229"/>
      <c r="Q242" s="229"/>
      <c r="R242" s="230"/>
      <c r="S242" s="230"/>
      <c r="T242" s="230"/>
      <c r="U242" s="230"/>
      <c r="V242" s="230"/>
      <c r="W242" s="230"/>
      <c r="X242" s="230"/>
      <c r="Y242" s="230"/>
      <c r="Z242" s="210"/>
      <c r="AA242" s="210"/>
      <c r="AB242" s="210"/>
      <c r="AC242" s="210"/>
      <c r="AD242" s="210"/>
      <c r="AE242" s="210"/>
      <c r="AF242" s="210"/>
      <c r="AG242" s="210" t="s">
        <v>215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x14ac:dyDescent="0.2">
      <c r="A243" s="3"/>
      <c r="B243" s="4"/>
      <c r="C243" s="256"/>
      <c r="D243" s="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AE243">
        <v>12</v>
      </c>
      <c r="AF243">
        <v>21</v>
      </c>
      <c r="AG243" t="s">
        <v>118</v>
      </c>
    </row>
    <row r="244" spans="1:60" x14ac:dyDescent="0.2">
      <c r="A244" s="213"/>
      <c r="B244" s="214" t="s">
        <v>31</v>
      </c>
      <c r="C244" s="257"/>
      <c r="D244" s="215"/>
      <c r="E244" s="216"/>
      <c r="F244" s="216"/>
      <c r="G244" s="241">
        <f>G8+G78+G101+G126+G160+G164+G181+G208+G211+G219+G226+G228+G237</f>
        <v>0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AE244">
        <f>SUMIF(L7:L242,AE243,G7:G242)</f>
        <v>0</v>
      </c>
      <c r="AF244">
        <f>SUMIF(L7:L242,AF243,G7:G242)</f>
        <v>0</v>
      </c>
      <c r="AG244" t="s">
        <v>201</v>
      </c>
    </row>
    <row r="245" spans="1:60" x14ac:dyDescent="0.2">
      <c r="A245" s="263" t="s">
        <v>469</v>
      </c>
      <c r="B245" s="263"/>
      <c r="C245" s="256"/>
      <c r="D245" s="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60" x14ac:dyDescent="0.2">
      <c r="A246" s="3"/>
      <c r="B246" s="4" t="s">
        <v>470</v>
      </c>
      <c r="C246" s="256" t="s">
        <v>471</v>
      </c>
      <c r="D246" s="6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AG246" t="s">
        <v>472</v>
      </c>
    </row>
    <row r="247" spans="1:60" x14ac:dyDescent="0.2">
      <c r="A247" s="3"/>
      <c r="B247" s="4" t="s">
        <v>473</v>
      </c>
      <c r="C247" s="256" t="s">
        <v>474</v>
      </c>
      <c r="D247" s="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AG247" t="s">
        <v>475</v>
      </c>
    </row>
    <row r="248" spans="1:60" x14ac:dyDescent="0.2">
      <c r="A248" s="3"/>
      <c r="B248" s="4"/>
      <c r="C248" s="256" t="s">
        <v>476</v>
      </c>
      <c r="D248" s="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AG248" t="s">
        <v>477</v>
      </c>
    </row>
    <row r="249" spans="1:60" x14ac:dyDescent="0.2">
      <c r="A249" s="3"/>
      <c r="B249" s="4"/>
      <c r="C249" s="256"/>
      <c r="D249" s="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60" x14ac:dyDescent="0.2">
      <c r="A250" s="3"/>
      <c r="B250" s="4"/>
      <c r="C250" s="256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60" x14ac:dyDescent="0.2">
      <c r="A251" s="3"/>
      <c r="B251" s="4"/>
      <c r="C251" s="256"/>
      <c r="D251" s="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60" x14ac:dyDescent="0.2">
      <c r="A252" s="217" t="s">
        <v>202</v>
      </c>
      <c r="B252" s="217"/>
      <c r="C252" s="258"/>
      <c r="D252" s="6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60" x14ac:dyDescent="0.2">
      <c r="A253" s="218"/>
      <c r="B253" s="219"/>
      <c r="C253" s="259"/>
      <c r="D253" s="219"/>
      <c r="E253" s="219"/>
      <c r="F253" s="219"/>
      <c r="G253" s="220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AG253" t="s">
        <v>203</v>
      </c>
    </row>
    <row r="254" spans="1:60" x14ac:dyDescent="0.2">
      <c r="A254" s="221"/>
      <c r="B254" s="222"/>
      <c r="C254" s="260"/>
      <c r="D254" s="222"/>
      <c r="E254" s="222"/>
      <c r="F254" s="222"/>
      <c r="G254" s="22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60" x14ac:dyDescent="0.2">
      <c r="A255" s="221"/>
      <c r="B255" s="222"/>
      <c r="C255" s="260"/>
      <c r="D255" s="222"/>
      <c r="E255" s="222"/>
      <c r="F255" s="222"/>
      <c r="G255" s="22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60" x14ac:dyDescent="0.2">
      <c r="A256" s="221"/>
      <c r="B256" s="222"/>
      <c r="C256" s="260"/>
      <c r="D256" s="222"/>
      <c r="E256" s="222"/>
      <c r="F256" s="222"/>
      <c r="G256" s="22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33" x14ac:dyDescent="0.2">
      <c r="A257" s="224"/>
      <c r="B257" s="225"/>
      <c r="C257" s="261"/>
      <c r="D257" s="225"/>
      <c r="E257" s="225"/>
      <c r="F257" s="225"/>
      <c r="G257" s="22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33" x14ac:dyDescent="0.2">
      <c r="A258" s="3"/>
      <c r="B258" s="4"/>
      <c r="C258" s="256"/>
      <c r="D258" s="6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33" x14ac:dyDescent="0.2">
      <c r="C259" s="262"/>
      <c r="D259" s="10"/>
      <c r="AG259" t="s">
        <v>208</v>
      </c>
    </row>
    <row r="260" spans="1:33" x14ac:dyDescent="0.2">
      <c r="D260" s="10"/>
    </row>
    <row r="261" spans="1:33" x14ac:dyDescent="0.2">
      <c r="D261" s="10"/>
    </row>
    <row r="262" spans="1:33" x14ac:dyDescent="0.2">
      <c r="D262" s="10"/>
    </row>
    <row r="263" spans="1:33" x14ac:dyDescent="0.2">
      <c r="D263" s="10"/>
    </row>
    <row r="264" spans="1:33" x14ac:dyDescent="0.2">
      <c r="D264" s="10"/>
    </row>
    <row r="265" spans="1:33" x14ac:dyDescent="0.2">
      <c r="D265" s="10"/>
    </row>
    <row r="266" spans="1:33" x14ac:dyDescent="0.2">
      <c r="D266" s="10"/>
    </row>
    <row r="267" spans="1:33" x14ac:dyDescent="0.2">
      <c r="D267" s="10"/>
    </row>
    <row r="268" spans="1:33" x14ac:dyDescent="0.2">
      <c r="D268" s="10"/>
    </row>
    <row r="269" spans="1:33" x14ac:dyDescent="0.2">
      <c r="D269" s="10"/>
    </row>
    <row r="270" spans="1:33" x14ac:dyDescent="0.2">
      <c r="D270" s="10"/>
    </row>
    <row r="271" spans="1:33" x14ac:dyDescent="0.2">
      <c r="D271" s="10"/>
    </row>
    <row r="272" spans="1:33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91">
    <mergeCell ref="C230:G230"/>
    <mergeCell ref="C235:G235"/>
    <mergeCell ref="C239:G239"/>
    <mergeCell ref="C240:G240"/>
    <mergeCell ref="C241:G241"/>
    <mergeCell ref="C202:G202"/>
    <mergeCell ref="C205:G205"/>
    <mergeCell ref="C210:G210"/>
    <mergeCell ref="C213:G213"/>
    <mergeCell ref="C214:G214"/>
    <mergeCell ref="C218:G218"/>
    <mergeCell ref="C176:G176"/>
    <mergeCell ref="C180:G180"/>
    <mergeCell ref="C183:G183"/>
    <mergeCell ref="C190:G190"/>
    <mergeCell ref="C197:G197"/>
    <mergeCell ref="C199:G199"/>
    <mergeCell ref="C162:G162"/>
    <mergeCell ref="C168:G168"/>
    <mergeCell ref="C169:G169"/>
    <mergeCell ref="C172:G172"/>
    <mergeCell ref="C173:G173"/>
    <mergeCell ref="C175:G175"/>
    <mergeCell ref="C149:G149"/>
    <mergeCell ref="C150:G150"/>
    <mergeCell ref="C153:G153"/>
    <mergeCell ref="C154:G154"/>
    <mergeCell ref="C157:G157"/>
    <mergeCell ref="C158:G158"/>
    <mergeCell ref="C116:G116"/>
    <mergeCell ref="C118:G118"/>
    <mergeCell ref="C124:G124"/>
    <mergeCell ref="C128:G128"/>
    <mergeCell ref="C132:G132"/>
    <mergeCell ref="C146:G146"/>
    <mergeCell ref="C73:G73"/>
    <mergeCell ref="C80:G80"/>
    <mergeCell ref="C83:G83"/>
    <mergeCell ref="C94:G94"/>
    <mergeCell ref="C98:G98"/>
    <mergeCell ref="C107:G107"/>
    <mergeCell ref="C56:G56"/>
    <mergeCell ref="C57:G57"/>
    <mergeCell ref="C58:G58"/>
    <mergeCell ref="C59:G59"/>
    <mergeCell ref="C64:G64"/>
    <mergeCell ref="C72:G72"/>
    <mergeCell ref="C50:G50"/>
    <mergeCell ref="C51:G51"/>
    <mergeCell ref="C52:G52"/>
    <mergeCell ref="C53:G53"/>
    <mergeCell ref="C54:G54"/>
    <mergeCell ref="C55:G55"/>
    <mergeCell ref="C44:G44"/>
    <mergeCell ref="C45:G45"/>
    <mergeCell ref="C46:G46"/>
    <mergeCell ref="C47:G47"/>
    <mergeCell ref="C48:G48"/>
    <mergeCell ref="C49:G49"/>
    <mergeCell ref="C34:G34"/>
    <mergeCell ref="C35:G35"/>
    <mergeCell ref="C36:G36"/>
    <mergeCell ref="C41:G41"/>
    <mergeCell ref="C42:G42"/>
    <mergeCell ref="C43:G43"/>
    <mergeCell ref="C28:G28"/>
    <mergeCell ref="C29:G29"/>
    <mergeCell ref="C30:G30"/>
    <mergeCell ref="C31:G31"/>
    <mergeCell ref="C32:G32"/>
    <mergeCell ref="C33:G33"/>
    <mergeCell ref="A253:G257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A1:G1"/>
    <mergeCell ref="C2:G2"/>
    <mergeCell ref="C3:G3"/>
    <mergeCell ref="C4:G4"/>
    <mergeCell ref="A245:B245"/>
    <mergeCell ref="A252:C252"/>
    <mergeCell ref="C24:G24"/>
    <mergeCell ref="C25:G25"/>
    <mergeCell ref="C26:G26"/>
    <mergeCell ref="C27:G2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700A-FB7C-4310-A721-5BA896F007F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105</v>
      </c>
    </row>
    <row r="2" spans="1:60" ht="24.95" customHeight="1" x14ac:dyDescent="0.2">
      <c r="A2" s="196" t="s">
        <v>8</v>
      </c>
      <c r="B2" s="48" t="s">
        <v>43</v>
      </c>
      <c r="C2" s="199" t="s">
        <v>44</v>
      </c>
      <c r="D2" s="197"/>
      <c r="E2" s="197"/>
      <c r="F2" s="197"/>
      <c r="G2" s="198"/>
      <c r="AG2" t="s">
        <v>106</v>
      </c>
    </row>
    <row r="3" spans="1:60" ht="24.95" customHeight="1" x14ac:dyDescent="0.2">
      <c r="A3" s="196" t="s">
        <v>9</v>
      </c>
      <c r="B3" s="48" t="s">
        <v>64</v>
      </c>
      <c r="C3" s="199" t="s">
        <v>65</v>
      </c>
      <c r="D3" s="197"/>
      <c r="E3" s="197"/>
      <c r="F3" s="197"/>
      <c r="G3" s="198"/>
      <c r="AC3" s="174" t="s">
        <v>106</v>
      </c>
      <c r="AG3" t="s">
        <v>108</v>
      </c>
    </row>
    <row r="4" spans="1:60" ht="24.95" customHeight="1" x14ac:dyDescent="0.2">
      <c r="A4" s="200" t="s">
        <v>10</v>
      </c>
      <c r="B4" s="201" t="s">
        <v>66</v>
      </c>
      <c r="C4" s="202" t="s">
        <v>65</v>
      </c>
      <c r="D4" s="203"/>
      <c r="E4" s="203"/>
      <c r="F4" s="203"/>
      <c r="G4" s="204"/>
      <c r="AG4" t="s">
        <v>109</v>
      </c>
    </row>
    <row r="5" spans="1:60" x14ac:dyDescent="0.2">
      <c r="D5" s="10"/>
    </row>
    <row r="6" spans="1:60" ht="38.25" x14ac:dyDescent="0.2">
      <c r="A6" s="206" t="s">
        <v>110</v>
      </c>
      <c r="B6" s="208" t="s">
        <v>111</v>
      </c>
      <c r="C6" s="208" t="s">
        <v>112</v>
      </c>
      <c r="D6" s="207" t="s">
        <v>113</v>
      </c>
      <c r="E6" s="206" t="s">
        <v>114</v>
      </c>
      <c r="F6" s="205" t="s">
        <v>115</v>
      </c>
      <c r="G6" s="206" t="s">
        <v>31</v>
      </c>
      <c r="H6" s="209" t="s">
        <v>32</v>
      </c>
      <c r="I6" s="209" t="s">
        <v>116</v>
      </c>
      <c r="J6" s="209" t="s">
        <v>33</v>
      </c>
      <c r="K6" s="209" t="s">
        <v>117</v>
      </c>
      <c r="L6" s="209" t="s">
        <v>118</v>
      </c>
      <c r="M6" s="209" t="s">
        <v>119</v>
      </c>
      <c r="N6" s="209" t="s">
        <v>120</v>
      </c>
      <c r="O6" s="209" t="s">
        <v>121</v>
      </c>
      <c r="P6" s="209" t="s">
        <v>122</v>
      </c>
      <c r="Q6" s="209" t="s">
        <v>123</v>
      </c>
      <c r="R6" s="209" t="s">
        <v>124</v>
      </c>
      <c r="S6" s="209" t="s">
        <v>125</v>
      </c>
      <c r="T6" s="209" t="s">
        <v>126</v>
      </c>
      <c r="U6" s="209" t="s">
        <v>127</v>
      </c>
      <c r="V6" s="209" t="s">
        <v>128</v>
      </c>
      <c r="W6" s="209" t="s">
        <v>129</v>
      </c>
      <c r="X6" s="209" t="s">
        <v>130</v>
      </c>
      <c r="Y6" s="209" t="s">
        <v>131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132</v>
      </c>
      <c r="B8" s="236" t="s">
        <v>87</v>
      </c>
      <c r="C8" s="252" t="s">
        <v>88</v>
      </c>
      <c r="D8" s="237"/>
      <c r="E8" s="238"/>
      <c r="F8" s="239"/>
      <c r="G8" s="239">
        <f>SUMIF(AG9:AG14,"&lt;&gt;NOR",G9:G14)</f>
        <v>0</v>
      </c>
      <c r="H8" s="239"/>
      <c r="I8" s="239">
        <f>SUM(I9:I14)</f>
        <v>0</v>
      </c>
      <c r="J8" s="239"/>
      <c r="K8" s="239">
        <f>SUM(K9:K14)</f>
        <v>0</v>
      </c>
      <c r="L8" s="239"/>
      <c r="M8" s="239">
        <f>SUM(M9:M14)</f>
        <v>0</v>
      </c>
      <c r="N8" s="238"/>
      <c r="O8" s="238">
        <f>SUM(O9:O14)</f>
        <v>0</v>
      </c>
      <c r="P8" s="238"/>
      <c r="Q8" s="238">
        <f>SUM(Q9:Q14)</f>
        <v>0</v>
      </c>
      <c r="R8" s="239"/>
      <c r="S8" s="239"/>
      <c r="T8" s="240"/>
      <c r="U8" s="234"/>
      <c r="V8" s="234">
        <f>SUM(V9:V14)</f>
        <v>0.91</v>
      </c>
      <c r="W8" s="234"/>
      <c r="X8" s="234"/>
      <c r="Y8" s="234"/>
      <c r="AG8" t="s">
        <v>133</v>
      </c>
    </row>
    <row r="9" spans="1:60" ht="22.5" outlineLevel="1" x14ac:dyDescent="0.2">
      <c r="A9" s="242">
        <v>1</v>
      </c>
      <c r="B9" s="243" t="s">
        <v>479</v>
      </c>
      <c r="C9" s="253" t="s">
        <v>480</v>
      </c>
      <c r="D9" s="244" t="s">
        <v>318</v>
      </c>
      <c r="E9" s="245">
        <v>1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/>
      <c r="S9" s="247" t="s">
        <v>177</v>
      </c>
      <c r="T9" s="248" t="s">
        <v>138</v>
      </c>
      <c r="U9" s="230">
        <v>0.9073</v>
      </c>
      <c r="V9" s="230">
        <f>ROUND(E9*U9,2)</f>
        <v>0.91</v>
      </c>
      <c r="W9" s="230"/>
      <c r="X9" s="230" t="s">
        <v>212</v>
      </c>
      <c r="Y9" s="230" t="s">
        <v>140</v>
      </c>
      <c r="Z9" s="210"/>
      <c r="AA9" s="210"/>
      <c r="AB9" s="210"/>
      <c r="AC9" s="210"/>
      <c r="AD9" s="210"/>
      <c r="AE9" s="210"/>
      <c r="AF9" s="210"/>
      <c r="AG9" s="210" t="s">
        <v>213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2.5" outlineLevel="2" x14ac:dyDescent="0.2">
      <c r="A10" s="227"/>
      <c r="B10" s="228"/>
      <c r="C10" s="254" t="s">
        <v>521</v>
      </c>
      <c r="D10" s="250"/>
      <c r="E10" s="250"/>
      <c r="F10" s="250"/>
      <c r="G10" s="25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143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49" t="str">
        <f>C10</f>
        <v>Panel bude odvezen a uložen na meziskládku a dovezen zpět na místo upotřebení. Nezapočteno do odvozu a uložení na skládku.</v>
      </c>
      <c r="BB10" s="210"/>
      <c r="BC10" s="210"/>
      <c r="BD10" s="210"/>
      <c r="BE10" s="210"/>
      <c r="BF10" s="210"/>
      <c r="BG10" s="210"/>
      <c r="BH10" s="210"/>
    </row>
    <row r="11" spans="1:60" outlineLevel="3" x14ac:dyDescent="0.2">
      <c r="A11" s="227"/>
      <c r="B11" s="228"/>
      <c r="C11" s="255" t="s">
        <v>226</v>
      </c>
      <c r="D11" s="251"/>
      <c r="E11" s="251"/>
      <c r="F11" s="251"/>
      <c r="G11" s="251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143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27"/>
      <c r="B12" s="228"/>
      <c r="C12" s="255" t="s">
        <v>481</v>
      </c>
      <c r="D12" s="251"/>
      <c r="E12" s="251"/>
      <c r="F12" s="251"/>
      <c r="G12" s="251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143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">
      <c r="A13" s="227"/>
      <c r="B13" s="228"/>
      <c r="C13" s="255" t="s">
        <v>482</v>
      </c>
      <c r="D13" s="251"/>
      <c r="E13" s="251"/>
      <c r="F13" s="251"/>
      <c r="G13" s="251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143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">
      <c r="A14" s="227"/>
      <c r="B14" s="228"/>
      <c r="C14" s="255" t="s">
        <v>483</v>
      </c>
      <c r="D14" s="251"/>
      <c r="E14" s="251"/>
      <c r="F14" s="251"/>
      <c r="G14" s="251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143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x14ac:dyDescent="0.2">
      <c r="A15" s="235" t="s">
        <v>132</v>
      </c>
      <c r="B15" s="236" t="s">
        <v>89</v>
      </c>
      <c r="C15" s="252" t="s">
        <v>90</v>
      </c>
      <c r="D15" s="237"/>
      <c r="E15" s="238"/>
      <c r="F15" s="239"/>
      <c r="G15" s="239">
        <f>SUMIF(AG16:AG42,"&lt;&gt;NOR",G16:G42)</f>
        <v>0</v>
      </c>
      <c r="H15" s="239"/>
      <c r="I15" s="239">
        <f>SUM(I16:I42)</f>
        <v>0</v>
      </c>
      <c r="J15" s="239"/>
      <c r="K15" s="239">
        <f>SUM(K16:K42)</f>
        <v>0</v>
      </c>
      <c r="L15" s="239"/>
      <c r="M15" s="239">
        <f>SUM(M16:M42)</f>
        <v>0</v>
      </c>
      <c r="N15" s="238"/>
      <c r="O15" s="238">
        <f>SUM(O16:O42)</f>
        <v>0</v>
      </c>
      <c r="P15" s="238"/>
      <c r="Q15" s="238">
        <f>SUM(Q16:Q42)</f>
        <v>0</v>
      </c>
      <c r="R15" s="239"/>
      <c r="S15" s="239"/>
      <c r="T15" s="240"/>
      <c r="U15" s="234"/>
      <c r="V15" s="234">
        <f>SUM(V16:V42)</f>
        <v>0</v>
      </c>
      <c r="W15" s="234"/>
      <c r="X15" s="234"/>
      <c r="Y15" s="234"/>
      <c r="AG15" t="s">
        <v>133</v>
      </c>
    </row>
    <row r="16" spans="1:60" ht="22.5" outlineLevel="1" x14ac:dyDescent="0.2">
      <c r="A16" s="242">
        <v>2</v>
      </c>
      <c r="B16" s="243" t="s">
        <v>484</v>
      </c>
      <c r="C16" s="253" t="s">
        <v>485</v>
      </c>
      <c r="D16" s="244" t="s">
        <v>378</v>
      </c>
      <c r="E16" s="245">
        <v>6</v>
      </c>
      <c r="F16" s="246"/>
      <c r="G16" s="247">
        <f>ROUND(E16*F16,2)</f>
        <v>0</v>
      </c>
      <c r="H16" s="246"/>
      <c r="I16" s="247">
        <f>ROUND(E16*H16,2)</f>
        <v>0</v>
      </c>
      <c r="J16" s="246"/>
      <c r="K16" s="247">
        <f>ROUND(E16*J16,2)</f>
        <v>0</v>
      </c>
      <c r="L16" s="247">
        <v>21</v>
      </c>
      <c r="M16" s="247">
        <f>G16*(1+L16/100)</f>
        <v>0</v>
      </c>
      <c r="N16" s="245">
        <v>0</v>
      </c>
      <c r="O16" s="245">
        <f>ROUND(E16*N16,2)</f>
        <v>0</v>
      </c>
      <c r="P16" s="245">
        <v>0</v>
      </c>
      <c r="Q16" s="245">
        <f>ROUND(E16*P16,2)</f>
        <v>0</v>
      </c>
      <c r="R16" s="247"/>
      <c r="S16" s="247" t="s">
        <v>137</v>
      </c>
      <c r="T16" s="248" t="s">
        <v>138</v>
      </c>
      <c r="U16" s="230">
        <v>0</v>
      </c>
      <c r="V16" s="230">
        <f>ROUND(E16*U16,2)</f>
        <v>0</v>
      </c>
      <c r="W16" s="230"/>
      <c r="X16" s="230" t="s">
        <v>224</v>
      </c>
      <c r="Y16" s="230" t="s">
        <v>140</v>
      </c>
      <c r="Z16" s="210"/>
      <c r="AA16" s="210"/>
      <c r="AB16" s="210"/>
      <c r="AC16" s="210"/>
      <c r="AD16" s="210"/>
      <c r="AE16" s="210"/>
      <c r="AF16" s="210"/>
      <c r="AG16" s="210" t="s">
        <v>225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27"/>
      <c r="B17" s="228"/>
      <c r="C17" s="254" t="s">
        <v>486</v>
      </c>
      <c r="D17" s="250"/>
      <c r="E17" s="250"/>
      <c r="F17" s="250"/>
      <c r="G17" s="250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143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27"/>
      <c r="B18" s="228"/>
      <c r="C18" s="255" t="s">
        <v>226</v>
      </c>
      <c r="D18" s="251"/>
      <c r="E18" s="251"/>
      <c r="F18" s="251"/>
      <c r="G18" s="251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143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27"/>
      <c r="B19" s="228"/>
      <c r="C19" s="255" t="s">
        <v>487</v>
      </c>
      <c r="D19" s="251"/>
      <c r="E19" s="251"/>
      <c r="F19" s="251"/>
      <c r="G19" s="251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143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5" t="s">
        <v>482</v>
      </c>
      <c r="D20" s="251"/>
      <c r="E20" s="251"/>
      <c r="F20" s="251"/>
      <c r="G20" s="251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143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27"/>
      <c r="B21" s="228"/>
      <c r="C21" s="255" t="s">
        <v>483</v>
      </c>
      <c r="D21" s="251"/>
      <c r="E21" s="251"/>
      <c r="F21" s="251"/>
      <c r="G21" s="251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143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27"/>
      <c r="B22" s="228"/>
      <c r="C22" s="255" t="s">
        <v>488</v>
      </c>
      <c r="D22" s="251"/>
      <c r="E22" s="251"/>
      <c r="F22" s="251"/>
      <c r="G22" s="251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143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27"/>
      <c r="B23" s="228"/>
      <c r="C23" s="282" t="s">
        <v>476</v>
      </c>
      <c r="D23" s="231"/>
      <c r="E23" s="232"/>
      <c r="F23" s="233"/>
      <c r="G23" s="233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143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3" x14ac:dyDescent="0.2">
      <c r="A24" s="227"/>
      <c r="B24" s="228"/>
      <c r="C24" s="255" t="s">
        <v>489</v>
      </c>
      <c r="D24" s="251"/>
      <c r="E24" s="251"/>
      <c r="F24" s="251"/>
      <c r="G24" s="251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143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49" t="str">
        <f>C24</f>
        <v>Je-li v názvu položky v kontrolním rozpočtu nebo v soupisu prací uvedena obchodní značka jakéhokoliv materiálu, výrobku nebo technologie, má tento název pouze informativní charakter.</v>
      </c>
      <c r="BB24" s="210"/>
      <c r="BC24" s="210"/>
      <c r="BD24" s="210"/>
      <c r="BE24" s="210"/>
      <c r="BF24" s="210"/>
      <c r="BG24" s="210"/>
      <c r="BH24" s="210"/>
    </row>
    <row r="25" spans="1:60" ht="22.5" outlineLevel="3" x14ac:dyDescent="0.2">
      <c r="A25" s="227"/>
      <c r="B25" s="228"/>
      <c r="C25" s="255" t="s">
        <v>490</v>
      </c>
      <c r="D25" s="251"/>
      <c r="E25" s="251"/>
      <c r="F25" s="251"/>
      <c r="G25" s="251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143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49" t="str">
        <f>C25</f>
        <v>Pro ocenění a následně pro realizaci je možné použít i jiný materiál, výrobek nebo technologii, se srovnatelnými nebo lepšími užitnými vlastnostmi, které odpovídají požadavkům dokumentace.</v>
      </c>
      <c r="BB25" s="210"/>
      <c r="BC25" s="210"/>
      <c r="BD25" s="210"/>
      <c r="BE25" s="210"/>
      <c r="BF25" s="210"/>
      <c r="BG25" s="210"/>
      <c r="BH25" s="210"/>
    </row>
    <row r="26" spans="1:60" ht="22.5" outlineLevel="1" x14ac:dyDescent="0.2">
      <c r="A26" s="242">
        <v>3</v>
      </c>
      <c r="B26" s="243" t="s">
        <v>491</v>
      </c>
      <c r="C26" s="253" t="s">
        <v>492</v>
      </c>
      <c r="D26" s="244" t="s">
        <v>378</v>
      </c>
      <c r="E26" s="245">
        <v>5</v>
      </c>
      <c r="F26" s="246"/>
      <c r="G26" s="247">
        <f>ROUND(E26*F26,2)</f>
        <v>0</v>
      </c>
      <c r="H26" s="246"/>
      <c r="I26" s="247">
        <f>ROUND(E26*H26,2)</f>
        <v>0</v>
      </c>
      <c r="J26" s="246"/>
      <c r="K26" s="247">
        <f>ROUND(E26*J26,2)</f>
        <v>0</v>
      </c>
      <c r="L26" s="247">
        <v>21</v>
      </c>
      <c r="M26" s="247">
        <f>G26*(1+L26/100)</f>
        <v>0</v>
      </c>
      <c r="N26" s="245">
        <v>0</v>
      </c>
      <c r="O26" s="245">
        <f>ROUND(E26*N26,2)</f>
        <v>0</v>
      </c>
      <c r="P26" s="245">
        <v>0</v>
      </c>
      <c r="Q26" s="245">
        <f>ROUND(E26*P26,2)</f>
        <v>0</v>
      </c>
      <c r="R26" s="247"/>
      <c r="S26" s="247" t="s">
        <v>137</v>
      </c>
      <c r="T26" s="248" t="s">
        <v>138</v>
      </c>
      <c r="U26" s="230">
        <v>0</v>
      </c>
      <c r="V26" s="230">
        <f>ROUND(E26*U26,2)</f>
        <v>0</v>
      </c>
      <c r="W26" s="230"/>
      <c r="X26" s="230" t="s">
        <v>224</v>
      </c>
      <c r="Y26" s="230" t="s">
        <v>140</v>
      </c>
      <c r="Z26" s="210"/>
      <c r="AA26" s="210"/>
      <c r="AB26" s="210"/>
      <c r="AC26" s="210"/>
      <c r="AD26" s="210"/>
      <c r="AE26" s="210"/>
      <c r="AF26" s="210"/>
      <c r="AG26" s="210" t="s">
        <v>225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27"/>
      <c r="B27" s="228"/>
      <c r="C27" s="254" t="s">
        <v>486</v>
      </c>
      <c r="D27" s="250"/>
      <c r="E27" s="250"/>
      <c r="F27" s="250"/>
      <c r="G27" s="250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143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27"/>
      <c r="B28" s="228"/>
      <c r="C28" s="255" t="s">
        <v>226</v>
      </c>
      <c r="D28" s="251"/>
      <c r="E28" s="251"/>
      <c r="F28" s="251"/>
      <c r="G28" s="251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143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27"/>
      <c r="B29" s="228"/>
      <c r="C29" s="255" t="s">
        <v>493</v>
      </c>
      <c r="D29" s="251"/>
      <c r="E29" s="251"/>
      <c r="F29" s="251"/>
      <c r="G29" s="251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143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27"/>
      <c r="B30" s="228"/>
      <c r="C30" s="255" t="s">
        <v>482</v>
      </c>
      <c r="D30" s="251"/>
      <c r="E30" s="251"/>
      <c r="F30" s="251"/>
      <c r="G30" s="251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10"/>
      <c r="AA30" s="210"/>
      <c r="AB30" s="210"/>
      <c r="AC30" s="210"/>
      <c r="AD30" s="210"/>
      <c r="AE30" s="210"/>
      <c r="AF30" s="210"/>
      <c r="AG30" s="210" t="s">
        <v>143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27"/>
      <c r="B31" s="228"/>
      <c r="C31" s="255" t="s">
        <v>483</v>
      </c>
      <c r="D31" s="251"/>
      <c r="E31" s="251"/>
      <c r="F31" s="251"/>
      <c r="G31" s="251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143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27"/>
      <c r="B32" s="228"/>
      <c r="C32" s="255" t="s">
        <v>488</v>
      </c>
      <c r="D32" s="251"/>
      <c r="E32" s="251"/>
      <c r="F32" s="251"/>
      <c r="G32" s="251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143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27"/>
      <c r="B33" s="228"/>
      <c r="C33" s="282" t="s">
        <v>476</v>
      </c>
      <c r="D33" s="231"/>
      <c r="E33" s="232"/>
      <c r="F33" s="233"/>
      <c r="G33" s="233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143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22.5" outlineLevel="3" x14ac:dyDescent="0.2">
      <c r="A34" s="227"/>
      <c r="B34" s="228"/>
      <c r="C34" s="255" t="s">
        <v>489</v>
      </c>
      <c r="D34" s="251"/>
      <c r="E34" s="251"/>
      <c r="F34" s="251"/>
      <c r="G34" s="251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143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49" t="str">
        <f>C34</f>
        <v>Je-li v názvu položky v kontrolním rozpočtu nebo v soupisu prací uvedena obchodní značka jakéhokoliv materiálu, výrobku nebo technologie, má tento název pouze informativní charakter.</v>
      </c>
      <c r="BB34" s="210"/>
      <c r="BC34" s="210"/>
      <c r="BD34" s="210"/>
      <c r="BE34" s="210"/>
      <c r="BF34" s="210"/>
      <c r="BG34" s="210"/>
      <c r="BH34" s="210"/>
    </row>
    <row r="35" spans="1:60" ht="22.5" outlineLevel="3" x14ac:dyDescent="0.2">
      <c r="A35" s="227"/>
      <c r="B35" s="228"/>
      <c r="C35" s="255" t="s">
        <v>490</v>
      </c>
      <c r="D35" s="251"/>
      <c r="E35" s="251"/>
      <c r="F35" s="251"/>
      <c r="G35" s="251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143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49" t="str">
        <f>C35</f>
        <v>Pro ocenění a následně pro realizaci je možné použít i jiný materiál, výrobek nebo technologii, se srovnatelnými nebo lepšími užitnými vlastnostmi, které odpovídají požadavkům dokumentace.</v>
      </c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2">
        <v>4</v>
      </c>
      <c r="B36" s="243" t="s">
        <v>494</v>
      </c>
      <c r="C36" s="253" t="s">
        <v>495</v>
      </c>
      <c r="D36" s="244" t="s">
        <v>378</v>
      </c>
      <c r="E36" s="245">
        <v>3</v>
      </c>
      <c r="F36" s="246"/>
      <c r="G36" s="247">
        <f>ROUND(E36*F36,2)</f>
        <v>0</v>
      </c>
      <c r="H36" s="246"/>
      <c r="I36" s="247">
        <f>ROUND(E36*H36,2)</f>
        <v>0</v>
      </c>
      <c r="J36" s="246"/>
      <c r="K36" s="247">
        <f>ROUND(E36*J36,2)</f>
        <v>0</v>
      </c>
      <c r="L36" s="247">
        <v>21</v>
      </c>
      <c r="M36" s="247">
        <f>G36*(1+L36/100)</f>
        <v>0</v>
      </c>
      <c r="N36" s="245">
        <v>0</v>
      </c>
      <c r="O36" s="245">
        <f>ROUND(E36*N36,2)</f>
        <v>0</v>
      </c>
      <c r="P36" s="245">
        <v>0</v>
      </c>
      <c r="Q36" s="245">
        <f>ROUND(E36*P36,2)</f>
        <v>0</v>
      </c>
      <c r="R36" s="247"/>
      <c r="S36" s="247" t="s">
        <v>137</v>
      </c>
      <c r="T36" s="248" t="s">
        <v>138</v>
      </c>
      <c r="U36" s="230">
        <v>0</v>
      </c>
      <c r="V36" s="230">
        <f>ROUND(E36*U36,2)</f>
        <v>0</v>
      </c>
      <c r="W36" s="230"/>
      <c r="X36" s="230" t="s">
        <v>224</v>
      </c>
      <c r="Y36" s="230" t="s">
        <v>140</v>
      </c>
      <c r="Z36" s="210"/>
      <c r="AA36" s="210"/>
      <c r="AB36" s="210"/>
      <c r="AC36" s="210"/>
      <c r="AD36" s="210"/>
      <c r="AE36" s="210"/>
      <c r="AF36" s="210"/>
      <c r="AG36" s="210" t="s">
        <v>225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27"/>
      <c r="B37" s="228"/>
      <c r="C37" s="254" t="s">
        <v>486</v>
      </c>
      <c r="D37" s="250"/>
      <c r="E37" s="250"/>
      <c r="F37" s="250"/>
      <c r="G37" s="250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143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">
      <c r="A38" s="227"/>
      <c r="B38" s="228"/>
      <c r="C38" s="255" t="s">
        <v>226</v>
      </c>
      <c r="D38" s="251"/>
      <c r="E38" s="251"/>
      <c r="F38" s="251"/>
      <c r="G38" s="251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143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27"/>
      <c r="B39" s="228"/>
      <c r="C39" s="255" t="s">
        <v>493</v>
      </c>
      <c r="D39" s="251"/>
      <c r="E39" s="251"/>
      <c r="F39" s="251"/>
      <c r="G39" s="251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143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27"/>
      <c r="B40" s="228"/>
      <c r="C40" s="255" t="s">
        <v>482</v>
      </c>
      <c r="D40" s="251"/>
      <c r="E40" s="251"/>
      <c r="F40" s="251"/>
      <c r="G40" s="251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143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27"/>
      <c r="B41" s="228"/>
      <c r="C41" s="255" t="s">
        <v>483</v>
      </c>
      <c r="D41" s="251"/>
      <c r="E41" s="251"/>
      <c r="F41" s="251"/>
      <c r="G41" s="251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143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27"/>
      <c r="B42" s="228"/>
      <c r="C42" s="255" t="s">
        <v>488</v>
      </c>
      <c r="D42" s="251"/>
      <c r="E42" s="251"/>
      <c r="F42" s="251"/>
      <c r="G42" s="251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10"/>
      <c r="AA42" s="210"/>
      <c r="AB42" s="210"/>
      <c r="AC42" s="210"/>
      <c r="AD42" s="210"/>
      <c r="AE42" s="210"/>
      <c r="AF42" s="210"/>
      <c r="AG42" s="210" t="s">
        <v>143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">
      <c r="A43" s="235" t="s">
        <v>132</v>
      </c>
      <c r="B43" s="236" t="s">
        <v>91</v>
      </c>
      <c r="C43" s="252" t="s">
        <v>92</v>
      </c>
      <c r="D43" s="237"/>
      <c r="E43" s="238"/>
      <c r="F43" s="239"/>
      <c r="G43" s="239">
        <f>SUMIF(AG44:AG48,"&lt;&gt;NOR",G44:G48)</f>
        <v>0</v>
      </c>
      <c r="H43" s="239"/>
      <c r="I43" s="239">
        <f>SUM(I44:I48)</f>
        <v>0</v>
      </c>
      <c r="J43" s="239"/>
      <c r="K43" s="239">
        <f>SUM(K44:K48)</f>
        <v>0</v>
      </c>
      <c r="L43" s="239"/>
      <c r="M43" s="239">
        <f>SUM(M44:M48)</f>
        <v>0</v>
      </c>
      <c r="N43" s="238"/>
      <c r="O43" s="238">
        <f>SUM(O44:O48)</f>
        <v>0</v>
      </c>
      <c r="P43" s="238"/>
      <c r="Q43" s="238">
        <f>SUM(Q44:Q48)</f>
        <v>0</v>
      </c>
      <c r="R43" s="239"/>
      <c r="S43" s="239"/>
      <c r="T43" s="240"/>
      <c r="U43" s="234"/>
      <c r="V43" s="234">
        <f>SUM(V44:V48)</f>
        <v>23.18</v>
      </c>
      <c r="W43" s="234"/>
      <c r="X43" s="234"/>
      <c r="Y43" s="234"/>
      <c r="AG43" t="s">
        <v>133</v>
      </c>
    </row>
    <row r="44" spans="1:60" ht="22.5" outlineLevel="1" x14ac:dyDescent="0.2">
      <c r="A44" s="242">
        <v>5</v>
      </c>
      <c r="B44" s="243" t="s">
        <v>496</v>
      </c>
      <c r="C44" s="253" t="s">
        <v>497</v>
      </c>
      <c r="D44" s="244" t="s">
        <v>498</v>
      </c>
      <c r="E44" s="245">
        <v>4</v>
      </c>
      <c r="F44" s="246"/>
      <c r="G44" s="247">
        <f>ROUND(E44*F44,2)</f>
        <v>0</v>
      </c>
      <c r="H44" s="246"/>
      <c r="I44" s="247">
        <f>ROUND(E44*H44,2)</f>
        <v>0</v>
      </c>
      <c r="J44" s="246"/>
      <c r="K44" s="247">
        <f>ROUND(E44*J44,2)</f>
        <v>0</v>
      </c>
      <c r="L44" s="247">
        <v>21</v>
      </c>
      <c r="M44" s="247">
        <f>G44*(1+L44/100)</f>
        <v>0</v>
      </c>
      <c r="N44" s="245">
        <v>0</v>
      </c>
      <c r="O44" s="245">
        <f>ROUND(E44*N44,2)</f>
        <v>0</v>
      </c>
      <c r="P44" s="245">
        <v>0</v>
      </c>
      <c r="Q44" s="245">
        <f>ROUND(E44*P44,2)</f>
        <v>0</v>
      </c>
      <c r="R44" s="247"/>
      <c r="S44" s="247" t="s">
        <v>177</v>
      </c>
      <c r="T44" s="248" t="s">
        <v>138</v>
      </c>
      <c r="U44" s="230">
        <v>2.5750000000000002</v>
      </c>
      <c r="V44" s="230">
        <f>ROUND(E44*U44,2)</f>
        <v>10.3</v>
      </c>
      <c r="W44" s="230"/>
      <c r="X44" s="230" t="s">
        <v>212</v>
      </c>
      <c r="Y44" s="230" t="s">
        <v>140</v>
      </c>
      <c r="Z44" s="210"/>
      <c r="AA44" s="210"/>
      <c r="AB44" s="210"/>
      <c r="AC44" s="210"/>
      <c r="AD44" s="210"/>
      <c r="AE44" s="210"/>
      <c r="AF44" s="210"/>
      <c r="AG44" s="210" t="s">
        <v>213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2.5" outlineLevel="2" x14ac:dyDescent="0.2">
      <c r="A45" s="227"/>
      <c r="B45" s="228"/>
      <c r="C45" s="254" t="s">
        <v>499</v>
      </c>
      <c r="D45" s="250"/>
      <c r="E45" s="250"/>
      <c r="F45" s="250"/>
      <c r="G45" s="250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143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49" t="str">
        <f>C45</f>
        <v>Odpadkový koš bude demontován a odvezen a uložen na skládku investora, resp. nejbližší řízenou skládku.</v>
      </c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27"/>
      <c r="B46" s="228"/>
      <c r="C46" s="277" t="s">
        <v>500</v>
      </c>
      <c r="D46" s="264"/>
      <c r="E46" s="265">
        <v>4</v>
      </c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215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ht="22.5" outlineLevel="1" x14ac:dyDescent="0.2">
      <c r="A47" s="242">
        <v>6</v>
      </c>
      <c r="B47" s="243" t="s">
        <v>501</v>
      </c>
      <c r="C47" s="253" t="s">
        <v>502</v>
      </c>
      <c r="D47" s="244" t="s">
        <v>498</v>
      </c>
      <c r="E47" s="245">
        <v>5</v>
      </c>
      <c r="F47" s="246"/>
      <c r="G47" s="247">
        <f>ROUND(E47*F47,2)</f>
        <v>0</v>
      </c>
      <c r="H47" s="246"/>
      <c r="I47" s="247">
        <f>ROUND(E47*H47,2)</f>
        <v>0</v>
      </c>
      <c r="J47" s="246"/>
      <c r="K47" s="247">
        <f>ROUND(E47*J47,2)</f>
        <v>0</v>
      </c>
      <c r="L47" s="247">
        <v>21</v>
      </c>
      <c r="M47" s="247">
        <f>G47*(1+L47/100)</f>
        <v>0</v>
      </c>
      <c r="N47" s="245">
        <v>0</v>
      </c>
      <c r="O47" s="245">
        <f>ROUND(E47*N47,2)</f>
        <v>0</v>
      </c>
      <c r="P47" s="245">
        <v>0</v>
      </c>
      <c r="Q47" s="245">
        <f>ROUND(E47*P47,2)</f>
        <v>0</v>
      </c>
      <c r="R47" s="247"/>
      <c r="S47" s="247" t="s">
        <v>177</v>
      </c>
      <c r="T47" s="248" t="s">
        <v>138</v>
      </c>
      <c r="U47" s="230">
        <v>2.5750000000000002</v>
      </c>
      <c r="V47" s="230">
        <f>ROUND(E47*U47,2)</f>
        <v>12.88</v>
      </c>
      <c r="W47" s="230"/>
      <c r="X47" s="230" t="s">
        <v>212</v>
      </c>
      <c r="Y47" s="230" t="s">
        <v>140</v>
      </c>
      <c r="Z47" s="210"/>
      <c r="AA47" s="210"/>
      <c r="AB47" s="210"/>
      <c r="AC47" s="210"/>
      <c r="AD47" s="210"/>
      <c r="AE47" s="210"/>
      <c r="AF47" s="210"/>
      <c r="AG47" s="210" t="s">
        <v>213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27"/>
      <c r="B48" s="228"/>
      <c r="C48" s="254" t="s">
        <v>503</v>
      </c>
      <c r="D48" s="250"/>
      <c r="E48" s="250"/>
      <c r="F48" s="250"/>
      <c r="G48" s="25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143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x14ac:dyDescent="0.2">
      <c r="A49" s="235" t="s">
        <v>132</v>
      </c>
      <c r="B49" s="236" t="s">
        <v>99</v>
      </c>
      <c r="C49" s="252" t="s">
        <v>100</v>
      </c>
      <c r="D49" s="237"/>
      <c r="E49" s="238"/>
      <c r="F49" s="239"/>
      <c r="G49" s="239">
        <f>SUMIF(AG50:AG71,"&lt;&gt;NOR",G50:G71)</f>
        <v>0</v>
      </c>
      <c r="H49" s="239"/>
      <c r="I49" s="239">
        <f>SUM(I50:I71)</f>
        <v>0</v>
      </c>
      <c r="J49" s="239"/>
      <c r="K49" s="239">
        <f>SUM(K50:K71)</f>
        <v>0</v>
      </c>
      <c r="L49" s="239"/>
      <c r="M49" s="239">
        <f>SUM(M50:M71)</f>
        <v>0</v>
      </c>
      <c r="N49" s="238"/>
      <c r="O49" s="238">
        <f>SUM(O50:O71)</f>
        <v>0.27</v>
      </c>
      <c r="P49" s="238"/>
      <c r="Q49" s="238">
        <f>SUM(Q50:Q71)</f>
        <v>0</v>
      </c>
      <c r="R49" s="239"/>
      <c r="S49" s="239"/>
      <c r="T49" s="240"/>
      <c r="U49" s="234"/>
      <c r="V49" s="234">
        <f>SUM(V50:V71)</f>
        <v>79.25</v>
      </c>
      <c r="W49" s="234"/>
      <c r="X49" s="234"/>
      <c r="Y49" s="234"/>
      <c r="AG49" t="s">
        <v>133</v>
      </c>
    </row>
    <row r="50" spans="1:60" ht="22.5" outlineLevel="1" x14ac:dyDescent="0.2">
      <c r="A50" s="242">
        <v>7</v>
      </c>
      <c r="B50" s="243" t="s">
        <v>504</v>
      </c>
      <c r="C50" s="253" t="s">
        <v>505</v>
      </c>
      <c r="D50" s="244" t="s">
        <v>498</v>
      </c>
      <c r="E50" s="245">
        <v>160</v>
      </c>
      <c r="F50" s="246"/>
      <c r="G50" s="247">
        <f>ROUND(E50*F50,2)</f>
        <v>0</v>
      </c>
      <c r="H50" s="246"/>
      <c r="I50" s="247">
        <f>ROUND(E50*H50,2)</f>
        <v>0</v>
      </c>
      <c r="J50" s="246"/>
      <c r="K50" s="247">
        <f>ROUND(E50*J50,2)</f>
        <v>0</v>
      </c>
      <c r="L50" s="247">
        <v>21</v>
      </c>
      <c r="M50" s="247">
        <f>G50*(1+L50/100)</f>
        <v>0</v>
      </c>
      <c r="N50" s="245">
        <v>1.06E-3</v>
      </c>
      <c r="O50" s="245">
        <f>ROUND(E50*N50,2)</f>
        <v>0.17</v>
      </c>
      <c r="P50" s="245">
        <v>0</v>
      </c>
      <c r="Q50" s="245">
        <f>ROUND(E50*P50,2)</f>
        <v>0</v>
      </c>
      <c r="R50" s="247"/>
      <c r="S50" s="247" t="s">
        <v>177</v>
      </c>
      <c r="T50" s="248" t="s">
        <v>138</v>
      </c>
      <c r="U50" s="230">
        <v>0.30718000000000001</v>
      </c>
      <c r="V50" s="230">
        <f>ROUND(E50*U50,2)</f>
        <v>49.15</v>
      </c>
      <c r="W50" s="230"/>
      <c r="X50" s="230" t="s">
        <v>224</v>
      </c>
      <c r="Y50" s="230" t="s">
        <v>140</v>
      </c>
      <c r="Z50" s="210"/>
      <c r="AA50" s="210"/>
      <c r="AB50" s="210"/>
      <c r="AC50" s="210"/>
      <c r="AD50" s="210"/>
      <c r="AE50" s="210"/>
      <c r="AF50" s="210"/>
      <c r="AG50" s="210" t="s">
        <v>225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27"/>
      <c r="B51" s="228"/>
      <c r="C51" s="254" t="s">
        <v>506</v>
      </c>
      <c r="D51" s="250"/>
      <c r="E51" s="250"/>
      <c r="F51" s="250"/>
      <c r="G51" s="25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143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">
      <c r="A52" s="227"/>
      <c r="B52" s="228"/>
      <c r="C52" s="255" t="s">
        <v>226</v>
      </c>
      <c r="D52" s="251"/>
      <c r="E52" s="251"/>
      <c r="F52" s="251"/>
      <c r="G52" s="251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143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27"/>
      <c r="B53" s="228"/>
      <c r="C53" s="255" t="s">
        <v>487</v>
      </c>
      <c r="D53" s="251"/>
      <c r="E53" s="251"/>
      <c r="F53" s="251"/>
      <c r="G53" s="251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143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27"/>
      <c r="B54" s="228"/>
      <c r="C54" s="255" t="s">
        <v>482</v>
      </c>
      <c r="D54" s="251"/>
      <c r="E54" s="251"/>
      <c r="F54" s="251"/>
      <c r="G54" s="251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30"/>
      <c r="Z54" s="210"/>
      <c r="AA54" s="210"/>
      <c r="AB54" s="210"/>
      <c r="AC54" s="210"/>
      <c r="AD54" s="210"/>
      <c r="AE54" s="210"/>
      <c r="AF54" s="210"/>
      <c r="AG54" s="210" t="s">
        <v>143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27"/>
      <c r="B55" s="228"/>
      <c r="C55" s="255" t="s">
        <v>483</v>
      </c>
      <c r="D55" s="251"/>
      <c r="E55" s="251"/>
      <c r="F55" s="251"/>
      <c r="G55" s="251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10"/>
      <c r="AA55" s="210"/>
      <c r="AB55" s="210"/>
      <c r="AC55" s="210"/>
      <c r="AD55" s="210"/>
      <c r="AE55" s="210"/>
      <c r="AF55" s="210"/>
      <c r="AG55" s="210" t="s">
        <v>143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27"/>
      <c r="B56" s="228"/>
      <c r="C56" s="255" t="s">
        <v>488</v>
      </c>
      <c r="D56" s="251"/>
      <c r="E56" s="251"/>
      <c r="F56" s="251"/>
      <c r="G56" s="251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143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">
      <c r="A57" s="227"/>
      <c r="B57" s="228"/>
      <c r="C57" s="255" t="s">
        <v>507</v>
      </c>
      <c r="D57" s="251"/>
      <c r="E57" s="251"/>
      <c r="F57" s="251"/>
      <c r="G57" s="251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10"/>
      <c r="AA57" s="210"/>
      <c r="AB57" s="210"/>
      <c r="AC57" s="210"/>
      <c r="AD57" s="210"/>
      <c r="AE57" s="210"/>
      <c r="AF57" s="210"/>
      <c r="AG57" s="210" t="s">
        <v>143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27"/>
      <c r="B58" s="228"/>
      <c r="C58" s="255" t="s">
        <v>508</v>
      </c>
      <c r="D58" s="251"/>
      <c r="E58" s="251"/>
      <c r="F58" s="251"/>
      <c r="G58" s="251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30"/>
      <c r="Z58" s="210"/>
      <c r="AA58" s="210"/>
      <c r="AB58" s="210"/>
      <c r="AC58" s="210"/>
      <c r="AD58" s="210"/>
      <c r="AE58" s="210"/>
      <c r="AF58" s="210"/>
      <c r="AG58" s="210" t="s">
        <v>143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">
      <c r="A59" s="227"/>
      <c r="B59" s="228"/>
      <c r="C59" s="255" t="s">
        <v>509</v>
      </c>
      <c r="D59" s="251"/>
      <c r="E59" s="251"/>
      <c r="F59" s="251"/>
      <c r="G59" s="251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30"/>
      <c r="Z59" s="210"/>
      <c r="AA59" s="210"/>
      <c r="AB59" s="210"/>
      <c r="AC59" s="210"/>
      <c r="AD59" s="210"/>
      <c r="AE59" s="210"/>
      <c r="AF59" s="210"/>
      <c r="AG59" s="210" t="s">
        <v>143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27"/>
      <c r="B60" s="228"/>
      <c r="C60" s="255" t="s">
        <v>510</v>
      </c>
      <c r="D60" s="251"/>
      <c r="E60" s="251"/>
      <c r="F60" s="251"/>
      <c r="G60" s="251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10"/>
      <c r="AA60" s="210"/>
      <c r="AB60" s="210"/>
      <c r="AC60" s="210"/>
      <c r="AD60" s="210"/>
      <c r="AE60" s="210"/>
      <c r="AF60" s="210"/>
      <c r="AG60" s="210" t="s">
        <v>143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27"/>
      <c r="B61" s="228"/>
      <c r="C61" s="277" t="s">
        <v>511</v>
      </c>
      <c r="D61" s="264"/>
      <c r="E61" s="265">
        <v>160</v>
      </c>
      <c r="F61" s="230"/>
      <c r="G61" s="230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10"/>
      <c r="AA61" s="210"/>
      <c r="AB61" s="210"/>
      <c r="AC61" s="210"/>
      <c r="AD61" s="210"/>
      <c r="AE61" s="210"/>
      <c r="AF61" s="210"/>
      <c r="AG61" s="210" t="s">
        <v>215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ht="22.5" outlineLevel="1" x14ac:dyDescent="0.2">
      <c r="A62" s="242">
        <v>8</v>
      </c>
      <c r="B62" s="243" t="s">
        <v>512</v>
      </c>
      <c r="C62" s="253" t="s">
        <v>513</v>
      </c>
      <c r="D62" s="244" t="s">
        <v>415</v>
      </c>
      <c r="E62" s="245">
        <v>98</v>
      </c>
      <c r="F62" s="246"/>
      <c r="G62" s="247">
        <f>ROUND(E62*F62,2)</f>
        <v>0</v>
      </c>
      <c r="H62" s="246"/>
      <c r="I62" s="247">
        <f>ROUND(E62*H62,2)</f>
        <v>0</v>
      </c>
      <c r="J62" s="246"/>
      <c r="K62" s="247">
        <f>ROUND(E62*J62,2)</f>
        <v>0</v>
      </c>
      <c r="L62" s="247">
        <v>21</v>
      </c>
      <c r="M62" s="247">
        <f>G62*(1+L62/100)</f>
        <v>0</v>
      </c>
      <c r="N62" s="245">
        <v>1.06E-3</v>
      </c>
      <c r="O62" s="245">
        <f>ROUND(E62*N62,2)</f>
        <v>0.1</v>
      </c>
      <c r="P62" s="245">
        <v>0</v>
      </c>
      <c r="Q62" s="245">
        <f>ROUND(E62*P62,2)</f>
        <v>0</v>
      </c>
      <c r="R62" s="247"/>
      <c r="S62" s="247" t="s">
        <v>177</v>
      </c>
      <c r="T62" s="248" t="s">
        <v>138</v>
      </c>
      <c r="U62" s="230">
        <v>0.30718000000000001</v>
      </c>
      <c r="V62" s="230">
        <f>ROUND(E62*U62,2)</f>
        <v>30.1</v>
      </c>
      <c r="W62" s="230"/>
      <c r="X62" s="230" t="s">
        <v>224</v>
      </c>
      <c r="Y62" s="230" t="s">
        <v>140</v>
      </c>
      <c r="Z62" s="210"/>
      <c r="AA62" s="210"/>
      <c r="AB62" s="210"/>
      <c r="AC62" s="210"/>
      <c r="AD62" s="210"/>
      <c r="AE62" s="210"/>
      <c r="AF62" s="210"/>
      <c r="AG62" s="210" t="s">
        <v>225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2" x14ac:dyDescent="0.2">
      <c r="A63" s="227"/>
      <c r="B63" s="228"/>
      <c r="C63" s="254" t="s">
        <v>506</v>
      </c>
      <c r="D63" s="250"/>
      <c r="E63" s="250"/>
      <c r="F63" s="250"/>
      <c r="G63" s="250"/>
      <c r="H63" s="230"/>
      <c r="I63" s="230"/>
      <c r="J63" s="230"/>
      <c r="K63" s="230"/>
      <c r="L63" s="230"/>
      <c r="M63" s="230"/>
      <c r="N63" s="229"/>
      <c r="O63" s="229"/>
      <c r="P63" s="229"/>
      <c r="Q63" s="229"/>
      <c r="R63" s="230"/>
      <c r="S63" s="230"/>
      <c r="T63" s="230"/>
      <c r="U63" s="230"/>
      <c r="V63" s="230"/>
      <c r="W63" s="230"/>
      <c r="X63" s="230"/>
      <c r="Y63" s="230"/>
      <c r="Z63" s="210"/>
      <c r="AA63" s="210"/>
      <c r="AB63" s="210"/>
      <c r="AC63" s="210"/>
      <c r="AD63" s="210"/>
      <c r="AE63" s="210"/>
      <c r="AF63" s="210"/>
      <c r="AG63" s="210" t="s">
        <v>143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">
      <c r="A64" s="227"/>
      <c r="B64" s="228"/>
      <c r="C64" s="255" t="s">
        <v>226</v>
      </c>
      <c r="D64" s="251"/>
      <c r="E64" s="251"/>
      <c r="F64" s="251"/>
      <c r="G64" s="251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143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">
      <c r="A65" s="227"/>
      <c r="B65" s="228"/>
      <c r="C65" s="255" t="s">
        <v>487</v>
      </c>
      <c r="D65" s="251"/>
      <c r="E65" s="251"/>
      <c r="F65" s="251"/>
      <c r="G65" s="251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143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3" x14ac:dyDescent="0.2">
      <c r="A66" s="227"/>
      <c r="B66" s="228"/>
      <c r="C66" s="255" t="s">
        <v>482</v>
      </c>
      <c r="D66" s="251"/>
      <c r="E66" s="251"/>
      <c r="F66" s="251"/>
      <c r="G66" s="251"/>
      <c r="H66" s="230"/>
      <c r="I66" s="230"/>
      <c r="J66" s="230"/>
      <c r="K66" s="230"/>
      <c r="L66" s="230"/>
      <c r="M66" s="230"/>
      <c r="N66" s="229"/>
      <c r="O66" s="229"/>
      <c r="P66" s="229"/>
      <c r="Q66" s="229"/>
      <c r="R66" s="230"/>
      <c r="S66" s="230"/>
      <c r="T66" s="230"/>
      <c r="U66" s="230"/>
      <c r="V66" s="230"/>
      <c r="W66" s="230"/>
      <c r="X66" s="230"/>
      <c r="Y66" s="230"/>
      <c r="Z66" s="210"/>
      <c r="AA66" s="210"/>
      <c r="AB66" s="210"/>
      <c r="AC66" s="210"/>
      <c r="AD66" s="210"/>
      <c r="AE66" s="210"/>
      <c r="AF66" s="210"/>
      <c r="AG66" s="210" t="s">
        <v>143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3" x14ac:dyDescent="0.2">
      <c r="A67" s="227"/>
      <c r="B67" s="228"/>
      <c r="C67" s="255" t="s">
        <v>483</v>
      </c>
      <c r="D67" s="251"/>
      <c r="E67" s="251"/>
      <c r="F67" s="251"/>
      <c r="G67" s="251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30"/>
      <c r="Z67" s="210"/>
      <c r="AA67" s="210"/>
      <c r="AB67" s="210"/>
      <c r="AC67" s="210"/>
      <c r="AD67" s="210"/>
      <c r="AE67" s="210"/>
      <c r="AF67" s="210"/>
      <c r="AG67" s="210" t="s">
        <v>143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">
      <c r="A68" s="227"/>
      <c r="B68" s="228"/>
      <c r="C68" s="255" t="s">
        <v>488</v>
      </c>
      <c r="D68" s="251"/>
      <c r="E68" s="251"/>
      <c r="F68" s="251"/>
      <c r="G68" s="251"/>
      <c r="H68" s="230"/>
      <c r="I68" s="230"/>
      <c r="J68" s="230"/>
      <c r="K68" s="230"/>
      <c r="L68" s="230"/>
      <c r="M68" s="230"/>
      <c r="N68" s="229"/>
      <c r="O68" s="229"/>
      <c r="P68" s="229"/>
      <c r="Q68" s="229"/>
      <c r="R68" s="230"/>
      <c r="S68" s="230"/>
      <c r="T68" s="230"/>
      <c r="U68" s="230"/>
      <c r="V68" s="230"/>
      <c r="W68" s="230"/>
      <c r="X68" s="230"/>
      <c r="Y68" s="230"/>
      <c r="Z68" s="210"/>
      <c r="AA68" s="210"/>
      <c r="AB68" s="210"/>
      <c r="AC68" s="210"/>
      <c r="AD68" s="210"/>
      <c r="AE68" s="210"/>
      <c r="AF68" s="210"/>
      <c r="AG68" s="210" t="s">
        <v>143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27"/>
      <c r="B69" s="228"/>
      <c r="C69" s="255" t="s">
        <v>514</v>
      </c>
      <c r="D69" s="251"/>
      <c r="E69" s="251"/>
      <c r="F69" s="251"/>
      <c r="G69" s="251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143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27"/>
      <c r="B70" s="228"/>
      <c r="C70" s="255" t="s">
        <v>515</v>
      </c>
      <c r="D70" s="251"/>
      <c r="E70" s="251"/>
      <c r="F70" s="251"/>
      <c r="G70" s="251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10"/>
      <c r="AA70" s="210"/>
      <c r="AB70" s="210"/>
      <c r="AC70" s="210"/>
      <c r="AD70" s="210"/>
      <c r="AE70" s="210"/>
      <c r="AF70" s="210"/>
      <c r="AG70" s="210" t="s">
        <v>143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27"/>
      <c r="B71" s="228"/>
      <c r="C71" s="277" t="s">
        <v>516</v>
      </c>
      <c r="D71" s="264"/>
      <c r="E71" s="265">
        <v>98</v>
      </c>
      <c r="F71" s="230"/>
      <c r="G71" s="230"/>
      <c r="H71" s="230"/>
      <c r="I71" s="230"/>
      <c r="J71" s="230"/>
      <c r="K71" s="230"/>
      <c r="L71" s="230"/>
      <c r="M71" s="230"/>
      <c r="N71" s="229"/>
      <c r="O71" s="229"/>
      <c r="P71" s="229"/>
      <c r="Q71" s="229"/>
      <c r="R71" s="230"/>
      <c r="S71" s="230"/>
      <c r="T71" s="230"/>
      <c r="U71" s="230"/>
      <c r="V71" s="230"/>
      <c r="W71" s="230"/>
      <c r="X71" s="230"/>
      <c r="Y71" s="230"/>
      <c r="Z71" s="210"/>
      <c r="AA71" s="210"/>
      <c r="AB71" s="210"/>
      <c r="AC71" s="210"/>
      <c r="AD71" s="210"/>
      <c r="AE71" s="210"/>
      <c r="AF71" s="210"/>
      <c r="AG71" s="210" t="s">
        <v>215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x14ac:dyDescent="0.2">
      <c r="A72" s="3"/>
      <c r="B72" s="4"/>
      <c r="C72" s="256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v>12</v>
      </c>
      <c r="AF72">
        <v>21</v>
      </c>
      <c r="AG72" t="s">
        <v>118</v>
      </c>
    </row>
    <row r="73" spans="1:60" x14ac:dyDescent="0.2">
      <c r="A73" s="213"/>
      <c r="B73" s="214" t="s">
        <v>31</v>
      </c>
      <c r="C73" s="257"/>
      <c r="D73" s="215"/>
      <c r="E73" s="216"/>
      <c r="F73" s="216"/>
      <c r="G73" s="241">
        <f>G8+G15+G43+G49</f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E73">
        <f>SUMIF(L7:L71,AE72,G7:G71)</f>
        <v>0</v>
      </c>
      <c r="AF73">
        <f>SUMIF(L7:L71,AF72,G7:G71)</f>
        <v>0</v>
      </c>
      <c r="AG73" t="s">
        <v>201</v>
      </c>
    </row>
    <row r="74" spans="1:60" x14ac:dyDescent="0.2">
      <c r="A74" s="263" t="s">
        <v>469</v>
      </c>
      <c r="B74" s="263"/>
      <c r="C74" s="256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">
      <c r="A75" s="3"/>
      <c r="B75" s="4" t="s">
        <v>517</v>
      </c>
      <c r="C75" s="256" t="s">
        <v>518</v>
      </c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G75" t="s">
        <v>472</v>
      </c>
    </row>
    <row r="76" spans="1:60" x14ac:dyDescent="0.2">
      <c r="A76" s="3"/>
      <c r="B76" s="4" t="s">
        <v>519</v>
      </c>
      <c r="C76" s="256" t="s">
        <v>520</v>
      </c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G76" t="s">
        <v>475</v>
      </c>
    </row>
    <row r="77" spans="1:60" x14ac:dyDescent="0.2">
      <c r="A77" s="3"/>
      <c r="B77" s="4"/>
      <c r="C77" s="256" t="s">
        <v>476</v>
      </c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G77" t="s">
        <v>477</v>
      </c>
    </row>
    <row r="78" spans="1:60" x14ac:dyDescent="0.2">
      <c r="A78" s="3"/>
      <c r="B78" s="4"/>
      <c r="C78" s="256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">
      <c r="A79" s="3"/>
      <c r="B79" s="4"/>
      <c r="C79" s="256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 x14ac:dyDescent="0.2">
      <c r="A80" s="3"/>
      <c r="B80" s="4"/>
      <c r="C80" s="256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">
      <c r="A81" s="217" t="s">
        <v>202</v>
      </c>
      <c r="B81" s="217"/>
      <c r="C81" s="258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">
      <c r="A82" s="218"/>
      <c r="B82" s="219"/>
      <c r="C82" s="259"/>
      <c r="D82" s="219"/>
      <c r="E82" s="219"/>
      <c r="F82" s="219"/>
      <c r="G82" s="22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G82" t="s">
        <v>203</v>
      </c>
    </row>
    <row r="83" spans="1:33" x14ac:dyDescent="0.2">
      <c r="A83" s="221"/>
      <c r="B83" s="222"/>
      <c r="C83" s="260"/>
      <c r="D83" s="222"/>
      <c r="E83" s="222"/>
      <c r="F83" s="222"/>
      <c r="G83" s="22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33" x14ac:dyDescent="0.2">
      <c r="A84" s="221"/>
      <c r="B84" s="222"/>
      <c r="C84" s="260"/>
      <c r="D84" s="222"/>
      <c r="E84" s="222"/>
      <c r="F84" s="222"/>
      <c r="G84" s="22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33" x14ac:dyDescent="0.2">
      <c r="A85" s="221"/>
      <c r="B85" s="222"/>
      <c r="C85" s="260"/>
      <c r="D85" s="222"/>
      <c r="E85" s="222"/>
      <c r="F85" s="222"/>
      <c r="G85" s="22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33" x14ac:dyDescent="0.2">
      <c r="A86" s="224"/>
      <c r="B86" s="225"/>
      <c r="C86" s="261"/>
      <c r="D86" s="225"/>
      <c r="E86" s="225"/>
      <c r="F86" s="225"/>
      <c r="G86" s="22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33" x14ac:dyDescent="0.2">
      <c r="A87" s="3"/>
      <c r="B87" s="4"/>
      <c r="C87" s="256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33" x14ac:dyDescent="0.2">
      <c r="C88" s="262"/>
      <c r="D88" s="10"/>
      <c r="AG88" t="s">
        <v>208</v>
      </c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4">
    <mergeCell ref="C67:G67"/>
    <mergeCell ref="C68:G68"/>
    <mergeCell ref="C69:G69"/>
    <mergeCell ref="C70:G70"/>
    <mergeCell ref="C59:G59"/>
    <mergeCell ref="C60:G60"/>
    <mergeCell ref="C63:G63"/>
    <mergeCell ref="C64:G64"/>
    <mergeCell ref="C65:G65"/>
    <mergeCell ref="C66:G66"/>
    <mergeCell ref="C53:G53"/>
    <mergeCell ref="C54:G54"/>
    <mergeCell ref="C55:G55"/>
    <mergeCell ref="C56:G56"/>
    <mergeCell ref="C57:G57"/>
    <mergeCell ref="C58:G58"/>
    <mergeCell ref="C41:G41"/>
    <mergeCell ref="C42:G42"/>
    <mergeCell ref="C45:G45"/>
    <mergeCell ref="C48:G48"/>
    <mergeCell ref="C51:G51"/>
    <mergeCell ref="C52:G52"/>
    <mergeCell ref="C34:G34"/>
    <mergeCell ref="C35:G35"/>
    <mergeCell ref="C37:G37"/>
    <mergeCell ref="C38:G38"/>
    <mergeCell ref="C39:G39"/>
    <mergeCell ref="C40:G40"/>
    <mergeCell ref="C27:G27"/>
    <mergeCell ref="C28:G28"/>
    <mergeCell ref="C29:G29"/>
    <mergeCell ref="C30:G30"/>
    <mergeCell ref="C31:G31"/>
    <mergeCell ref="C32:G32"/>
    <mergeCell ref="A82:G86"/>
    <mergeCell ref="C10:G10"/>
    <mergeCell ref="C11:G11"/>
    <mergeCell ref="C12:G12"/>
    <mergeCell ref="C13:G13"/>
    <mergeCell ref="C14:G14"/>
    <mergeCell ref="C17:G17"/>
    <mergeCell ref="C18:G18"/>
    <mergeCell ref="C19:G19"/>
    <mergeCell ref="C20:G20"/>
    <mergeCell ref="A1:G1"/>
    <mergeCell ref="C2:G2"/>
    <mergeCell ref="C3:G3"/>
    <mergeCell ref="C4:G4"/>
    <mergeCell ref="A74:B74"/>
    <mergeCell ref="A81:C81"/>
    <mergeCell ref="C21:G21"/>
    <mergeCell ref="C22:G22"/>
    <mergeCell ref="C24:G24"/>
    <mergeCell ref="C25:G2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5BD8-46EB-4B33-B858-E8D7AE56B03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105</v>
      </c>
    </row>
    <row r="2" spans="1:60" ht="24.95" customHeight="1" x14ac:dyDescent="0.2">
      <c r="A2" s="196" t="s">
        <v>8</v>
      </c>
      <c r="B2" s="48" t="s">
        <v>43</v>
      </c>
      <c r="C2" s="199" t="s">
        <v>44</v>
      </c>
      <c r="D2" s="197"/>
      <c r="E2" s="197"/>
      <c r="F2" s="197"/>
      <c r="G2" s="198"/>
      <c r="AG2" t="s">
        <v>106</v>
      </c>
    </row>
    <row r="3" spans="1:60" ht="24.95" customHeight="1" x14ac:dyDescent="0.2">
      <c r="A3" s="196" t="s">
        <v>9</v>
      </c>
      <c r="B3" s="48" t="s">
        <v>67</v>
      </c>
      <c r="C3" s="199" t="s">
        <v>68</v>
      </c>
      <c r="D3" s="197"/>
      <c r="E3" s="197"/>
      <c r="F3" s="197"/>
      <c r="G3" s="198"/>
      <c r="AC3" s="174" t="s">
        <v>106</v>
      </c>
      <c r="AG3" t="s">
        <v>108</v>
      </c>
    </row>
    <row r="4" spans="1:60" ht="24.95" customHeight="1" x14ac:dyDescent="0.2">
      <c r="A4" s="200" t="s">
        <v>10</v>
      </c>
      <c r="B4" s="201" t="s">
        <v>69</v>
      </c>
      <c r="C4" s="202" t="s">
        <v>68</v>
      </c>
      <c r="D4" s="203"/>
      <c r="E4" s="203"/>
      <c r="F4" s="203"/>
      <c r="G4" s="204"/>
      <c r="AG4" t="s">
        <v>109</v>
      </c>
    </row>
    <row r="5" spans="1:60" x14ac:dyDescent="0.2">
      <c r="D5" s="10"/>
    </row>
    <row r="6" spans="1:60" ht="38.25" x14ac:dyDescent="0.2">
      <c r="A6" s="206" t="s">
        <v>110</v>
      </c>
      <c r="B6" s="208" t="s">
        <v>111</v>
      </c>
      <c r="C6" s="208" t="s">
        <v>112</v>
      </c>
      <c r="D6" s="207" t="s">
        <v>113</v>
      </c>
      <c r="E6" s="206" t="s">
        <v>114</v>
      </c>
      <c r="F6" s="205" t="s">
        <v>115</v>
      </c>
      <c r="G6" s="206" t="s">
        <v>31</v>
      </c>
      <c r="H6" s="209" t="s">
        <v>32</v>
      </c>
      <c r="I6" s="209" t="s">
        <v>116</v>
      </c>
      <c r="J6" s="209" t="s">
        <v>33</v>
      </c>
      <c r="K6" s="209" t="s">
        <v>117</v>
      </c>
      <c r="L6" s="209" t="s">
        <v>118</v>
      </c>
      <c r="M6" s="209" t="s">
        <v>119</v>
      </c>
      <c r="N6" s="209" t="s">
        <v>120</v>
      </c>
      <c r="O6" s="209" t="s">
        <v>121</v>
      </c>
      <c r="P6" s="209" t="s">
        <v>122</v>
      </c>
      <c r="Q6" s="209" t="s">
        <v>123</v>
      </c>
      <c r="R6" s="209" t="s">
        <v>124</v>
      </c>
      <c r="S6" s="209" t="s">
        <v>125</v>
      </c>
      <c r="T6" s="209" t="s">
        <v>126</v>
      </c>
      <c r="U6" s="209" t="s">
        <v>127</v>
      </c>
      <c r="V6" s="209" t="s">
        <v>128</v>
      </c>
      <c r="W6" s="209" t="s">
        <v>129</v>
      </c>
      <c r="X6" s="209" t="s">
        <v>130</v>
      </c>
      <c r="Y6" s="209" t="s">
        <v>131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132</v>
      </c>
      <c r="B8" s="236" t="s">
        <v>74</v>
      </c>
      <c r="C8" s="252" t="s">
        <v>75</v>
      </c>
      <c r="D8" s="237"/>
      <c r="E8" s="238"/>
      <c r="F8" s="239"/>
      <c r="G8" s="239">
        <f>SUMIF(AG9:AG43,"&lt;&gt;NOR",G9:G43)</f>
        <v>0</v>
      </c>
      <c r="H8" s="239"/>
      <c r="I8" s="239">
        <f>SUM(I9:I43)</f>
        <v>0</v>
      </c>
      <c r="J8" s="239"/>
      <c r="K8" s="239">
        <f>SUM(K9:K43)</f>
        <v>0</v>
      </c>
      <c r="L8" s="239"/>
      <c r="M8" s="239">
        <f>SUM(M9:M43)</f>
        <v>0</v>
      </c>
      <c r="N8" s="238"/>
      <c r="O8" s="238">
        <f>SUM(O9:O43)</f>
        <v>0.24000000000000002</v>
      </c>
      <c r="P8" s="238"/>
      <c r="Q8" s="238">
        <f>SUM(Q9:Q43)</f>
        <v>0</v>
      </c>
      <c r="R8" s="239"/>
      <c r="S8" s="239"/>
      <c r="T8" s="240"/>
      <c r="U8" s="234"/>
      <c r="V8" s="234">
        <f>SUM(V9:V43)</f>
        <v>56.83</v>
      </c>
      <c r="W8" s="234"/>
      <c r="X8" s="234"/>
      <c r="Y8" s="234"/>
      <c r="AG8" t="s">
        <v>133</v>
      </c>
    </row>
    <row r="9" spans="1:60" outlineLevel="1" x14ac:dyDescent="0.2">
      <c r="A9" s="242">
        <v>1</v>
      </c>
      <c r="B9" s="243" t="s">
        <v>522</v>
      </c>
      <c r="C9" s="253" t="s">
        <v>523</v>
      </c>
      <c r="D9" s="244" t="s">
        <v>318</v>
      </c>
      <c r="E9" s="245">
        <v>10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/>
      <c r="S9" s="247" t="s">
        <v>137</v>
      </c>
      <c r="T9" s="248" t="s">
        <v>137</v>
      </c>
      <c r="U9" s="230">
        <v>0.49</v>
      </c>
      <c r="V9" s="230">
        <f>ROUND(E9*U9,2)</f>
        <v>4.9000000000000004</v>
      </c>
      <c r="W9" s="230"/>
      <c r="X9" s="230" t="s">
        <v>212</v>
      </c>
      <c r="Y9" s="230" t="s">
        <v>140</v>
      </c>
      <c r="Z9" s="210"/>
      <c r="AA9" s="210"/>
      <c r="AB9" s="210"/>
      <c r="AC9" s="210"/>
      <c r="AD9" s="210"/>
      <c r="AE9" s="210"/>
      <c r="AF9" s="210"/>
      <c r="AG9" s="210" t="s">
        <v>213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27"/>
      <c r="B10" s="228"/>
      <c r="C10" s="277" t="s">
        <v>524</v>
      </c>
      <c r="D10" s="264"/>
      <c r="E10" s="265">
        <v>10</v>
      </c>
      <c r="F10" s="230"/>
      <c r="G10" s="23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215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2">
        <v>2</v>
      </c>
      <c r="B11" s="243" t="s">
        <v>525</v>
      </c>
      <c r="C11" s="253" t="s">
        <v>526</v>
      </c>
      <c r="D11" s="244" t="s">
        <v>318</v>
      </c>
      <c r="E11" s="245">
        <v>10</v>
      </c>
      <c r="F11" s="246"/>
      <c r="G11" s="247">
        <f>ROUND(E11*F11,2)</f>
        <v>0</v>
      </c>
      <c r="H11" s="246"/>
      <c r="I11" s="247">
        <f>ROUND(E11*H11,2)</f>
        <v>0</v>
      </c>
      <c r="J11" s="246"/>
      <c r="K11" s="247">
        <f>ROUND(E11*J11,2)</f>
        <v>0</v>
      </c>
      <c r="L11" s="247">
        <v>21</v>
      </c>
      <c r="M11" s="247">
        <f>G11*(1+L11/100)</f>
        <v>0</v>
      </c>
      <c r="N11" s="245">
        <v>5.0000000000000002E-5</v>
      </c>
      <c r="O11" s="245">
        <f>ROUND(E11*N11,2)</f>
        <v>0</v>
      </c>
      <c r="P11" s="245">
        <v>0</v>
      </c>
      <c r="Q11" s="245">
        <f>ROUND(E11*P11,2)</f>
        <v>0</v>
      </c>
      <c r="R11" s="247"/>
      <c r="S11" s="247" t="s">
        <v>137</v>
      </c>
      <c r="T11" s="248" t="s">
        <v>137</v>
      </c>
      <c r="U11" s="230">
        <v>0.65900000000000003</v>
      </c>
      <c r="V11" s="230">
        <f>ROUND(E11*U11,2)</f>
        <v>6.59</v>
      </c>
      <c r="W11" s="230"/>
      <c r="X11" s="230" t="s">
        <v>212</v>
      </c>
      <c r="Y11" s="230" t="s">
        <v>140</v>
      </c>
      <c r="Z11" s="210"/>
      <c r="AA11" s="210"/>
      <c r="AB11" s="210"/>
      <c r="AC11" s="210"/>
      <c r="AD11" s="210"/>
      <c r="AE11" s="210"/>
      <c r="AF11" s="210"/>
      <c r="AG11" s="210" t="s">
        <v>213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27"/>
      <c r="B12" s="228"/>
      <c r="C12" s="277" t="s">
        <v>527</v>
      </c>
      <c r="D12" s="264"/>
      <c r="E12" s="265">
        <v>10</v>
      </c>
      <c r="F12" s="230"/>
      <c r="G12" s="23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215</v>
      </c>
      <c r="AH12" s="210">
        <v>5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42">
        <v>3</v>
      </c>
      <c r="B13" s="243" t="s">
        <v>528</v>
      </c>
      <c r="C13" s="253" t="s">
        <v>529</v>
      </c>
      <c r="D13" s="244" t="s">
        <v>318</v>
      </c>
      <c r="E13" s="245">
        <v>10</v>
      </c>
      <c r="F13" s="246"/>
      <c r="G13" s="247">
        <f>ROUND(E13*F13,2)</f>
        <v>0</v>
      </c>
      <c r="H13" s="246"/>
      <c r="I13" s="247">
        <f>ROUND(E13*H13,2)</f>
        <v>0</v>
      </c>
      <c r="J13" s="246"/>
      <c r="K13" s="247">
        <f>ROUND(E13*J13,2)</f>
        <v>0</v>
      </c>
      <c r="L13" s="247">
        <v>21</v>
      </c>
      <c r="M13" s="247">
        <f>G13*(1+L13/100)</f>
        <v>0</v>
      </c>
      <c r="N13" s="245">
        <v>0</v>
      </c>
      <c r="O13" s="245">
        <f>ROUND(E13*N13,2)</f>
        <v>0</v>
      </c>
      <c r="P13" s="245">
        <v>0</v>
      </c>
      <c r="Q13" s="245">
        <f>ROUND(E13*P13,2)</f>
        <v>0</v>
      </c>
      <c r="R13" s="247"/>
      <c r="S13" s="247" t="s">
        <v>137</v>
      </c>
      <c r="T13" s="248" t="s">
        <v>137</v>
      </c>
      <c r="U13" s="230">
        <v>0.56999999999999995</v>
      </c>
      <c r="V13" s="230">
        <f>ROUND(E13*U13,2)</f>
        <v>5.7</v>
      </c>
      <c r="W13" s="230"/>
      <c r="X13" s="230" t="s">
        <v>212</v>
      </c>
      <c r="Y13" s="230" t="s">
        <v>140</v>
      </c>
      <c r="Z13" s="210"/>
      <c r="AA13" s="210"/>
      <c r="AB13" s="210"/>
      <c r="AC13" s="210"/>
      <c r="AD13" s="210"/>
      <c r="AE13" s="210"/>
      <c r="AF13" s="210"/>
      <c r="AG13" s="210" t="s">
        <v>213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27"/>
      <c r="B14" s="228"/>
      <c r="C14" s="277" t="s">
        <v>527</v>
      </c>
      <c r="D14" s="264"/>
      <c r="E14" s="265">
        <v>10</v>
      </c>
      <c r="F14" s="230"/>
      <c r="G14" s="230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215</v>
      </c>
      <c r="AH14" s="210">
        <v>5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2">
        <v>4</v>
      </c>
      <c r="B15" s="243" t="s">
        <v>530</v>
      </c>
      <c r="C15" s="253" t="s">
        <v>531</v>
      </c>
      <c r="D15" s="244" t="s">
        <v>318</v>
      </c>
      <c r="E15" s="245">
        <v>10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5">
        <v>0</v>
      </c>
      <c r="O15" s="245">
        <f>ROUND(E15*N15,2)</f>
        <v>0</v>
      </c>
      <c r="P15" s="245">
        <v>0</v>
      </c>
      <c r="Q15" s="245">
        <f>ROUND(E15*P15,2)</f>
        <v>0</v>
      </c>
      <c r="R15" s="247"/>
      <c r="S15" s="247" t="s">
        <v>137</v>
      </c>
      <c r="T15" s="248" t="s">
        <v>137</v>
      </c>
      <c r="U15" s="230">
        <v>6.6000000000000003E-2</v>
      </c>
      <c r="V15" s="230">
        <f>ROUND(E15*U15,2)</f>
        <v>0.66</v>
      </c>
      <c r="W15" s="230"/>
      <c r="X15" s="230" t="s">
        <v>212</v>
      </c>
      <c r="Y15" s="230" t="s">
        <v>140</v>
      </c>
      <c r="Z15" s="210"/>
      <c r="AA15" s="210"/>
      <c r="AB15" s="210"/>
      <c r="AC15" s="210"/>
      <c r="AD15" s="210"/>
      <c r="AE15" s="210"/>
      <c r="AF15" s="210"/>
      <c r="AG15" s="210" t="s">
        <v>213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77" t="s">
        <v>532</v>
      </c>
      <c r="D16" s="264"/>
      <c r="E16" s="265">
        <v>10</v>
      </c>
      <c r="F16" s="230"/>
      <c r="G16" s="230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215</v>
      </c>
      <c r="AH16" s="210">
        <v>5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2">
        <v>5</v>
      </c>
      <c r="B17" s="243" t="s">
        <v>256</v>
      </c>
      <c r="C17" s="253" t="s">
        <v>257</v>
      </c>
      <c r="D17" s="244" t="s">
        <v>258</v>
      </c>
      <c r="E17" s="245">
        <v>24.12</v>
      </c>
      <c r="F17" s="246"/>
      <c r="G17" s="247">
        <f>ROUND(E17*F17,2)</f>
        <v>0</v>
      </c>
      <c r="H17" s="246"/>
      <c r="I17" s="247">
        <f>ROUND(E17*H17,2)</f>
        <v>0</v>
      </c>
      <c r="J17" s="246"/>
      <c r="K17" s="247">
        <f>ROUND(E17*J17,2)</f>
        <v>0</v>
      </c>
      <c r="L17" s="247">
        <v>21</v>
      </c>
      <c r="M17" s="247">
        <f>G17*(1+L17/100)</f>
        <v>0</v>
      </c>
      <c r="N17" s="245">
        <v>0</v>
      </c>
      <c r="O17" s="245">
        <f>ROUND(E17*N17,2)</f>
        <v>0</v>
      </c>
      <c r="P17" s="245">
        <v>0</v>
      </c>
      <c r="Q17" s="245">
        <f>ROUND(E17*P17,2)</f>
        <v>0</v>
      </c>
      <c r="R17" s="247"/>
      <c r="S17" s="247" t="s">
        <v>137</v>
      </c>
      <c r="T17" s="248" t="s">
        <v>137</v>
      </c>
      <c r="U17" s="230">
        <v>9.1999999999999998E-2</v>
      </c>
      <c r="V17" s="230">
        <f>ROUND(E17*U17,2)</f>
        <v>2.2200000000000002</v>
      </c>
      <c r="W17" s="230"/>
      <c r="X17" s="230" t="s">
        <v>212</v>
      </c>
      <c r="Y17" s="230" t="s">
        <v>140</v>
      </c>
      <c r="Z17" s="210"/>
      <c r="AA17" s="210"/>
      <c r="AB17" s="210"/>
      <c r="AC17" s="210"/>
      <c r="AD17" s="210"/>
      <c r="AE17" s="210"/>
      <c r="AF17" s="210"/>
      <c r="AG17" s="210" t="s">
        <v>213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2" x14ac:dyDescent="0.2">
      <c r="A18" s="227"/>
      <c r="B18" s="228"/>
      <c r="C18" s="254" t="s">
        <v>259</v>
      </c>
      <c r="D18" s="250"/>
      <c r="E18" s="250"/>
      <c r="F18" s="250"/>
      <c r="G18" s="25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143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49" t="str">
        <f>C18</f>
        <v>Uložení substrátu pod výsadbový prostor a kořenové cesty s rozprostřením v min. 3 vrstvách s hutněním vrchní vrstvy.</v>
      </c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27"/>
      <c r="B19" s="228"/>
      <c r="C19" s="277" t="s">
        <v>533</v>
      </c>
      <c r="D19" s="264"/>
      <c r="E19" s="265">
        <v>24.12</v>
      </c>
      <c r="F19" s="230"/>
      <c r="G19" s="230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215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42">
        <v>6</v>
      </c>
      <c r="B20" s="243" t="s">
        <v>534</v>
      </c>
      <c r="C20" s="253" t="s">
        <v>535</v>
      </c>
      <c r="D20" s="244" t="s">
        <v>318</v>
      </c>
      <c r="E20" s="245">
        <v>1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5">
        <v>0</v>
      </c>
      <c r="O20" s="245">
        <f>ROUND(E20*N20,2)</f>
        <v>0</v>
      </c>
      <c r="P20" s="245">
        <v>0</v>
      </c>
      <c r="Q20" s="245">
        <f>ROUND(E20*P20,2)</f>
        <v>0</v>
      </c>
      <c r="R20" s="247"/>
      <c r="S20" s="247" t="s">
        <v>137</v>
      </c>
      <c r="T20" s="248" t="s">
        <v>137</v>
      </c>
      <c r="U20" s="230">
        <v>1.2999999999999999E-2</v>
      </c>
      <c r="V20" s="230">
        <f>ROUND(E20*U20,2)</f>
        <v>0.01</v>
      </c>
      <c r="W20" s="230"/>
      <c r="X20" s="230" t="s">
        <v>212</v>
      </c>
      <c r="Y20" s="230" t="s">
        <v>140</v>
      </c>
      <c r="Z20" s="210"/>
      <c r="AA20" s="210"/>
      <c r="AB20" s="210"/>
      <c r="AC20" s="210"/>
      <c r="AD20" s="210"/>
      <c r="AE20" s="210"/>
      <c r="AF20" s="210"/>
      <c r="AG20" s="210" t="s">
        <v>213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27"/>
      <c r="B21" s="228"/>
      <c r="C21" s="254" t="s">
        <v>536</v>
      </c>
      <c r="D21" s="250"/>
      <c r="E21" s="250"/>
      <c r="F21" s="250"/>
      <c r="G21" s="250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143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77" t="s">
        <v>537</v>
      </c>
      <c r="D22" s="264"/>
      <c r="E22" s="265">
        <v>1</v>
      </c>
      <c r="F22" s="230"/>
      <c r="G22" s="230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215</v>
      </c>
      <c r="AH22" s="210">
        <v>5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1" x14ac:dyDescent="0.2">
      <c r="A23" s="242">
        <v>7</v>
      </c>
      <c r="B23" s="243" t="s">
        <v>538</v>
      </c>
      <c r="C23" s="253" t="s">
        <v>539</v>
      </c>
      <c r="D23" s="244" t="s">
        <v>318</v>
      </c>
      <c r="E23" s="245">
        <v>10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5">
        <v>1.397E-2</v>
      </c>
      <c r="O23" s="245">
        <f>ROUND(E23*N23,2)</f>
        <v>0.14000000000000001</v>
      </c>
      <c r="P23" s="245">
        <v>0</v>
      </c>
      <c r="Q23" s="245">
        <f>ROUND(E23*P23,2)</f>
        <v>0</v>
      </c>
      <c r="R23" s="247"/>
      <c r="S23" s="247" t="s">
        <v>137</v>
      </c>
      <c r="T23" s="248" t="s">
        <v>137</v>
      </c>
      <c r="U23" s="230">
        <v>3.6754199999999999</v>
      </c>
      <c r="V23" s="230">
        <f>ROUND(E23*U23,2)</f>
        <v>36.75</v>
      </c>
      <c r="W23" s="230"/>
      <c r="X23" s="230" t="s">
        <v>224</v>
      </c>
      <c r="Y23" s="230" t="s">
        <v>140</v>
      </c>
      <c r="Z23" s="210"/>
      <c r="AA23" s="210"/>
      <c r="AB23" s="210"/>
      <c r="AC23" s="210"/>
      <c r="AD23" s="210"/>
      <c r="AE23" s="210"/>
      <c r="AF23" s="210"/>
      <c r="AG23" s="210" t="s">
        <v>225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56.25" outlineLevel="2" x14ac:dyDescent="0.2">
      <c r="A24" s="227"/>
      <c r="B24" s="228"/>
      <c r="C24" s="254" t="s">
        <v>540</v>
      </c>
      <c r="D24" s="250"/>
      <c r="E24" s="250"/>
      <c r="F24" s="250"/>
      <c r="G24" s="250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143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49" t="str">
        <f>C24</f>
        <v>Hloubení jamek v hornině 1 až 4 bez výměny půdy, s případným naložením přebytečných výkopků na dopravní prostředek, s odvozem na vzdálenost do 20 km a se složením. Výsadba stromu s balem se zalitím. Dovoz vody. Tříbodové podzemní kotvení s využitím kari sítě a popruhů. Případně i ukotvení dřeviny třemi a více kůly, s ochranou proti poškození v místě vzepření. Osazení kůlů k dřevině s uvázáním. Dodávka kůlů, příček a motouzu. Ochranný nátěr typu arboflex.</v>
      </c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27"/>
      <c r="B25" s="228"/>
      <c r="C25" s="255" t="s">
        <v>541</v>
      </c>
      <c r="D25" s="251"/>
      <c r="E25" s="251"/>
      <c r="F25" s="251"/>
      <c r="G25" s="251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143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27"/>
      <c r="B26" s="228"/>
      <c r="C26" s="255" t="s">
        <v>542</v>
      </c>
      <c r="D26" s="251"/>
      <c r="E26" s="251"/>
      <c r="F26" s="251"/>
      <c r="G26" s="251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143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2">
        <v>8</v>
      </c>
      <c r="B27" s="243" t="s">
        <v>543</v>
      </c>
      <c r="C27" s="253" t="s">
        <v>544</v>
      </c>
      <c r="D27" s="244" t="s">
        <v>545</v>
      </c>
      <c r="E27" s="245">
        <v>2</v>
      </c>
      <c r="F27" s="246"/>
      <c r="G27" s="247">
        <f>ROUND(E27*F27,2)</f>
        <v>0</v>
      </c>
      <c r="H27" s="246"/>
      <c r="I27" s="247">
        <f>ROUND(E27*H27,2)</f>
        <v>0</v>
      </c>
      <c r="J27" s="246"/>
      <c r="K27" s="247">
        <f>ROUND(E27*J27,2)</f>
        <v>0</v>
      </c>
      <c r="L27" s="247">
        <v>21</v>
      </c>
      <c r="M27" s="247">
        <f>G27*(1+L27/100)</f>
        <v>0</v>
      </c>
      <c r="N27" s="245">
        <v>0</v>
      </c>
      <c r="O27" s="245">
        <f>ROUND(E27*N27,2)</f>
        <v>0</v>
      </c>
      <c r="P27" s="245">
        <v>0</v>
      </c>
      <c r="Q27" s="245">
        <f>ROUND(E27*P27,2)</f>
        <v>0</v>
      </c>
      <c r="R27" s="247"/>
      <c r="S27" s="247" t="s">
        <v>177</v>
      </c>
      <c r="T27" s="248" t="s">
        <v>138</v>
      </c>
      <c r="U27" s="230">
        <v>0</v>
      </c>
      <c r="V27" s="230">
        <f>ROUND(E27*U27,2)</f>
        <v>0</v>
      </c>
      <c r="W27" s="230"/>
      <c r="X27" s="230" t="s">
        <v>224</v>
      </c>
      <c r="Y27" s="230" t="s">
        <v>140</v>
      </c>
      <c r="Z27" s="210"/>
      <c r="AA27" s="210"/>
      <c r="AB27" s="210"/>
      <c r="AC27" s="210"/>
      <c r="AD27" s="210"/>
      <c r="AE27" s="210"/>
      <c r="AF27" s="210"/>
      <c r="AG27" s="210" t="s">
        <v>225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22.5" outlineLevel="2" x14ac:dyDescent="0.2">
      <c r="A28" s="227"/>
      <c r="B28" s="228"/>
      <c r="C28" s="254" t="s">
        <v>546</v>
      </c>
      <c r="D28" s="250"/>
      <c r="E28" s="250"/>
      <c r="F28" s="250"/>
      <c r="G28" s="25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143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49" t="str">
        <f>C28</f>
        <v>Štěpkování větví, kmenů a pařezů stromů. Zahrnuje potřebný stroj a odvoz vyzískaného materiálu dle pokynů zadávací dokumentace.</v>
      </c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27"/>
      <c r="B29" s="228"/>
      <c r="C29" s="277" t="s">
        <v>78</v>
      </c>
      <c r="D29" s="264"/>
      <c r="E29" s="265">
        <v>2</v>
      </c>
      <c r="F29" s="230"/>
      <c r="G29" s="230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215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2">
        <v>9</v>
      </c>
      <c r="B30" s="243" t="s">
        <v>547</v>
      </c>
      <c r="C30" s="253" t="s">
        <v>548</v>
      </c>
      <c r="D30" s="244" t="s">
        <v>318</v>
      </c>
      <c r="E30" s="245">
        <v>1</v>
      </c>
      <c r="F30" s="246"/>
      <c r="G30" s="247">
        <f>ROUND(E30*F30,2)</f>
        <v>0</v>
      </c>
      <c r="H30" s="246"/>
      <c r="I30" s="247">
        <f>ROUND(E30*H30,2)</f>
        <v>0</v>
      </c>
      <c r="J30" s="246"/>
      <c r="K30" s="247">
        <f>ROUND(E30*J30,2)</f>
        <v>0</v>
      </c>
      <c r="L30" s="247">
        <v>21</v>
      </c>
      <c r="M30" s="247">
        <f>G30*(1+L30/100)</f>
        <v>0</v>
      </c>
      <c r="N30" s="245">
        <v>1E-3</v>
      </c>
      <c r="O30" s="245">
        <f>ROUND(E30*N30,2)</f>
        <v>0</v>
      </c>
      <c r="P30" s="245">
        <v>0</v>
      </c>
      <c r="Q30" s="245">
        <f>ROUND(E30*P30,2)</f>
        <v>0</v>
      </c>
      <c r="R30" s="247"/>
      <c r="S30" s="247" t="s">
        <v>177</v>
      </c>
      <c r="T30" s="248" t="s">
        <v>138</v>
      </c>
      <c r="U30" s="230">
        <v>0</v>
      </c>
      <c r="V30" s="230">
        <f>ROUND(E30*U30,2)</f>
        <v>0</v>
      </c>
      <c r="W30" s="230"/>
      <c r="X30" s="230" t="s">
        <v>271</v>
      </c>
      <c r="Y30" s="230" t="s">
        <v>140</v>
      </c>
      <c r="Z30" s="210"/>
      <c r="AA30" s="210"/>
      <c r="AB30" s="210"/>
      <c r="AC30" s="210"/>
      <c r="AD30" s="210"/>
      <c r="AE30" s="210"/>
      <c r="AF30" s="210"/>
      <c r="AG30" s="210" t="s">
        <v>272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33.75" outlineLevel="2" x14ac:dyDescent="0.2">
      <c r="A31" s="227"/>
      <c r="B31" s="228"/>
      <c r="C31" s="254" t="s">
        <v>549</v>
      </c>
      <c r="D31" s="250"/>
      <c r="E31" s="250"/>
      <c r="F31" s="250"/>
      <c r="G31" s="25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143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49" t="str">
        <f>C31</f>
        <v>Náklady zhotovitele, které vznikají v souvislosti se zajištěním požadavků objednatele na výsadbu, dodání a údržbovou péči do předání díla včetně všech potřebných podružných nákladů. Konkrétní množství a druh trvalek bude konzultován a schválen architektem KAM Brno.</v>
      </c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27"/>
      <c r="B32" s="228"/>
      <c r="C32" s="282" t="s">
        <v>476</v>
      </c>
      <c r="D32" s="231"/>
      <c r="E32" s="232"/>
      <c r="F32" s="233"/>
      <c r="G32" s="233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143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27"/>
      <c r="B33" s="228"/>
      <c r="C33" s="255" t="s">
        <v>550</v>
      </c>
      <c r="D33" s="251"/>
      <c r="E33" s="251"/>
      <c r="F33" s="251"/>
      <c r="G33" s="251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143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27"/>
      <c r="B34" s="228"/>
      <c r="C34" s="255" t="s">
        <v>551</v>
      </c>
      <c r="D34" s="251"/>
      <c r="E34" s="251"/>
      <c r="F34" s="251"/>
      <c r="G34" s="251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143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90" outlineLevel="3" x14ac:dyDescent="0.2">
      <c r="A35" s="227"/>
      <c r="B35" s="228"/>
      <c r="C35" s="255" t="s">
        <v>552</v>
      </c>
      <c r="D35" s="251"/>
      <c r="E35" s="251"/>
      <c r="F35" s="251"/>
      <c r="G35" s="251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143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49" t="str">
        <f>C35</f>
        <v>Na základě potvrzených a odsouhlasených faktur TDI, kdy jednotlivé ceny za stavební práce budou odpovídat skutečně, účelně a hospodárně vynaloženým nákladům zhotovitele zvětšeným o přiměřený zisk (max. 5% režie, 5% zisk). Ceny se budou určovat s přihlédnutím k obsahově stejným položkám v daném objektu, příp. objektové řadě, příp. v jiném objektu dané stavby. Pokud se daná položka ve stavbě nevyskytuje, dohledává se v cenových soustavách ÚRS, RTS či OTSKP-SKP – cenová úroveň v době podání nabídky v přepočtu dle kalkulačního vzorce použité cenové soustavy s přepočtem režií a zisku viz. výše nebo v úrovni expertních cen při použití OTSKP-SKP), či porovnáním 3 konkurenčních nabídek na shodné práce stejného rozsahu.</v>
      </c>
      <c r="BB35" s="210"/>
      <c r="BC35" s="210"/>
      <c r="BD35" s="210"/>
      <c r="BE35" s="210"/>
      <c r="BF35" s="210"/>
      <c r="BG35" s="210"/>
      <c r="BH35" s="210"/>
    </row>
    <row r="36" spans="1:60" outlineLevel="3" x14ac:dyDescent="0.2">
      <c r="A36" s="227"/>
      <c r="B36" s="228"/>
      <c r="C36" s="282" t="s">
        <v>476</v>
      </c>
      <c r="D36" s="231"/>
      <c r="E36" s="232"/>
      <c r="F36" s="233"/>
      <c r="G36" s="233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143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3" x14ac:dyDescent="0.2">
      <c r="A37" s="227"/>
      <c r="B37" s="228"/>
      <c r="C37" s="255" t="s">
        <v>553</v>
      </c>
      <c r="D37" s="251"/>
      <c r="E37" s="251"/>
      <c r="F37" s="251"/>
      <c r="G37" s="251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143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49" t="str">
        <f>C37</f>
        <v>Pozn.: Výše fakturovaných nákladů  bude projednána, odsouhlasena a potvrzena TDI i zástupcem rozpočtového oddělení společnosti BKOM, a.s.</v>
      </c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27"/>
      <c r="B38" s="228"/>
      <c r="C38" s="277" t="s">
        <v>554</v>
      </c>
      <c r="D38" s="264"/>
      <c r="E38" s="265">
        <v>1</v>
      </c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215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27"/>
      <c r="B39" s="228"/>
      <c r="C39" s="278" t="s">
        <v>275</v>
      </c>
      <c r="D39" s="266"/>
      <c r="E39" s="267"/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215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27"/>
      <c r="B40" s="228"/>
      <c r="C40" s="279" t="s">
        <v>555</v>
      </c>
      <c r="D40" s="266"/>
      <c r="E40" s="267">
        <v>360</v>
      </c>
      <c r="F40" s="230"/>
      <c r="G40" s="23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215</v>
      </c>
      <c r="AH40" s="210">
        <v>2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27"/>
      <c r="B41" s="228"/>
      <c r="C41" s="278" t="s">
        <v>277</v>
      </c>
      <c r="D41" s="266"/>
      <c r="E41" s="267"/>
      <c r="F41" s="230"/>
      <c r="G41" s="230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215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ht="22.5" outlineLevel="1" x14ac:dyDescent="0.2">
      <c r="A42" s="242">
        <v>10</v>
      </c>
      <c r="B42" s="243" t="s">
        <v>556</v>
      </c>
      <c r="C42" s="253" t="s">
        <v>557</v>
      </c>
      <c r="D42" s="244" t="s">
        <v>318</v>
      </c>
      <c r="E42" s="245">
        <v>10</v>
      </c>
      <c r="F42" s="246"/>
      <c r="G42" s="247">
        <f>ROUND(E42*F42,2)</f>
        <v>0</v>
      </c>
      <c r="H42" s="246"/>
      <c r="I42" s="247">
        <f>ROUND(E42*H42,2)</f>
        <v>0</v>
      </c>
      <c r="J42" s="246"/>
      <c r="K42" s="247">
        <f>ROUND(E42*J42,2)</f>
        <v>0</v>
      </c>
      <c r="L42" s="247">
        <v>21</v>
      </c>
      <c r="M42" s="247">
        <f>G42*(1+L42/100)</f>
        <v>0</v>
      </c>
      <c r="N42" s="245">
        <v>0.01</v>
      </c>
      <c r="O42" s="245">
        <f>ROUND(E42*N42,2)</f>
        <v>0.1</v>
      </c>
      <c r="P42" s="245">
        <v>0</v>
      </c>
      <c r="Q42" s="245">
        <f>ROUND(E42*P42,2)</f>
        <v>0</v>
      </c>
      <c r="R42" s="247"/>
      <c r="S42" s="247" t="s">
        <v>177</v>
      </c>
      <c r="T42" s="248" t="s">
        <v>138</v>
      </c>
      <c r="U42" s="230">
        <v>0</v>
      </c>
      <c r="V42" s="230">
        <f>ROUND(E42*U42,2)</f>
        <v>0</v>
      </c>
      <c r="W42" s="230"/>
      <c r="X42" s="230" t="s">
        <v>271</v>
      </c>
      <c r="Y42" s="230" t="s">
        <v>140</v>
      </c>
      <c r="Z42" s="210"/>
      <c r="AA42" s="210"/>
      <c r="AB42" s="210"/>
      <c r="AC42" s="210"/>
      <c r="AD42" s="210"/>
      <c r="AE42" s="210"/>
      <c r="AF42" s="210"/>
      <c r="AG42" s="210" t="s">
        <v>272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4" t="s">
        <v>558</v>
      </c>
      <c r="D43" s="250"/>
      <c r="E43" s="250"/>
      <c r="F43" s="250"/>
      <c r="G43" s="250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143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x14ac:dyDescent="0.2">
      <c r="A44" s="235" t="s">
        <v>132</v>
      </c>
      <c r="B44" s="236" t="s">
        <v>76</v>
      </c>
      <c r="C44" s="252" t="s">
        <v>77</v>
      </c>
      <c r="D44" s="237"/>
      <c r="E44" s="238"/>
      <c r="F44" s="239"/>
      <c r="G44" s="239">
        <f>SUMIF(AG45:AG51,"&lt;&gt;NOR",G45:G51)</f>
        <v>0</v>
      </c>
      <c r="H44" s="239"/>
      <c r="I44" s="239">
        <f>SUM(I45:I51)</f>
        <v>0</v>
      </c>
      <c r="J44" s="239"/>
      <c r="K44" s="239">
        <f>SUM(K45:K51)</f>
        <v>0</v>
      </c>
      <c r="L44" s="239"/>
      <c r="M44" s="239">
        <f>SUM(M45:M51)</f>
        <v>0</v>
      </c>
      <c r="N44" s="238"/>
      <c r="O44" s="238">
        <f>SUM(O45:O51)</f>
        <v>0</v>
      </c>
      <c r="P44" s="238"/>
      <c r="Q44" s="238">
        <f>SUM(Q45:Q51)</f>
        <v>0</v>
      </c>
      <c r="R44" s="239"/>
      <c r="S44" s="239"/>
      <c r="T44" s="240"/>
      <c r="U44" s="234"/>
      <c r="V44" s="234">
        <f>SUM(V45:V51)</f>
        <v>0</v>
      </c>
      <c r="W44" s="234"/>
      <c r="X44" s="234"/>
      <c r="Y44" s="234"/>
      <c r="AG44" t="s">
        <v>133</v>
      </c>
    </row>
    <row r="45" spans="1:60" outlineLevel="1" x14ac:dyDescent="0.2">
      <c r="A45" s="242">
        <v>11</v>
      </c>
      <c r="B45" s="243" t="s">
        <v>268</v>
      </c>
      <c r="C45" s="253" t="s">
        <v>269</v>
      </c>
      <c r="D45" s="244" t="s">
        <v>270</v>
      </c>
      <c r="E45" s="245">
        <v>28.65456</v>
      </c>
      <c r="F45" s="246"/>
      <c r="G45" s="247">
        <f>ROUND(E45*F45,2)</f>
        <v>0</v>
      </c>
      <c r="H45" s="246"/>
      <c r="I45" s="247">
        <f>ROUND(E45*H45,2)</f>
        <v>0</v>
      </c>
      <c r="J45" s="246"/>
      <c r="K45" s="247">
        <f>ROUND(E45*J45,2)</f>
        <v>0</v>
      </c>
      <c r="L45" s="247">
        <v>21</v>
      </c>
      <c r="M45" s="247">
        <f>G45*(1+L45/100)</f>
        <v>0</v>
      </c>
      <c r="N45" s="245">
        <v>0</v>
      </c>
      <c r="O45" s="245">
        <f>ROUND(E45*N45,2)</f>
        <v>0</v>
      </c>
      <c r="P45" s="245">
        <v>0</v>
      </c>
      <c r="Q45" s="245">
        <f>ROUND(E45*P45,2)</f>
        <v>0</v>
      </c>
      <c r="R45" s="247"/>
      <c r="S45" s="247" t="s">
        <v>177</v>
      </c>
      <c r="T45" s="248" t="s">
        <v>138</v>
      </c>
      <c r="U45" s="230">
        <v>0</v>
      </c>
      <c r="V45" s="230">
        <f>ROUND(E45*U45,2)</f>
        <v>0</v>
      </c>
      <c r="W45" s="230"/>
      <c r="X45" s="230" t="s">
        <v>271</v>
      </c>
      <c r="Y45" s="230" t="s">
        <v>140</v>
      </c>
      <c r="Z45" s="210"/>
      <c r="AA45" s="210"/>
      <c r="AB45" s="210"/>
      <c r="AC45" s="210"/>
      <c r="AD45" s="210"/>
      <c r="AE45" s="210"/>
      <c r="AF45" s="210"/>
      <c r="AG45" s="210" t="s">
        <v>272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22.5" outlineLevel="2" x14ac:dyDescent="0.2">
      <c r="A46" s="227"/>
      <c r="B46" s="228"/>
      <c r="C46" s="254" t="s">
        <v>564</v>
      </c>
      <c r="D46" s="250"/>
      <c r="E46" s="250"/>
      <c r="F46" s="250"/>
      <c r="G46" s="25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143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49" t="str">
        <f>C46</f>
        <v>Podkladní vrstva prokořenitelného prostoru tl. 40 cm. Cca 65 % HDK 4/8, cca 25 % katrovaný kompost fr. 0/10 mm, cca 10 % biouhel fr. 0/10 mm.</v>
      </c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27"/>
      <c r="B47" s="228"/>
      <c r="C47" s="255" t="s">
        <v>273</v>
      </c>
      <c r="D47" s="251"/>
      <c r="E47" s="251"/>
      <c r="F47" s="251"/>
      <c r="G47" s="251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143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27"/>
      <c r="B48" s="228"/>
      <c r="C48" s="277" t="s">
        <v>559</v>
      </c>
      <c r="D48" s="264"/>
      <c r="E48" s="265">
        <v>28.65456</v>
      </c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215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3" x14ac:dyDescent="0.2">
      <c r="A49" s="227"/>
      <c r="B49" s="228"/>
      <c r="C49" s="278" t="s">
        <v>275</v>
      </c>
      <c r="D49" s="266"/>
      <c r="E49" s="267"/>
      <c r="F49" s="230"/>
      <c r="G49" s="23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215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3" x14ac:dyDescent="0.2">
      <c r="A50" s="227"/>
      <c r="B50" s="228"/>
      <c r="C50" s="279" t="s">
        <v>560</v>
      </c>
      <c r="D50" s="266"/>
      <c r="E50" s="267"/>
      <c r="F50" s="230"/>
      <c r="G50" s="230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30"/>
      <c r="Z50" s="210"/>
      <c r="AA50" s="210"/>
      <c r="AB50" s="210"/>
      <c r="AC50" s="210"/>
      <c r="AD50" s="210"/>
      <c r="AE50" s="210"/>
      <c r="AF50" s="210"/>
      <c r="AG50" s="210" t="s">
        <v>215</v>
      </c>
      <c r="AH50" s="210">
        <v>2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">
      <c r="A51" s="227"/>
      <c r="B51" s="228"/>
      <c r="C51" s="278" t="s">
        <v>277</v>
      </c>
      <c r="D51" s="266"/>
      <c r="E51" s="267"/>
      <c r="F51" s="230"/>
      <c r="G51" s="23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215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x14ac:dyDescent="0.2">
      <c r="A52" s="3"/>
      <c r="B52" s="4"/>
      <c r="C52" s="256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v>12</v>
      </c>
      <c r="AF52">
        <v>21</v>
      </c>
      <c r="AG52" t="s">
        <v>118</v>
      </c>
    </row>
    <row r="53" spans="1:60" x14ac:dyDescent="0.2">
      <c r="A53" s="213"/>
      <c r="B53" s="214" t="s">
        <v>31</v>
      </c>
      <c r="C53" s="257"/>
      <c r="D53" s="215"/>
      <c r="E53" s="216"/>
      <c r="F53" s="216"/>
      <c r="G53" s="241">
        <f>G8+G44</f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E53">
        <f>SUMIF(L7:L51,AE52,G7:G51)</f>
        <v>0</v>
      </c>
      <c r="AF53">
        <f>SUMIF(L7:L51,AF52,G7:G51)</f>
        <v>0</v>
      </c>
      <c r="AG53" t="s">
        <v>201</v>
      </c>
    </row>
    <row r="54" spans="1:60" x14ac:dyDescent="0.2">
      <c r="A54" s="263" t="s">
        <v>469</v>
      </c>
      <c r="B54" s="263"/>
      <c r="C54" s="256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60" ht="25.5" x14ac:dyDescent="0.2">
      <c r="A55" s="3"/>
      <c r="B55" s="4" t="s">
        <v>561</v>
      </c>
      <c r="C55" s="256" t="s">
        <v>562</v>
      </c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G55" t="s">
        <v>472</v>
      </c>
    </row>
    <row r="56" spans="1:60" x14ac:dyDescent="0.2">
      <c r="A56" s="3"/>
      <c r="B56" s="4" t="s">
        <v>473</v>
      </c>
      <c r="C56" s="256" t="s">
        <v>563</v>
      </c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G56" t="s">
        <v>475</v>
      </c>
    </row>
    <row r="57" spans="1:60" x14ac:dyDescent="0.2">
      <c r="A57" s="3"/>
      <c r="B57" s="4"/>
      <c r="C57" s="256" t="s">
        <v>476</v>
      </c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G57" t="s">
        <v>477</v>
      </c>
    </row>
    <row r="58" spans="1:60" x14ac:dyDescent="0.2">
      <c r="A58" s="3"/>
      <c r="B58" s="4"/>
      <c r="C58" s="256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3"/>
      <c r="B59" s="4"/>
      <c r="C59" s="256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3"/>
      <c r="B60" s="4"/>
      <c r="C60" s="256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17" t="s">
        <v>202</v>
      </c>
      <c r="B61" s="217"/>
      <c r="C61" s="258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18"/>
      <c r="B62" s="219"/>
      <c r="C62" s="259"/>
      <c r="D62" s="219"/>
      <c r="E62" s="219"/>
      <c r="F62" s="219"/>
      <c r="G62" s="22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G62" t="s">
        <v>203</v>
      </c>
    </row>
    <row r="63" spans="1:60" x14ac:dyDescent="0.2">
      <c r="A63" s="221"/>
      <c r="B63" s="222"/>
      <c r="C63" s="260"/>
      <c r="D63" s="222"/>
      <c r="E63" s="222"/>
      <c r="F63" s="222"/>
      <c r="G63" s="22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21"/>
      <c r="B64" s="222"/>
      <c r="C64" s="260"/>
      <c r="D64" s="222"/>
      <c r="E64" s="222"/>
      <c r="F64" s="222"/>
      <c r="G64" s="22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221"/>
      <c r="B65" s="222"/>
      <c r="C65" s="260"/>
      <c r="D65" s="222"/>
      <c r="E65" s="222"/>
      <c r="F65" s="222"/>
      <c r="G65" s="22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224"/>
      <c r="B66" s="225"/>
      <c r="C66" s="261"/>
      <c r="D66" s="225"/>
      <c r="E66" s="225"/>
      <c r="F66" s="225"/>
      <c r="G66" s="22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3"/>
      <c r="B67" s="4"/>
      <c r="C67" s="256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C68" s="262"/>
      <c r="D68" s="10"/>
      <c r="AG68" t="s">
        <v>208</v>
      </c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1">
    <mergeCell ref="C47:G47"/>
    <mergeCell ref="A62:G66"/>
    <mergeCell ref="C18:G18"/>
    <mergeCell ref="C21:G21"/>
    <mergeCell ref="C24:G24"/>
    <mergeCell ref="C25:G25"/>
    <mergeCell ref="C26:G26"/>
    <mergeCell ref="C28:G28"/>
    <mergeCell ref="C31:G31"/>
    <mergeCell ref="C33:G33"/>
    <mergeCell ref="C34:G34"/>
    <mergeCell ref="A1:G1"/>
    <mergeCell ref="C2:G2"/>
    <mergeCell ref="C3:G3"/>
    <mergeCell ref="C4:G4"/>
    <mergeCell ref="A54:B54"/>
    <mergeCell ref="A61:C61"/>
    <mergeCell ref="C35:G35"/>
    <mergeCell ref="C37:G37"/>
    <mergeCell ref="C43:G43"/>
    <mergeCell ref="C46:G4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00 00.01 Naklady</vt:lpstr>
      <vt:lpstr>SO 101 101.01 Pol</vt:lpstr>
      <vt:lpstr>SO 102 102.01 Pol</vt:lpstr>
      <vt:lpstr>SO 801 801.01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00.01 Naklady'!Názvy_tisku</vt:lpstr>
      <vt:lpstr>'SO 101 101.01 Pol'!Názvy_tisku</vt:lpstr>
      <vt:lpstr>'SO 102 102.01 Pol'!Názvy_tisku</vt:lpstr>
      <vt:lpstr>'SO 801 801.01 Pol'!Názvy_tisku</vt:lpstr>
      <vt:lpstr>oadresa</vt:lpstr>
      <vt:lpstr>Stavba!Objednatel</vt:lpstr>
      <vt:lpstr>Stavba!Objekt</vt:lpstr>
      <vt:lpstr>'00 00.01 Naklady'!Oblast_tisku</vt:lpstr>
      <vt:lpstr>'SO 101 101.01 Pol'!Oblast_tisku</vt:lpstr>
      <vt:lpstr>'SO 102 102.01 Pol'!Oblast_tisku</vt:lpstr>
      <vt:lpstr>'SO 801 801.01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Mottl Tomáš</dc:creator>
  <cp:lastModifiedBy>Mottl Tomáš</cp:lastModifiedBy>
  <cp:lastPrinted>2019-03-19T12:27:02Z</cp:lastPrinted>
  <dcterms:created xsi:type="dcterms:W3CDTF">2009-04-08T07:15:50Z</dcterms:created>
  <dcterms:modified xsi:type="dcterms:W3CDTF">2025-05-16T08:18:04Z</dcterms:modified>
</cp:coreProperties>
</file>