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U:\REALIZAČNÍ STŘEDISKO\Mottl\"/>
    </mc:Choice>
  </mc:AlternateContent>
  <bookViews>
    <workbookView xWindow="0" yWindow="0" windowWidth="0" windowHeight="0"/>
  </bookViews>
  <sheets>
    <sheet name="Rekapitulace stavby" sheetId="1" r:id="rId1"/>
    <sheet name="SO 101 - Komunikace" sheetId="2" r:id="rId2"/>
    <sheet name="SO 102 - Chodníky a sjezdy" sheetId="3" r:id="rId3"/>
    <sheet name="VRN - Vedlejší rozpočtové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 101 - Komunikace'!$C$123:$K$331</definedName>
    <definedName name="_xlnm.Print_Area" localSheetId="1">'SO 101 - Komunikace'!$C$111:$J$331</definedName>
    <definedName name="_xlnm.Print_Titles" localSheetId="1">'SO 101 - Komunikace'!$123:$123</definedName>
    <definedName name="_xlnm._FilterDatabase" localSheetId="2" hidden="1">'SO 102 - Chodníky a sjezdy'!$C$122:$K$377</definedName>
    <definedName name="_xlnm.Print_Area" localSheetId="2">'SO 102 - Chodníky a sjezdy'!$C$110:$J$377</definedName>
    <definedName name="_xlnm.Print_Titles" localSheetId="2">'SO 102 - Chodníky a sjezdy'!$122:$122</definedName>
    <definedName name="_xlnm._FilterDatabase" localSheetId="3" hidden="1">'VRN - Vedlejší rozpočtové...'!$C$120:$K$141</definedName>
    <definedName name="_xlnm.Print_Area" localSheetId="3">'VRN - Vedlejší rozpočtové...'!$C$108:$J$141</definedName>
    <definedName name="_xlnm.Print_Titles" localSheetId="3">'VRN - Vedlejší rozpočtové...'!$120:$120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4"/>
  <c r="BH134"/>
  <c r="BG134"/>
  <c r="BF134"/>
  <c r="T134"/>
  <c r="R134"/>
  <c r="P134"/>
  <c r="BI131"/>
  <c r="BH131"/>
  <c r="BG131"/>
  <c r="BF131"/>
  <c r="T131"/>
  <c r="T130"/>
  <c r="R131"/>
  <c r="R130"/>
  <c r="P131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115"/>
  <c r="E7"/>
  <c r="E85"/>
  <c i="3" r="J37"/>
  <c r="J36"/>
  <c i="1" r="AY96"/>
  <c i="3" r="J35"/>
  <c i="1" r="AX96"/>
  <c i="3" r="BI377"/>
  <c r="BH377"/>
  <c r="BG377"/>
  <c r="BF377"/>
  <c r="T377"/>
  <c r="T376"/>
  <c r="R377"/>
  <c r="R376"/>
  <c r="P377"/>
  <c r="P376"/>
  <c r="BI375"/>
  <c r="BH375"/>
  <c r="BG375"/>
  <c r="BF375"/>
  <c r="T375"/>
  <c r="R375"/>
  <c r="P375"/>
  <c r="BI374"/>
  <c r="BH374"/>
  <c r="BG374"/>
  <c r="BF374"/>
  <c r="T374"/>
  <c r="R374"/>
  <c r="P374"/>
  <c r="BI371"/>
  <c r="BH371"/>
  <c r="BG371"/>
  <c r="BF371"/>
  <c r="T371"/>
  <c r="R371"/>
  <c r="P371"/>
  <c r="BI369"/>
  <c r="BH369"/>
  <c r="BG369"/>
  <c r="BF369"/>
  <c r="T369"/>
  <c r="R369"/>
  <c r="P369"/>
  <c r="BI365"/>
  <c r="BH365"/>
  <c r="BG365"/>
  <c r="BF365"/>
  <c r="T365"/>
  <c r="R365"/>
  <c r="P365"/>
  <c r="BI363"/>
  <c r="BH363"/>
  <c r="BG363"/>
  <c r="BF363"/>
  <c r="T363"/>
  <c r="R363"/>
  <c r="P363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4"/>
  <c r="BH354"/>
  <c r="BG354"/>
  <c r="BF354"/>
  <c r="T354"/>
  <c r="R354"/>
  <c r="P354"/>
  <c r="BI350"/>
  <c r="BH350"/>
  <c r="BG350"/>
  <c r="BF350"/>
  <c r="T350"/>
  <c r="R350"/>
  <c r="P350"/>
  <c r="BI348"/>
  <c r="BH348"/>
  <c r="BG348"/>
  <c r="BF348"/>
  <c r="T348"/>
  <c r="R348"/>
  <c r="P348"/>
  <c r="BI345"/>
  <c r="BH345"/>
  <c r="BG345"/>
  <c r="BF345"/>
  <c r="T345"/>
  <c r="R345"/>
  <c r="P345"/>
  <c r="BI342"/>
  <c r="BH342"/>
  <c r="BG342"/>
  <c r="BF342"/>
  <c r="T342"/>
  <c r="R342"/>
  <c r="P342"/>
  <c r="BI338"/>
  <c r="BH338"/>
  <c r="BG338"/>
  <c r="BF338"/>
  <c r="T338"/>
  <c r="R338"/>
  <c r="P338"/>
  <c r="BI335"/>
  <c r="BH335"/>
  <c r="BG335"/>
  <c r="BF335"/>
  <c r="T335"/>
  <c r="R335"/>
  <c r="P335"/>
  <c r="BI332"/>
  <c r="BH332"/>
  <c r="BG332"/>
  <c r="BF332"/>
  <c r="T332"/>
  <c r="R332"/>
  <c r="P332"/>
  <c r="BI328"/>
  <c r="BH328"/>
  <c r="BG328"/>
  <c r="BF328"/>
  <c r="T328"/>
  <c r="R328"/>
  <c r="P328"/>
  <c r="BI325"/>
  <c r="BH325"/>
  <c r="BG325"/>
  <c r="BF325"/>
  <c r="T325"/>
  <c r="R325"/>
  <c r="P325"/>
  <c r="BI322"/>
  <c r="BH322"/>
  <c r="BG322"/>
  <c r="BF322"/>
  <c r="T322"/>
  <c r="R322"/>
  <c r="P322"/>
  <c r="BI318"/>
  <c r="BH318"/>
  <c r="BG318"/>
  <c r="BF318"/>
  <c r="T318"/>
  <c r="R318"/>
  <c r="P318"/>
  <c r="BI315"/>
  <c r="BH315"/>
  <c r="BG315"/>
  <c r="BF315"/>
  <c r="T315"/>
  <c r="R315"/>
  <c r="P315"/>
  <c r="BI309"/>
  <c r="BH309"/>
  <c r="BG309"/>
  <c r="BF309"/>
  <c r="T309"/>
  <c r="R309"/>
  <c r="P309"/>
  <c r="BI306"/>
  <c r="BH306"/>
  <c r="BG306"/>
  <c r="BF306"/>
  <c r="T306"/>
  <c r="R306"/>
  <c r="P306"/>
  <c r="BI302"/>
  <c r="BH302"/>
  <c r="BG302"/>
  <c r="BF302"/>
  <c r="T302"/>
  <c r="R302"/>
  <c r="P302"/>
  <c r="BI296"/>
  <c r="BH296"/>
  <c r="BG296"/>
  <c r="BF296"/>
  <c r="T296"/>
  <c r="R296"/>
  <c r="P296"/>
  <c r="BI291"/>
  <c r="BH291"/>
  <c r="BG291"/>
  <c r="BF291"/>
  <c r="T291"/>
  <c r="R291"/>
  <c r="P291"/>
  <c r="BI288"/>
  <c r="BH288"/>
  <c r="BG288"/>
  <c r="BF288"/>
  <c r="T288"/>
  <c r="R288"/>
  <c r="P288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2"/>
  <c r="BH272"/>
  <c r="BG272"/>
  <c r="BF272"/>
  <c r="T272"/>
  <c r="R272"/>
  <c r="P272"/>
  <c r="BI264"/>
  <c r="BH264"/>
  <c r="BG264"/>
  <c r="BF264"/>
  <c r="T264"/>
  <c r="R264"/>
  <c r="P264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1"/>
  <c r="BH251"/>
  <c r="BG251"/>
  <c r="BF251"/>
  <c r="T251"/>
  <c r="R251"/>
  <c r="P251"/>
  <c r="BI240"/>
  <c r="BH240"/>
  <c r="BG240"/>
  <c r="BF240"/>
  <c r="T240"/>
  <c r="R240"/>
  <c r="P240"/>
  <c r="BI178"/>
  <c r="BH178"/>
  <c r="BG178"/>
  <c r="BF178"/>
  <c r="T178"/>
  <c r="R178"/>
  <c r="P178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8"/>
  <c r="BH148"/>
  <c r="BG148"/>
  <c r="BF148"/>
  <c r="T148"/>
  <c r="R148"/>
  <c r="P148"/>
  <c r="BI143"/>
  <c r="BH143"/>
  <c r="BG143"/>
  <c r="BF143"/>
  <c r="T143"/>
  <c r="R143"/>
  <c r="P143"/>
  <c r="BI138"/>
  <c r="BH138"/>
  <c r="BG138"/>
  <c r="BF138"/>
  <c r="T138"/>
  <c r="R138"/>
  <c r="P138"/>
  <c r="BI132"/>
  <c r="BH132"/>
  <c r="BG132"/>
  <c r="BF132"/>
  <c r="T132"/>
  <c r="R132"/>
  <c r="P132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117"/>
  <c r="E7"/>
  <c r="E85"/>
  <c i="2" r="J37"/>
  <c r="J36"/>
  <c i="1" r="AY95"/>
  <c i="2" r="J35"/>
  <c i="1" r="AX95"/>
  <c i="2" r="BI331"/>
  <c r="BH331"/>
  <c r="BG331"/>
  <c r="BF331"/>
  <c r="T331"/>
  <c r="T330"/>
  <c r="R331"/>
  <c r="R330"/>
  <c r="P331"/>
  <c r="P330"/>
  <c r="BI328"/>
  <c r="BH328"/>
  <c r="BG328"/>
  <c r="BF328"/>
  <c r="T328"/>
  <c r="R328"/>
  <c r="P328"/>
  <c r="BI326"/>
  <c r="BH326"/>
  <c r="BG326"/>
  <c r="BF326"/>
  <c r="T326"/>
  <c r="R326"/>
  <c r="P326"/>
  <c r="BI323"/>
  <c r="BH323"/>
  <c r="BG323"/>
  <c r="BF323"/>
  <c r="T323"/>
  <c r="R323"/>
  <c r="P323"/>
  <c r="BI322"/>
  <c r="BH322"/>
  <c r="BG322"/>
  <c r="BF322"/>
  <c r="T322"/>
  <c r="R322"/>
  <c r="P322"/>
  <c r="BI318"/>
  <c r="BH318"/>
  <c r="BG318"/>
  <c r="BF318"/>
  <c r="T318"/>
  <c r="R318"/>
  <c r="P318"/>
  <c r="BI314"/>
  <c r="BH314"/>
  <c r="BG314"/>
  <c r="BF314"/>
  <c r="T314"/>
  <c r="R314"/>
  <c r="P314"/>
  <c r="BI311"/>
  <c r="BH311"/>
  <c r="BG311"/>
  <c r="BF311"/>
  <c r="T311"/>
  <c r="R311"/>
  <c r="P311"/>
  <c r="BI308"/>
  <c r="BH308"/>
  <c r="BG308"/>
  <c r="BF308"/>
  <c r="T308"/>
  <c r="R308"/>
  <c r="P308"/>
  <c r="BI305"/>
  <c r="BH305"/>
  <c r="BG305"/>
  <c r="BF305"/>
  <c r="T305"/>
  <c r="R305"/>
  <c r="P305"/>
  <c r="BI302"/>
  <c r="BH302"/>
  <c r="BG302"/>
  <c r="BF302"/>
  <c r="T302"/>
  <c r="R302"/>
  <c r="P302"/>
  <c r="BI298"/>
  <c r="BH298"/>
  <c r="BG298"/>
  <c r="BF298"/>
  <c r="T298"/>
  <c r="R298"/>
  <c r="P298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3"/>
  <c r="BH283"/>
  <c r="BG283"/>
  <c r="BF283"/>
  <c r="T283"/>
  <c r="R283"/>
  <c r="P283"/>
  <c r="BI280"/>
  <c r="BH280"/>
  <c r="BG280"/>
  <c r="BF280"/>
  <c r="T280"/>
  <c r="R280"/>
  <c r="P280"/>
  <c r="BI276"/>
  <c r="BH276"/>
  <c r="BG276"/>
  <c r="BF276"/>
  <c r="T276"/>
  <c r="R276"/>
  <c r="P276"/>
  <c r="BI275"/>
  <c r="BH275"/>
  <c r="BG275"/>
  <c r="BF275"/>
  <c r="T275"/>
  <c r="R275"/>
  <c r="P275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28"/>
  <c r="BH228"/>
  <c r="BG228"/>
  <c r="BF228"/>
  <c r="T228"/>
  <c r="T227"/>
  <c r="R228"/>
  <c r="R227"/>
  <c r="P228"/>
  <c r="P227"/>
  <c r="BI224"/>
  <c r="BH224"/>
  <c r="BG224"/>
  <c r="BF224"/>
  <c r="T224"/>
  <c r="R224"/>
  <c r="P224"/>
  <c r="BI219"/>
  <c r="BH219"/>
  <c r="BG219"/>
  <c r="BF219"/>
  <c r="T219"/>
  <c r="R219"/>
  <c r="P219"/>
  <c r="BI216"/>
  <c r="BH216"/>
  <c r="BG216"/>
  <c r="BF216"/>
  <c r="T216"/>
  <c r="R216"/>
  <c r="P216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1"/>
  <c r="BH171"/>
  <c r="BG171"/>
  <c r="BF171"/>
  <c r="T171"/>
  <c r="R171"/>
  <c r="P171"/>
  <c r="BI170"/>
  <c r="BH170"/>
  <c r="BG170"/>
  <c r="BF170"/>
  <c r="T170"/>
  <c r="R170"/>
  <c r="P170"/>
  <c r="BI164"/>
  <c r="BH164"/>
  <c r="BG164"/>
  <c r="BF164"/>
  <c r="T164"/>
  <c r="R164"/>
  <c r="P164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6"/>
  <c r="BH146"/>
  <c r="BG146"/>
  <c r="BF146"/>
  <c r="T146"/>
  <c r="R146"/>
  <c r="P146"/>
  <c r="BI143"/>
  <c r="BH143"/>
  <c r="BG143"/>
  <c r="BF143"/>
  <c r="T143"/>
  <c r="R143"/>
  <c r="P143"/>
  <c r="BI138"/>
  <c r="BH138"/>
  <c r="BG138"/>
  <c r="BF138"/>
  <c r="T138"/>
  <c r="R138"/>
  <c r="P138"/>
  <c r="BI132"/>
  <c r="BH132"/>
  <c r="BG132"/>
  <c r="BF132"/>
  <c r="T132"/>
  <c r="R132"/>
  <c r="P132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92"/>
  <c r="J17"/>
  <c r="J12"/>
  <c r="J118"/>
  <c r="E7"/>
  <c r="E114"/>
  <c i="1" r="L90"/>
  <c r="AM90"/>
  <c r="AM89"/>
  <c r="L89"/>
  <c r="AM87"/>
  <c r="L87"/>
  <c r="L85"/>
  <c r="L84"/>
  <c i="2" r="BK311"/>
  <c r="BK302"/>
  <c r="BK292"/>
  <c r="J243"/>
  <c r="BK235"/>
  <c r="BK224"/>
  <c r="BK212"/>
  <c r="J193"/>
  <c r="J308"/>
  <c r="BK289"/>
  <c r="BK286"/>
  <c r="BK283"/>
  <c r="J280"/>
  <c r="BK275"/>
  <c r="BK267"/>
  <c r="J255"/>
  <c r="BK243"/>
  <c r="J235"/>
  <c r="BK233"/>
  <c r="J219"/>
  <c r="J209"/>
  <c r="J186"/>
  <c r="BK170"/>
  <c r="BK151"/>
  <c r="J138"/>
  <c r="BK328"/>
  <c r="J326"/>
  <c r="BK322"/>
  <c r="J318"/>
  <c r="BK308"/>
  <c r="J267"/>
  <c r="BK255"/>
  <c r="BK232"/>
  <c r="J203"/>
  <c r="BK189"/>
  <c r="BK179"/>
  <c r="BK164"/>
  <c r="J146"/>
  <c i="3" r="J371"/>
  <c r="J354"/>
  <c r="J342"/>
  <c r="BK318"/>
  <c r="J278"/>
  <c r="BK256"/>
  <c r="J159"/>
  <c r="J126"/>
  <c r="BK363"/>
  <c r="BK354"/>
  <c r="BK342"/>
  <c r="BK322"/>
  <c r="J281"/>
  <c r="BK155"/>
  <c r="BK132"/>
  <c r="J291"/>
  <c r="BK143"/>
  <c r="BK375"/>
  <c r="J357"/>
  <c r="BK345"/>
  <c r="BK328"/>
  <c r="BK302"/>
  <c r="J275"/>
  <c r="J256"/>
  <c r="J132"/>
  <c i="4" r="BK135"/>
  <c r="J124"/>
  <c r="BK128"/>
  <c r="BK131"/>
  <c i="2" r="J232"/>
  <c r="BK183"/>
  <c r="J164"/>
  <c r="BK146"/>
  <c r="J127"/>
  <c r="J328"/>
  <c r="BK323"/>
  <c r="J322"/>
  <c r="BK314"/>
  <c r="BK298"/>
  <c r="BK261"/>
  <c r="J246"/>
  <c r="BK231"/>
  <c r="J199"/>
  <c r="BK180"/>
  <c r="BK158"/>
  <c r="BK143"/>
  <c r="BK127"/>
  <c i="3" r="BK369"/>
  <c r="J348"/>
  <c r="BK291"/>
  <c r="BK253"/>
  <c r="J178"/>
  <c r="BK148"/>
  <c r="J369"/>
  <c r="J355"/>
  <c r="BK335"/>
  <c r="J309"/>
  <c r="J264"/>
  <c r="BK138"/>
  <c r="J302"/>
  <c r="BK275"/>
  <c r="J377"/>
  <c r="J350"/>
  <c r="BK338"/>
  <c r="BK325"/>
  <c r="J306"/>
  <c r="BK281"/>
  <c r="J253"/>
  <c r="BK159"/>
  <c i="4" r="J131"/>
  <c r="J138"/>
  <c r="J126"/>
  <c i="2" r="J314"/>
  <c r="J298"/>
  <c r="J249"/>
  <c r="BK240"/>
  <c r="J228"/>
  <c r="BK216"/>
  <c r="J206"/>
  <c r="BK199"/>
  <c r="J183"/>
  <c r="BK331"/>
  <c r="BK295"/>
  <c r="J289"/>
  <c r="J283"/>
  <c r="BK276"/>
  <c r="J275"/>
  <c r="J264"/>
  <c r="BK258"/>
  <c r="BK252"/>
  <c r="J231"/>
  <c r="J212"/>
  <c r="J189"/>
  <c r="J179"/>
  <c r="J158"/>
  <c r="J143"/>
  <c i="1" r="AS94"/>
  <c i="2" r="J302"/>
  <c r="BK264"/>
  <c r="J237"/>
  <c r="BK209"/>
  <c r="BK193"/>
  <c r="J171"/>
  <c r="BK154"/>
  <c r="BK138"/>
  <c i="3" r="BK377"/>
  <c r="J363"/>
  <c r="J338"/>
  <c r="BK306"/>
  <c r="J272"/>
  <c r="BK240"/>
  <c r="BK151"/>
  <c r="BK371"/>
  <c r="J345"/>
  <c r="J325"/>
  <c r="J296"/>
  <c r="BK251"/>
  <c r="BK178"/>
  <c r="J167"/>
  <c r="J148"/>
  <c r="BK365"/>
  <c r="BK288"/>
  <c r="BK163"/>
  <c r="BK374"/>
  <c r="J359"/>
  <c r="BK348"/>
  <c r="J335"/>
  <c r="BK309"/>
  <c r="BK296"/>
  <c r="BK272"/>
  <c r="BK167"/>
  <c r="J151"/>
  <c i="4" r="J140"/>
  <c r="J128"/>
  <c r="BK140"/>
  <c r="J134"/>
  <c i="2" r="J305"/>
  <c r="J295"/>
  <c r="J252"/>
  <c r="BK246"/>
  <c r="BK237"/>
  <c r="J233"/>
  <c r="BK219"/>
  <c r="BK203"/>
  <c r="BK196"/>
  <c r="BK186"/>
  <c r="BK171"/>
  <c r="BK305"/>
  <c r="J292"/>
  <c r="J286"/>
  <c r="BK280"/>
  <c r="J276"/>
  <c r="BK270"/>
  <c r="J261"/>
  <c r="BK249"/>
  <c r="J240"/>
  <c r="J234"/>
  <c r="BK228"/>
  <c r="J216"/>
  <c r="BK206"/>
  <c r="J180"/>
  <c r="J154"/>
  <c r="BK132"/>
  <c r="J331"/>
  <c r="BK326"/>
  <c r="J323"/>
  <c r="BK318"/>
  <c r="J311"/>
  <c r="J270"/>
  <c r="J258"/>
  <c r="BK234"/>
  <c r="J224"/>
  <c r="J196"/>
  <c r="J170"/>
  <c r="J151"/>
  <c r="J132"/>
  <c i="3" r="J374"/>
  <c r="BK357"/>
  <c r="J328"/>
  <c r="BK315"/>
  <c r="BK284"/>
  <c r="BK264"/>
  <c r="J251"/>
  <c r="J155"/>
  <c r="J375"/>
  <c r="BK359"/>
  <c r="BK350"/>
  <c r="J332"/>
  <c r="J318"/>
  <c r="J284"/>
  <c r="J163"/>
  <c r="J143"/>
  <c r="J322"/>
  <c r="BK278"/>
  <c r="J259"/>
  <c r="J138"/>
  <c r="J365"/>
  <c r="BK355"/>
  <c r="BK332"/>
  <c r="J315"/>
  <c r="J288"/>
  <c r="BK259"/>
  <c r="J240"/>
  <c r="BK126"/>
  <c i="4" r="BK134"/>
  <c r="BK126"/>
  <c r="J135"/>
  <c r="BK138"/>
  <c r="BK124"/>
  <c i="2" l="1" r="BK126"/>
  <c r="J126"/>
  <c r="J98"/>
  <c r="T126"/>
  <c r="R198"/>
  <c r="BK230"/>
  <c r="J230"/>
  <c r="J101"/>
  <c r="R230"/>
  <c r="T236"/>
  <c r="T321"/>
  <c r="R126"/>
  <c r="R125"/>
  <c r="R124"/>
  <c r="P198"/>
  <c r="BK236"/>
  <c r="J236"/>
  <c r="J102"/>
  <c r="R236"/>
  <c r="R321"/>
  <c i="3" r="R125"/>
  <c r="R277"/>
  <c r="BK125"/>
  <c r="T125"/>
  <c r="P277"/>
  <c r="BK349"/>
  <c r="J349"/>
  <c r="J100"/>
  <c r="R349"/>
  <c r="P356"/>
  <c r="T356"/>
  <c r="BK364"/>
  <c r="J364"/>
  <c r="J102"/>
  <c r="R364"/>
  <c i="4" r="P123"/>
  <c r="T123"/>
  <c r="BK137"/>
  <c r="J137"/>
  <c r="J101"/>
  <c i="2" r="P126"/>
  <c r="BK198"/>
  <c r="J198"/>
  <c r="J99"/>
  <c r="T198"/>
  <c r="P230"/>
  <c r="T230"/>
  <c r="P236"/>
  <c r="BK321"/>
  <c r="J321"/>
  <c r="J103"/>
  <c r="P321"/>
  <c i="3" r="P125"/>
  <c r="BK277"/>
  <c r="J277"/>
  <c r="J99"/>
  <c r="T277"/>
  <c r="P349"/>
  <c r="T349"/>
  <c r="BK356"/>
  <c r="J356"/>
  <c r="J101"/>
  <c r="R356"/>
  <c r="P364"/>
  <c r="T364"/>
  <c i="4" r="BK123"/>
  <c r="J123"/>
  <c r="J98"/>
  <c r="R123"/>
  <c r="BK133"/>
  <c r="J133"/>
  <c r="J100"/>
  <c r="P133"/>
  <c r="R133"/>
  <c r="T133"/>
  <c r="P137"/>
  <c r="R137"/>
  <c r="T137"/>
  <c i="2" r="BK227"/>
  <c r="J227"/>
  <c r="J100"/>
  <c i="3" r="BK376"/>
  <c r="J376"/>
  <c r="J103"/>
  <c i="2" r="BK330"/>
  <c r="J330"/>
  <c r="J104"/>
  <c i="4" r="BK130"/>
  <c r="J130"/>
  <c r="J99"/>
  <c r="E111"/>
  <c r="BE126"/>
  <c r="BE128"/>
  <c r="BE131"/>
  <c r="BE140"/>
  <c i="3" r="J125"/>
  <c r="J98"/>
  <c i="4" r="BE135"/>
  <c r="J89"/>
  <c r="F92"/>
  <c r="BE124"/>
  <c r="BE134"/>
  <c r="BE138"/>
  <c i="3" r="E113"/>
  <c r="BE143"/>
  <c r="BE148"/>
  <c r="BE159"/>
  <c r="BE240"/>
  <c r="BE259"/>
  <c r="BE272"/>
  <c r="BE278"/>
  <c r="BE291"/>
  <c r="BE296"/>
  <c r="BE328"/>
  <c r="BE332"/>
  <c r="BE338"/>
  <c r="BE354"/>
  <c r="BE363"/>
  <c r="BE365"/>
  <c r="BE369"/>
  <c r="BE371"/>
  <c r="BE375"/>
  <c r="F92"/>
  <c r="BE132"/>
  <c r="BE253"/>
  <c r="BE264"/>
  <c r="BE284"/>
  <c r="BE318"/>
  <c r="BE342"/>
  <c r="BE357"/>
  <c r="J89"/>
  <c r="BE126"/>
  <c r="BE138"/>
  <c r="BE151"/>
  <c r="BE155"/>
  <c r="BE163"/>
  <c r="BE256"/>
  <c r="BE288"/>
  <c r="BE306"/>
  <c r="BE309"/>
  <c r="BE315"/>
  <c r="BE348"/>
  <c r="BE355"/>
  <c r="BE167"/>
  <c r="BE178"/>
  <c r="BE251"/>
  <c r="BE275"/>
  <c r="BE281"/>
  <c r="BE302"/>
  <c r="BE322"/>
  <c r="BE325"/>
  <c r="BE335"/>
  <c r="BE345"/>
  <c r="BE350"/>
  <c r="BE359"/>
  <c r="BE374"/>
  <c r="BE377"/>
  <c i="2" r="J89"/>
  <c r="F121"/>
  <c r="BE127"/>
  <c r="BE138"/>
  <c r="BE143"/>
  <c r="BE151"/>
  <c r="BE183"/>
  <c r="BE189"/>
  <c r="BE206"/>
  <c r="BE216"/>
  <c r="BE224"/>
  <c r="BE231"/>
  <c r="BE233"/>
  <c r="BE246"/>
  <c r="BE252"/>
  <c r="BE261"/>
  <c r="BE267"/>
  <c r="BE302"/>
  <c r="BE305"/>
  <c r="BE314"/>
  <c r="BE318"/>
  <c r="BE322"/>
  <c r="BE323"/>
  <c r="BE326"/>
  <c r="BE331"/>
  <c r="E85"/>
  <c r="BE132"/>
  <c r="BE146"/>
  <c r="BE154"/>
  <c r="BE158"/>
  <c r="BE164"/>
  <c r="BE170"/>
  <c r="BE171"/>
  <c r="BE186"/>
  <c r="BE196"/>
  <c r="BE203"/>
  <c r="BE212"/>
  <c r="BE228"/>
  <c r="BE232"/>
  <c r="BE234"/>
  <c r="BE235"/>
  <c r="BE237"/>
  <c r="BE249"/>
  <c r="BE255"/>
  <c r="BE258"/>
  <c r="BE264"/>
  <c r="BE270"/>
  <c r="BE275"/>
  <c r="BE276"/>
  <c r="BE280"/>
  <c r="BE283"/>
  <c r="BE286"/>
  <c r="BE298"/>
  <c r="BE179"/>
  <c r="BE180"/>
  <c r="BE193"/>
  <c r="BE199"/>
  <c r="BE209"/>
  <c r="BE219"/>
  <c r="BE240"/>
  <c r="BE243"/>
  <c r="BE289"/>
  <c r="BE292"/>
  <c r="BE295"/>
  <c r="BE308"/>
  <c r="BE328"/>
  <c r="BE311"/>
  <c r="J34"/>
  <c i="1" r="AW95"/>
  <c i="2" r="F37"/>
  <c i="1" r="BD95"/>
  <c i="3" r="J34"/>
  <c i="1" r="AW96"/>
  <c i="3" r="F36"/>
  <c i="1" r="BC96"/>
  <c i="3" r="F34"/>
  <c i="1" r="BA96"/>
  <c i="4" r="F35"/>
  <c i="1" r="BB97"/>
  <c i="4" r="F36"/>
  <c i="1" r="BC97"/>
  <c i="4" r="J34"/>
  <c i="1" r="AW97"/>
  <c i="2" r="F35"/>
  <c i="1" r="BB95"/>
  <c i="4" r="F34"/>
  <c i="1" r="BA97"/>
  <c i="2" r="F36"/>
  <c i="1" r="BC95"/>
  <c i="2" r="F34"/>
  <c i="1" r="BA95"/>
  <c i="3" r="F35"/>
  <c i="1" r="BB96"/>
  <c i="3" r="F37"/>
  <c i="1" r="BD96"/>
  <c i="4" r="F37"/>
  <c i="1" r="BD97"/>
  <c i="2" l="1" r="T125"/>
  <c r="T124"/>
  <c i="4" r="R122"/>
  <c r="R121"/>
  <c i="3" r="P124"/>
  <c r="P123"/>
  <c i="1" r="AU96"/>
  <c i="2" r="P125"/>
  <c r="P124"/>
  <c i="1" r="AU95"/>
  <c i="4" r="T122"/>
  <c r="T121"/>
  <c r="P122"/>
  <c r="P121"/>
  <c i="1" r="AU97"/>
  <c i="3" r="T124"/>
  <c r="T123"/>
  <c r="BK124"/>
  <c r="J124"/>
  <c r="J97"/>
  <c r="R124"/>
  <c r="R123"/>
  <c i="4" r="BK122"/>
  <c r="J122"/>
  <c r="J97"/>
  <c i="2" r="BK125"/>
  <c r="BK124"/>
  <c r="J124"/>
  <c r="J96"/>
  <c r="J33"/>
  <c i="1" r="AV95"/>
  <c r="AT95"/>
  <c i="3" r="J33"/>
  <c i="1" r="AV96"/>
  <c r="AT96"/>
  <c r="BC94"/>
  <c r="W32"/>
  <c i="3" r="F33"/>
  <c i="1" r="AZ96"/>
  <c i="4" r="J33"/>
  <c i="1" r="AV97"/>
  <c r="AT97"/>
  <c r="BA94"/>
  <c r="W30"/>
  <c r="BD94"/>
  <c r="W33"/>
  <c i="2" r="F33"/>
  <c i="1" r="AZ95"/>
  <c i="4" r="F33"/>
  <c i="1" r="AZ97"/>
  <c r="BB94"/>
  <c r="AX94"/>
  <c i="2" l="1" r="J125"/>
  <c r="J97"/>
  <c i="4" r="BK121"/>
  <c r="J121"/>
  <c r="J96"/>
  <c i="3" r="BK123"/>
  <c r="J123"/>
  <c r="J96"/>
  <c i="1" r="AU94"/>
  <c i="2" r="J30"/>
  <c i="1" r="AG95"/>
  <c r="W31"/>
  <c r="AW94"/>
  <c r="AK30"/>
  <c r="AY94"/>
  <c r="AZ94"/>
  <c r="W29"/>
  <c i="2" l="1" r="J39"/>
  <c i="1" r="AN95"/>
  <c i="4" r="J30"/>
  <c i="1" r="AG97"/>
  <c i="3" r="J30"/>
  <c i="1" r="AG96"/>
  <c r="AG94"/>
  <c r="AK26"/>
  <c r="AV94"/>
  <c r="AK29"/>
  <c r="AK35"/>
  <c i="4" l="1" r="J39"/>
  <c i="3" r="J39"/>
  <c i="1" r="AN96"/>
  <c r="AN97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<sst xmlns="http://schemas.openxmlformats.org/spreadsheetml/2006/main">
  <si>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</si>
  <si>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</si>
  <si>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</si>
  <si>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</si>
  <si>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</si>
  <si>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{d2fe235c-dc49-4bfd-95ca-f27b71700649}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</si>
  <si>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</si>
  <si>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</si>
  <si>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</si>
  <si>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</si>
  <si>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</si>
  <si>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</si>
  <si>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</si>
  <si>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</si>
  <si>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L-23-142-000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</si>
  <si>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</si>
  <si>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</si>
  <si>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ulice Žebetínská a ulice Návrší Svobody (MČ Brno - Kohoutovice), I. úsek (ul. Žebětínská)</t>
  </si>
  <si>
    <t>KSO:</t>
  </si>
  <si>
    <t>CC-CZ:</t>
  </si>
  <si>
    <t>Místo:</t>
  </si>
  <si>
    <t xml:space="preserve"> </t>
  </si>
  <si>
    <t>Datum:</t>
  </si>
  <si>
    <t>4. 2. 2025</t>
  </si>
  <si>
    <t>Zadavatel:</t>
  </si>
  <si>
    <t>IČ:</t>
  </si>
  <si>
    <t>DIČ:</t>
  </si>
  <si>
    <t>Uchazeč:</t>
  </si>
  <si>
    <t>Vyplň údaj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</si>
  <si>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</si>
  <si>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</si>
  <si>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</si>
  <si>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</si>
  <si>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</si>
  <si>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</si>
  <si>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</si>
  <si>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</si>
  <si>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</si>
  <si>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</si>
  <si>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</si>
  <si>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</si>
  <si>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</si>
  <si>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</si>
  <si>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</si>
  <si>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</si>
  <si>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</si>
  <si>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</si>
  <si>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</si>
  <si>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</si>
  <si>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</si>
  <si>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</si>
  <si>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</si>
  <si>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</si>
  <si>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</si>
  <si>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</si>
  <si>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</si>
  <si>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</si>
  <si>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</si>
  <si>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</si>
  <si>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</si>
  <si>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</si>
  <si>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</si>
  <si>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</si>
  <si>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</si>
  <si>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</si>
  <si>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</si>
  <si>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</si>
  <si>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</si>
  <si>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</si>
  <si>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</si>
  <si>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</si>
  <si>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</si>
  <si>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</si>
  <si>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</si>
  <si>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</si>
  <si>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</si>
  <si>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</si>
  <si>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</si>
  <si>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</si>
  <si>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</t>
  </si>
  <si>
    <t>STA</t>
  </si>
  <si>
    <t>1</t>
  </si>
  <si>
    <t>{5bc2797d-f09d-43b6-8635-d9a9b64e7085}</t>
  </si>
  <si>
    <t>2</t>
  </si>
  <si>
    <t>SO 102</t>
  </si>
  <si>
    <t>Chodníky a sjezdy</t>
  </si>
  <si>
    <t>{ddc844bd-c9ff-4373-b836-1a533accec57}</t>
  </si>
  <si>
    <t>VRN</t>
  </si>
  <si>
    <t>Vedlejší rozpočtové náklady</t>
  </si>
  <si>
    <t>{ca524175-6b2a-4f02-ac52-3af378f89574}</t>
  </si>
  <si>
    <t>KRYCÍ LIST SOUPISU PRACÍ</t>
  </si>
  <si>
    <t>Objekt:</t>
  </si>
  <si>
    <t>SO 101 -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</si>
  <si>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</si>
  <si>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</si>
  <si>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</si>
  <si>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</si>
  <si>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</si>
  <si>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</si>
  <si>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</si>
  <si>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</si>
  <si>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</si>
  <si>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</si>
  <si>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</si>
  <si>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</si>
  <si>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</si>
  <si>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</si>
  <si>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</si>
  <si>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</si>
  <si>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</si>
  <si>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</si>
  <si>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</si>
  <si>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</si>
  <si>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</si>
  <si>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</si>
  <si>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</si>
  <si>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</si>
  <si>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</si>
  <si>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</si>
  <si>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</si>
  <si>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</si>
  <si>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</si>
  <si>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</si>
  <si>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</si>
  <si>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113106221</t>
  </si>
  <si>
    <t>Rozebrání dlažeb vozovek z drobných kostek s ložem z kameniva strojně pl přes 50 do 200 m2</t>
  </si>
  <si>
    <t>m2</t>
  </si>
  <si>
    <t>4</t>
  </si>
  <si>
    <t>356541185</t>
  </si>
  <si>
    <t>VV</t>
  </si>
  <si>
    <t>"vybourané kostky odvezeny do skladu BKOM"</t>
  </si>
  <si>
    <t>"odstranění kam.kostky tl.100mm, 21,7 m2 v ploše, 48m jednořádku"21,7+48*0,1</t>
  </si>
  <si>
    <t>"odstranění kam.kostky tl.100mm,240m dvouřádku"240*0,25</t>
  </si>
  <si>
    <t>Součet</t>
  </si>
  <si>
    <t>113107230</t>
  </si>
  <si>
    <t>Odstranění podkladu z betonu prostého tl do 100 mm strojně pl přes 200 m2</t>
  </si>
  <si>
    <t>-1587350743</t>
  </si>
  <si>
    <t>"odkopy pro sanace a BUS zastávky, odstranění SC tl.80mm"103+155</t>
  </si>
  <si>
    <t>"odstranění bet.lože kostky tl.100mm"240*0,25</t>
  </si>
  <si>
    <t>"vozovka typ 1a-sanace, odbourání části vrstvy nově zřízené vrstvy pro osazení obrub v místě sanace podloží"(90,2+1106,5+100,5)*0,25</t>
  </si>
  <si>
    <t>"odstranění bet.lože kostky tl.100mm"21,7+48*0,1</t>
  </si>
  <si>
    <t>3</t>
  </si>
  <si>
    <t>113107231</t>
  </si>
  <si>
    <t>Odstranění podkladu z betonu prostého tl přes 100 do 150 mm strojně pl přes 200 m2</t>
  </si>
  <si>
    <t>1105461604</t>
  </si>
  <si>
    <t>"odstranění SC vrstvy v tl.130mm"1540+149</t>
  </si>
  <si>
    <t>"odstranění SC vrstvy v tl.130mm"1472</t>
  </si>
  <si>
    <t>"odstranění SC vrstvy v tl.130mm"1515/2</t>
  </si>
  <si>
    <t>113107232</t>
  </si>
  <si>
    <t>Odstranění podkladu z betonu prostého tl přes 150 do 300 mm strojně pl přes 200 m2</t>
  </si>
  <si>
    <t>355852533</t>
  </si>
  <si>
    <t>"odkopy pro sanace a BUS zastávky, odstranění SC tl.200mm"338+138</t>
  </si>
  <si>
    <t>7</t>
  </si>
  <si>
    <t>113107244</t>
  </si>
  <si>
    <t>Odstranění podkladu živičného tl přes 150 do 200 mm strojně pl přes 200 m2</t>
  </si>
  <si>
    <t>-773462936</t>
  </si>
  <si>
    <t>"odstranění AB+OK, 170mm"1540+149-30</t>
  </si>
  <si>
    <t>"odstranění AB+OK, 170mm"1655</t>
  </si>
  <si>
    <t>"odstranění AB+OK, 180mm"1472</t>
  </si>
  <si>
    <t>8</t>
  </si>
  <si>
    <t>113154112</t>
  </si>
  <si>
    <t>Frézování živičného krytu tl 40 mm pruh š 0,5 m pl do 500 m2 bez překážek v trase</t>
  </si>
  <si>
    <t>5845406</t>
  </si>
  <si>
    <t>"odstranění AB, fréza 40mm"477,4</t>
  </si>
  <si>
    <t>5</t>
  </si>
  <si>
    <t>113154542</t>
  </si>
  <si>
    <t>Frézování živičného krytu tl 40 mm pruh š přes 1 m pl přes 500 do 2000 m2</t>
  </si>
  <si>
    <t>1228243570</t>
  </si>
  <si>
    <t>Online PSC</t>
  </si>
  <si>
    <t>https://podminky.urs.cz/item/CS_URS_2025_01/113154542</t>
  </si>
  <si>
    <t>"odstranění PM tl.40mm"1515/2</t>
  </si>
  <si>
    <t>6</t>
  </si>
  <si>
    <t>113154548</t>
  </si>
  <si>
    <t>Frézování živičného krytu tl 100 mm pruh š přes 1 m pl přes 500 do 2000 m2</t>
  </si>
  <si>
    <t>1942797765</t>
  </si>
  <si>
    <t>https://podminky.urs.cz/item/CS_URS_2025_01/113154548</t>
  </si>
  <si>
    <t>"odstranění AB+OK, 120mm"1515/2</t>
  </si>
  <si>
    <t>"odstranění AB+OK, 170mm"1515/2</t>
  </si>
  <si>
    <t>"odstranění AB+OK, 170mm"30</t>
  </si>
  <si>
    <t>62</t>
  </si>
  <si>
    <t>113154590</t>
  </si>
  <si>
    <t>Příplatek za každých dalších 10 mm</t>
  </si>
  <si>
    <t>1516355004</t>
  </si>
  <si>
    <t>https://podminky.urs.cz/item/CS_URS_2025_01/113154590</t>
  </si>
  <si>
    <t>"odstranění AB+OK, 120mm"1515/2*2</t>
  </si>
  <si>
    <t>"odstranění AB+OK, 170mm"1515/2*7</t>
  </si>
  <si>
    <t>"odstranění AB+OK, 170mm"30*7</t>
  </si>
  <si>
    <t>9</t>
  </si>
  <si>
    <t>113202111</t>
  </si>
  <si>
    <t>Vytrhání obrub krajníků obrubníků stojatých</t>
  </si>
  <si>
    <t>m</t>
  </si>
  <si>
    <t>-1681661352</t>
  </si>
  <si>
    <t>10</t>
  </si>
  <si>
    <t>122251103</t>
  </si>
  <si>
    <t>Odkopávky a prokopávky nezapažené v hornině třídy těžitelnosti I skupiny 3 objem do 100 m3 strojně</t>
  </si>
  <si>
    <t>m3</t>
  </si>
  <si>
    <t>1205576425</t>
  </si>
  <si>
    <t>"odstranění ŠD podkladu tl.70mm"240,00*0,25*0,07</t>
  </si>
  <si>
    <t>"odstranění ŠD podkladu tl.70mm"(21,70+48,0*0,1)*0,07</t>
  </si>
  <si>
    <t>"odkopy pro sanace a BUS zastávky, odstranění ŠD podkladu tl.120mm"(103,00+155,00)*0,12</t>
  </si>
  <si>
    <t>"odstranění ŠD tl.130mm"1655,00*0,13</t>
  </si>
  <si>
    <t>"odstranění ŠD tl.140mm"1515,00/2*0,14</t>
  </si>
  <si>
    <t>"odkopy pro sanace a BUS zastávky, odkop zeminy tl.130mm"138*0,13</t>
  </si>
  <si>
    <t>11</t>
  </si>
  <si>
    <t>162751117</t>
  </si>
  <si>
    <t>Vodorovné přemístění přes 9 000 do 10000 m výkopku/sypaniny z horniny třídy těžitelnosti I skupiny 1 až 3</t>
  </si>
  <si>
    <t>90664851</t>
  </si>
  <si>
    <t>162751119</t>
  </si>
  <si>
    <t>Příplatek k vodorovnému přemístění výkopku/sypaniny z horniny třídy těžitelnosti I skupiny 1 až 3 ZKD 1000 m přes 10000 m</t>
  </si>
  <si>
    <t>-149908882</t>
  </si>
  <si>
    <t>"celková vzdálenost 14km"376,155*4</t>
  </si>
  <si>
    <t>13</t>
  </si>
  <si>
    <t>171201231</t>
  </si>
  <si>
    <t>Poplatek za uložení zeminy a kamení na recyklační skládce (skládkovné) kód odpadu 17 05 04</t>
  </si>
  <si>
    <t>t</t>
  </si>
  <si>
    <t>-1874251643</t>
  </si>
  <si>
    <t>"zemina a KD z odkopů" 376,155*1,8</t>
  </si>
  <si>
    <t>14</t>
  </si>
  <si>
    <t>171251201</t>
  </si>
  <si>
    <t>Uložení sypaniny na skládky nebo meziskládky</t>
  </si>
  <si>
    <t>165922976</t>
  </si>
  <si>
    <t>"řízená skládka" 376,155</t>
  </si>
  <si>
    <t>15</t>
  </si>
  <si>
    <t>174151101</t>
  </si>
  <si>
    <t>Zásyp jam, šachet rýh nebo kolem objektů sypaninou se zhutněním</t>
  </si>
  <si>
    <t>-613922107</t>
  </si>
  <si>
    <t>"zásyp za obrubou nakupovaný"</t>
  </si>
  <si>
    <t>(38,9)*0,1+(321,8+1322,5+26,2)*0,025</t>
  </si>
  <si>
    <t>16</t>
  </si>
  <si>
    <t>M</t>
  </si>
  <si>
    <t>58344171</t>
  </si>
  <si>
    <t>štěrkodrť frakce 0/32</t>
  </si>
  <si>
    <t>170881460</t>
  </si>
  <si>
    <t>45,653*1,67*1,15</t>
  </si>
  <si>
    <t>17</t>
  </si>
  <si>
    <t>181951112</t>
  </si>
  <si>
    <t>Úprava pláně v hornině třídy těžitelnosti I skupiny 1 až 3 se zhutněním strojně</t>
  </si>
  <si>
    <t>-388630812</t>
  </si>
  <si>
    <t>6370,30+138,00</t>
  </si>
  <si>
    <t>Komunikace pozemní</t>
  </si>
  <si>
    <t>18</t>
  </si>
  <si>
    <t>564861111</t>
  </si>
  <si>
    <t>Podklad ze štěrkodrtě ŠD plochy přes 100 m2 tl 200 mm</t>
  </si>
  <si>
    <t>1289763044</t>
  </si>
  <si>
    <t>"vozovka typ.2-bus"161</t>
  </si>
  <si>
    <t>"Šda0/63, vozovka typ. 1a - sanace"596+(90,2+1106,5+100,5)*0,25</t>
  </si>
  <si>
    <t>19</t>
  </si>
  <si>
    <t>565165111</t>
  </si>
  <si>
    <t>Asfaltový beton vrstva podkladní ACP 16 (obalované kamenivo OKS) tl 80 mm š do 3 m</t>
  </si>
  <si>
    <t>1491007161</t>
  </si>
  <si>
    <t>"vozovka typ.1"6184-138</t>
  </si>
  <si>
    <t>20</t>
  </si>
  <si>
    <t>565221113</t>
  </si>
  <si>
    <t>Podklad ze štěrku částečně zpevněného cementovou maltou ŠCM tl 180 mm</t>
  </si>
  <si>
    <t>1385699457</t>
  </si>
  <si>
    <t>"vozovka typ.2-bus"138</t>
  </si>
  <si>
    <t>567132113</t>
  </si>
  <si>
    <t>Podklad ze směsi stmelené cementem SC C 8/10 (KSC I) tl 180 mm</t>
  </si>
  <si>
    <t>-1163757100</t>
  </si>
  <si>
    <t>"vozovka typ.1"(6184-138)+(90,2+1106,5+100,5)*0,25</t>
  </si>
  <si>
    <t>22</t>
  </si>
  <si>
    <t>573111111</t>
  </si>
  <si>
    <t>Postřik živičný infiltrační s posypem z asfaltu množství 0,60 kg/m2</t>
  </si>
  <si>
    <t>1172451688</t>
  </si>
  <si>
    <t>23</t>
  </si>
  <si>
    <t>573231107</t>
  </si>
  <si>
    <t>Postřik živičný spojovací ze silniční emulze v množství 0,40 kg/m2</t>
  </si>
  <si>
    <t>-214284755</t>
  </si>
  <si>
    <t>24</t>
  </si>
  <si>
    <t>577134131T00</t>
  </si>
  <si>
    <t>Asfaltový beton vrstva obrusná ACO 11 (ABS) tl 40 mm š do 3 m z modifikovaného asfaltu</t>
  </si>
  <si>
    <t>-1829682304</t>
  </si>
  <si>
    <t>P</t>
  </si>
  <si>
    <t>Poznámka k položce:_x000d_
Provedení dle PD.</t>
  </si>
  <si>
    <t>"frézovačka na začátku úseku"477,5</t>
  </si>
  <si>
    <t>25</t>
  </si>
  <si>
    <t>581141111</t>
  </si>
  <si>
    <t>Kryt cementobetonový vozovek skupiny CB I tl 220 mm</t>
  </si>
  <si>
    <t>781186283</t>
  </si>
  <si>
    <t>Úpravy povrchů, podlahy a osazování výplní</t>
  </si>
  <si>
    <t>63</t>
  </si>
  <si>
    <t>633831115</t>
  </si>
  <si>
    <t>Zdrsnění povrchu betonových podlah kartáčováním strojně s předchozím přehlazením</t>
  </si>
  <si>
    <t>-1543331330</t>
  </si>
  <si>
    <t>https://podminky.urs.cz/item/CS_URS_2025_01/633831115</t>
  </si>
  <si>
    <t>Trubní vedení</t>
  </si>
  <si>
    <t>26</t>
  </si>
  <si>
    <t>899132122</t>
  </si>
  <si>
    <t>Výměna (výšková úprava) poklopu kanalizačního pevného s ošetřením podkladu hloubky přes 25 cm</t>
  </si>
  <si>
    <t>kus</t>
  </si>
  <si>
    <t>1228211389</t>
  </si>
  <si>
    <t>27</t>
  </si>
  <si>
    <t>899132213</t>
  </si>
  <si>
    <t>Výměna (výšková úprava) poklopu vodovodního samonivelačního nebo pevného hydrantového</t>
  </si>
  <si>
    <t>1291300171</t>
  </si>
  <si>
    <t>28</t>
  </si>
  <si>
    <t>899133211</t>
  </si>
  <si>
    <t>Výměna (výšková úprava) vtokové mříže uliční vpusti s použitím betonových vyrovnávacích prvků</t>
  </si>
  <si>
    <t>-1240638561</t>
  </si>
  <si>
    <t>29</t>
  </si>
  <si>
    <t>59224481</t>
  </si>
  <si>
    <t>mříž vtoková s rámem pro uliční vpusť 500x500, zatížení 40 tun</t>
  </si>
  <si>
    <t>-27459951</t>
  </si>
  <si>
    <t>30</t>
  </si>
  <si>
    <t>899133211.R</t>
  </si>
  <si>
    <t>Vybourání a nové UV, výměna komplet UV, včetně přípojky UV12-1m, UV20-8,5m</t>
  </si>
  <si>
    <t>kpl</t>
  </si>
  <si>
    <t>53850448</t>
  </si>
  <si>
    <t>Ostatní konstrukce a práce, bourání</t>
  </si>
  <si>
    <t>31</t>
  </si>
  <si>
    <t>915111111</t>
  </si>
  <si>
    <t>Vodorovné dopravní značení dělící čáry souvislé š 125 mm základní bílá barva</t>
  </si>
  <si>
    <t>-502396724</t>
  </si>
  <si>
    <t>"nástřik bílou barvou V13a"30,95</t>
  </si>
  <si>
    <t>32</t>
  </si>
  <si>
    <t>915131111</t>
  </si>
  <si>
    <t>Vodorovné dopravní značení přechody pro chodce, šipky, symboly základní bílá barva</t>
  </si>
  <si>
    <t>-886499541</t>
  </si>
  <si>
    <t>"nástřik bílou barvou V13a"3,4</t>
  </si>
  <si>
    <t>33</t>
  </si>
  <si>
    <t>915211111</t>
  </si>
  <si>
    <t>Vodorovné dopravní značení dělící čáry souvislé š 125 mm bílý plast</t>
  </si>
  <si>
    <t>-1983894853</t>
  </si>
  <si>
    <t>"V1a"269,43</t>
  </si>
  <si>
    <t>34</t>
  </si>
  <si>
    <t>915211115</t>
  </si>
  <si>
    <t>Vodorovné dopravní značení dělící čáry souvislé š 125 mm žlutý plast</t>
  </si>
  <si>
    <t>554626875</t>
  </si>
  <si>
    <t>"V11a"((48,7+50,6)*0,125)</t>
  </si>
  <si>
    <t>35</t>
  </si>
  <si>
    <t>915211121</t>
  </si>
  <si>
    <t>Vodorovné dopravní značení dělící čáry přerušované š 125 mm bílý plast</t>
  </si>
  <si>
    <t>-1903021140</t>
  </si>
  <si>
    <t>"V2b"530,83</t>
  </si>
  <si>
    <t>36</t>
  </si>
  <si>
    <t>915221111</t>
  </si>
  <si>
    <t>Vodorovné dopravní značení vodící čáry souvislé š 250 mm bílý plast</t>
  </si>
  <si>
    <t>1633567143</t>
  </si>
  <si>
    <t>"V4"1555,39</t>
  </si>
  <si>
    <t>37</t>
  </si>
  <si>
    <t>915221121</t>
  </si>
  <si>
    <t>Vodorovné dopravní značení vodící čáry přerušované š 250 mm bílý plast</t>
  </si>
  <si>
    <t>-1019471505</t>
  </si>
  <si>
    <t>"V2b"40,23</t>
  </si>
  <si>
    <t>38</t>
  </si>
  <si>
    <t>915231111</t>
  </si>
  <si>
    <t>Vodorovné dopravní značení přechody pro chodce, šipky, symboly bílý plast</t>
  </si>
  <si>
    <t>-1017239942</t>
  </si>
  <si>
    <t>"V7a"16</t>
  </si>
  <si>
    <t>39</t>
  </si>
  <si>
    <t>915231115</t>
  </si>
  <si>
    <t>Vodorovné dopravní značení přechody pro chodce, šipky, symboly žlutý plast</t>
  </si>
  <si>
    <t>1138801053</t>
  </si>
  <si>
    <t>"V11a-nápis BUS"1,38*4</t>
  </si>
  <si>
    <t>40</t>
  </si>
  <si>
    <t>915611111</t>
  </si>
  <si>
    <t>Předznačení vodorovného liniového značení</t>
  </si>
  <si>
    <t>-271020904</t>
  </si>
  <si>
    <t>30,95+269,43+12,413+530,83+1555,39+40,23</t>
  </si>
  <si>
    <t>41</t>
  </si>
  <si>
    <t>915621111</t>
  </si>
  <si>
    <t>Předznačení vodorovného plošného značení</t>
  </si>
  <si>
    <t>-1722931991</t>
  </si>
  <si>
    <t>3,4+16+5,52</t>
  </si>
  <si>
    <t>42</t>
  </si>
  <si>
    <t>916131213</t>
  </si>
  <si>
    <t>Osazení silničního obrubníku betonového stojatého s boční opěrou do lože z betonu prostého</t>
  </si>
  <si>
    <t>-574380295</t>
  </si>
  <si>
    <t>"obruba nájezdová"342,2</t>
  </si>
  <si>
    <t>"obruba silniční +12"1302,1</t>
  </si>
  <si>
    <t>"obruba silniční +2cm"26,2</t>
  </si>
  <si>
    <t>43</t>
  </si>
  <si>
    <t>59217029</t>
  </si>
  <si>
    <t>obrubník silniční betonový nájezdový 1000x150x150mm</t>
  </si>
  <si>
    <t>1872992715</t>
  </si>
  <si>
    <t>44</t>
  </si>
  <si>
    <t>59217031</t>
  </si>
  <si>
    <t>obrubník silniční betonový 1000x150x250mm</t>
  </si>
  <si>
    <t>276418183</t>
  </si>
  <si>
    <t>45</t>
  </si>
  <si>
    <t>916431112</t>
  </si>
  <si>
    <t>Osazení bezbariérového betonového obrubníku do betonového lože tl 150 mm s boční opěrou</t>
  </si>
  <si>
    <t>1850609644</t>
  </si>
  <si>
    <t>"obruba kasselská"38,9</t>
  </si>
  <si>
    <t>46</t>
  </si>
  <si>
    <t>59217041</t>
  </si>
  <si>
    <t>obrubník betonový bezbariérový přímý 290mm</t>
  </si>
  <si>
    <t>-52906194</t>
  </si>
  <si>
    <t>38,9*1,02 "Přepočtené koeficientem množství</t>
  </si>
  <si>
    <t>47</t>
  </si>
  <si>
    <t>919111112</t>
  </si>
  <si>
    <t>Řezání dilatačních spár š 4 mm hl přes 60 do 80 mm příčných nebo podélných v čerstvém CB krytu</t>
  </si>
  <si>
    <t>1401155178</t>
  </si>
  <si>
    <t>"spára typ3"22,4</t>
  </si>
  <si>
    <t>48</t>
  </si>
  <si>
    <t>919111213</t>
  </si>
  <si>
    <t>Řezání spár pro vytvoření komůrky š 10 mm hl 25 mm pro těsnící zálivku v CB krytu</t>
  </si>
  <si>
    <t>822952249</t>
  </si>
  <si>
    <t>"spára typ1"89,8/2</t>
  </si>
  <si>
    <t>49</t>
  </si>
  <si>
    <t>919112213</t>
  </si>
  <si>
    <t>Řezání spár pro vytvoření komůrky š 10 mm hl 25 mm pro těsnící zálivku v živičném krytu</t>
  </si>
  <si>
    <t>-1255546038</t>
  </si>
  <si>
    <t>50</t>
  </si>
  <si>
    <t>919112231</t>
  </si>
  <si>
    <t>Řezání spár pro vytvoření komůrky š 20 mm hl 25 mm pro těsnící zálivku v živičném krytu</t>
  </si>
  <si>
    <t>1825418539</t>
  </si>
  <si>
    <t>"spára typ2"12</t>
  </si>
  <si>
    <t>51</t>
  </si>
  <si>
    <t>919122112</t>
  </si>
  <si>
    <t>Těsnění spár zálivkou za tepla pro komůrky š 10 mm hl 25 mm s těsnicím profilem</t>
  </si>
  <si>
    <t>-1222018892</t>
  </si>
  <si>
    <t>"spára typ1"89,8</t>
  </si>
  <si>
    <t>52</t>
  </si>
  <si>
    <t>919122131</t>
  </si>
  <si>
    <t>Těsnění spár zálivkou za tepla pro komůrky š 20 mm hl 30 mm s těsnicím profilem</t>
  </si>
  <si>
    <t>-337330726</t>
  </si>
  <si>
    <t>53</t>
  </si>
  <si>
    <t>919131111</t>
  </si>
  <si>
    <t>Vyztužení dilatačních spár kluznými trny D 25 mm dl 500 mm v CB krytu</t>
  </si>
  <si>
    <t>-1735696558</t>
  </si>
  <si>
    <t>"výztuž - kluzné trny, ocel 10216(E) prů,.25mm, dl. 500mm"40/0,5</t>
  </si>
  <si>
    <t>54</t>
  </si>
  <si>
    <t>919716111</t>
  </si>
  <si>
    <t>Výztuž cementobetonového krytu ze svařovaných sítí hmotnosti do 7,5 kg/m2</t>
  </si>
  <si>
    <t>1422620254</t>
  </si>
  <si>
    <t>"výměra vč. přesahů"308,2*32,39/1000</t>
  </si>
  <si>
    <t>64</t>
  </si>
  <si>
    <t>919724131</t>
  </si>
  <si>
    <t>Drenážní geosyntetikum laminované geotextilií a fólií</t>
  </si>
  <si>
    <t>1553573368</t>
  </si>
  <si>
    <t>https://podminky.urs.cz/item/CS_URS_2025_01/919724131</t>
  </si>
  <si>
    <t>55</t>
  </si>
  <si>
    <t>931951111</t>
  </si>
  <si>
    <t>Výplň dilatačních spár dřevovláknitými deskami máčenými v asfaltu tl 25 mm</t>
  </si>
  <si>
    <t>1628660360</t>
  </si>
  <si>
    <t>"spára typ1"89,8*0,22</t>
  </si>
  <si>
    <t>"spára typ2"12*0,22</t>
  </si>
  <si>
    <t>56</t>
  </si>
  <si>
    <t>979071121</t>
  </si>
  <si>
    <t>Očištění dlažebních kostek drobných s původním spárováním kamenivem těženým</t>
  </si>
  <si>
    <t>-1637514751</t>
  </si>
  <si>
    <t>26,5+60</t>
  </si>
  <si>
    <t>997</t>
  </si>
  <si>
    <t>Přesun sutě</t>
  </si>
  <si>
    <t>57</t>
  </si>
  <si>
    <t>997221551</t>
  </si>
  <si>
    <t>Vodorovná doprava suti ze sypkých materiálů do 1 km</t>
  </si>
  <si>
    <t>1771134768</t>
  </si>
  <si>
    <t>58</t>
  </si>
  <si>
    <t>997221559</t>
  </si>
  <si>
    <t>Příplatek ZKD 1 km u vodorovné dopravy suti ze sypkých materiálů</t>
  </si>
  <si>
    <t>-240753268</t>
  </si>
  <si>
    <t>(4908,905-292,925*2,3)*13 "Přepočtené koeficientem množství</t>
  </si>
  <si>
    <t>59</t>
  </si>
  <si>
    <t>997221861</t>
  </si>
  <si>
    <t>Poplatek za uložení na recyklační skládce (skládkovné) stavebního odpadu z prostého betonu pod kódem 17 01 01</t>
  </si>
  <si>
    <t>1127340365</t>
  </si>
  <si>
    <t>2081,952+25,960</t>
  </si>
  <si>
    <t>60</t>
  </si>
  <si>
    <t>997221875</t>
  </si>
  <si>
    <t>Poplatek za uložení na recyklační skládce (skládkovné) stavebního odpadu asfaltového bez obsahu dehtu zatříděného do Katalogu odpadů pod kódem 17 03 02</t>
  </si>
  <si>
    <t>460451914</t>
  </si>
  <si>
    <t>4908,905-(2107,912+292,925*2,3)</t>
  </si>
  <si>
    <t>998</t>
  </si>
  <si>
    <t>Přesun hmot</t>
  </si>
  <si>
    <t>61</t>
  </si>
  <si>
    <t>998225111</t>
  </si>
  <si>
    <t>Přesun hmot pro pozemní komunikace s krytem z kamene, monolitickým betonovým nebo živičným</t>
  </si>
  <si>
    <t>-2024934666</t>
  </si>
  <si>
    <t>SO 102 - Chodníky a sjezdy</t>
  </si>
  <si>
    <t>113106123</t>
  </si>
  <si>
    <t>Rozebrání dlažeb ze zámkových dlaždic komunikací pro pěší ručně</t>
  </si>
  <si>
    <t>-876271726</t>
  </si>
  <si>
    <t>"pravá strana"</t>
  </si>
  <si>
    <t>"předláždění stávajícího povrchu, různé formáty dlažby"9,7+17,4</t>
  </si>
  <si>
    <t>"levá strana"</t>
  </si>
  <si>
    <t>"předláždění stávajícího povrchu, různé formáty dlažby"48,1+3,9+7,9</t>
  </si>
  <si>
    <t>113106134</t>
  </si>
  <si>
    <t>Rozebrání dlažeb ze zámkových dlaždic komunikací pro pěší strojně pl do 50 m2</t>
  </si>
  <si>
    <t>-1499023071</t>
  </si>
  <si>
    <t>"odstranění zámkové dlažby tl.80mm"24,6+23,5</t>
  </si>
  <si>
    <t>"odstranění zámkové dlažby tl.80mm"28,7</t>
  </si>
  <si>
    <t>113106144</t>
  </si>
  <si>
    <t>Rozebrání dlažeb ze zámkových dlaždic komunikací pro pěší strojně pl přes 50 m2</t>
  </si>
  <si>
    <t>-131690055</t>
  </si>
  <si>
    <t>"odstranění zámkové dlažby tl.60mm"156,7-21-3,2-10</t>
  </si>
  <si>
    <t>"odstranění zámkové dlažby tl.60mm"787,5-96,5-28,7-76,1</t>
  </si>
  <si>
    <t>"odstranění zámkové dlažby tl.60mm"73-24,6+67,5-23,5</t>
  </si>
  <si>
    <t>113106185</t>
  </si>
  <si>
    <t>Rozebrání dlažeb vozovek z drobných kostek s ložem z kameniva strojně pl do 50 m2</t>
  </si>
  <si>
    <t>1447467984</t>
  </si>
  <si>
    <t>"pravá strana, odstranění kam.kostky tl.100mm"3,2</t>
  </si>
  <si>
    <t>"pravá strana, odstranění kam.kostky tl.100mm, 24 m dvouřádku"24*0,25</t>
  </si>
  <si>
    <t>113106187</t>
  </si>
  <si>
    <t>Rozebrání dlažeb vozovek ze zámkové dlažby s ložem z kameniva strojně pl do 50 m2</t>
  </si>
  <si>
    <t>-755646720</t>
  </si>
  <si>
    <t>"pravá strana, odstranění zámkové dlažby tl.80mm"6,8+21</t>
  </si>
  <si>
    <t>-2047590557</t>
  </si>
  <si>
    <t>"odstranění kamenné kostky t.100mm"96,5+76,1</t>
  </si>
  <si>
    <t>113106271</t>
  </si>
  <si>
    <t>Rozebrání dlažeb vozovek ze zámkové dlažby s ložem z kameniva strojně pl přes 50 do 200 m2</t>
  </si>
  <si>
    <t>-1371585744</t>
  </si>
  <si>
    <t>"odstranění zámkové dlažby tl. 60mm"103,5</t>
  </si>
  <si>
    <t>113107330</t>
  </si>
  <si>
    <t>Odstranění podkladu z betonu prostého tl do 100 mm strojně pl do 50 m2</t>
  </si>
  <si>
    <t>1279864031</t>
  </si>
  <si>
    <t>"pravá strana, odstranění bet.podkladu tl.100mm"3,2</t>
  </si>
  <si>
    <t>"pravá strana, odstranění bet.podkladu tl.100mm"24*0,25</t>
  </si>
  <si>
    <t>113107341</t>
  </si>
  <si>
    <t>Odstranění podkladu živičného tl 50 mm strojně pl do 50 m2</t>
  </si>
  <si>
    <t>-1522370305</t>
  </si>
  <si>
    <t>"odstranění asf.zpevnění tl.50mm"30,2</t>
  </si>
  <si>
    <t>"odstranění asf.zpevnění tl.50mm"9,3</t>
  </si>
  <si>
    <t>122151101</t>
  </si>
  <si>
    <t>Odkopávky a prokopávky nezapažené v hornině třídy těžitelnosti I skupiny 1 a 2 objem do 20 m3 strojně</t>
  </si>
  <si>
    <t>-315705027</t>
  </si>
  <si>
    <t>"sejmutí humusu v tl.100mm, 1/2 bude vrácena, 1/2 včetně zajištění materiálu, tzn. 1/2 na skládku"</t>
  </si>
  <si>
    <t>33,8*0,1</t>
  </si>
  <si>
    <t>31,4*0,1</t>
  </si>
  <si>
    <t>22,1*0,1</t>
  </si>
  <si>
    <t>"zpětné rozprostření 100%"8,5*0,1</t>
  </si>
  <si>
    <t>48,3*0,1</t>
  </si>
  <si>
    <t>52,5*0,1</t>
  </si>
  <si>
    <t>-762597645</t>
  </si>
  <si>
    <t>"odstranění ŠD tl.190mm"(156,7-21-3,2-10)*0,19</t>
  </si>
  <si>
    <t>"odstranění ŠD tl.150mm"(77,3-23,2)*0,15</t>
  </si>
  <si>
    <t>"odstranění ŠD tl.190mm"54,10*0,19</t>
  </si>
  <si>
    <t>"odstranění ŠD tl.150mm"(96,5+76,1)*0,15</t>
  </si>
  <si>
    <t>"odstranění ŠD tl.190mm"103,5*0,19</t>
  </si>
  <si>
    <t>Mezisoučet</t>
  </si>
  <si>
    <t>"odstranění bet. podkladu t.100mm"(96,5+76,1)*0,1</t>
  </si>
  <si>
    <t>"odstranění ŠD tl.190mm"(787,5-96,4-28,7-76,1)*0,19</t>
  </si>
  <si>
    <t>"pravá strana, odstranění ŠD tl.150mm"3,2*0,15</t>
  </si>
  <si>
    <t>"odstranění podkladů ŠD, pod předlažďovanými plochami tl.140mm"(9,7+17,4)*0,14</t>
  </si>
  <si>
    <t>"odstranění ŠD tl. 150mm"30,2*0,15</t>
  </si>
  <si>
    <t>"odstranění ŠD tl. 190mm"(6,8+21)*0,19</t>
  </si>
  <si>
    <t>"odstranění ŠD tl. 150mm"24*0,25*0,15</t>
  </si>
  <si>
    <t>"odstranění ŠD tl.190mm"24*0,19</t>
  </si>
  <si>
    <t>"odstranění ŠD tl.190mm"(73-24,6)*0,19</t>
  </si>
  <si>
    <t>"odstranění ŠD tl.190mm"23,5*0,19</t>
  </si>
  <si>
    <t>"odstranění ŠD tl.190mm"(67,5-23,5)*0,19</t>
  </si>
  <si>
    <t>"odstranění ŠD tl.190mm"28,7*0,19</t>
  </si>
  <si>
    <t>"odstranění ŠD tl.150mm"27,6*0,15</t>
  </si>
  <si>
    <t>"odstranění ŠD tl.150mm"9,3*0,15</t>
  </si>
  <si>
    <t>"odstranění podkladů ŠD, pod předlažďovanými plochami tl.140mm"48,1*0,14</t>
  </si>
  <si>
    <t>"odstranění podkladů ŠD, pod předlažďovanými plochami tl.140mm"3,9*0,14</t>
  </si>
  <si>
    <t>"odstranění podkladů ŠD, pod předlažďovanými plochami tl.140mm"7,9*0,14</t>
  </si>
  <si>
    <t>"odkop za odstraňovanou obrubou"(33,8/0,5)*0,025</t>
  </si>
  <si>
    <t>"odkop za odstraňovanou obrubou"(31,4/0,5)*0,025</t>
  </si>
  <si>
    <t>"odkop za odstraňovanou obrubou"(21,4/0,5)*0,025</t>
  </si>
  <si>
    <t>"odkop zeminy tl.50mm"30,2*0,05</t>
  </si>
  <si>
    <t>"odkop zeminy tl.70mm"3,2*0,07</t>
  </si>
  <si>
    <t>"odkop zeminy tl.150mm"(6,8+21)*0,15</t>
  </si>
  <si>
    <t>"odkop zeminy tl.100mm"(156,7-21-3,2-10)*0,1</t>
  </si>
  <si>
    <t>"odkop zeminy tl.350mm"10*0,35</t>
  </si>
  <si>
    <t>"odkop zeminy tl.150mm"24,6*0,15</t>
  </si>
  <si>
    <t>"odkop zeminy tl.100mm"(73-24,6)*0,1</t>
  </si>
  <si>
    <t>"odkop zeminy tl.150mm"23,5*0,15</t>
  </si>
  <si>
    <t>"odkop zeminy tl.100mm"(67,5-23,5)*0,1</t>
  </si>
  <si>
    <t>"odkop zeminy tl.50mm"(77,3-23,2)*0,05</t>
  </si>
  <si>
    <t>"odkop zeminy tl.220mm"(77,3-23,2)*0,22</t>
  </si>
  <si>
    <t>"odkop zeminy tl.70mm"(96,5+76,1)*0,07</t>
  </si>
  <si>
    <t>"odkop zeminy tl.150mm"28,7*0,15</t>
  </si>
  <si>
    <t>"odkop zeminy tl.50mm"9,3*0,05</t>
  </si>
  <si>
    <t>"odkop zeminy tl.100mm"103,5*0,1</t>
  </si>
  <si>
    <t>"odkop zeminy tl.200mm"1,4*0,2</t>
  </si>
  <si>
    <t>"odkop zeminy tl.150mm"27,6*0,15</t>
  </si>
  <si>
    <t>"odkop za odstraňovanou obrubou"(48,3/0,5)*0,025</t>
  </si>
  <si>
    <t>"odkop za odstraňovanou obrubou"(52,5/0,5)*0,025</t>
  </si>
  <si>
    <t>"odkop zemina tl. 100mm"(787,5-96,5-28,7-76,1)*0,1</t>
  </si>
  <si>
    <t>162351103</t>
  </si>
  <si>
    <t>Vodorovné přemístění přes 50 do 500 m výkopku/sypaniny z horniny třídy těžitelnosti I skupiny 1 až 3</t>
  </si>
  <si>
    <t>-1337615906</t>
  </si>
  <si>
    <t>"sejmutý humus pro zpětné vrácení, odvoz na staveništní skládku"</t>
  </si>
  <si>
    <t>(33,8*0,1)/2</t>
  </si>
  <si>
    <t>(31,4*0,1)/2</t>
  </si>
  <si>
    <t>(22,1*0,1)/2</t>
  </si>
  <si>
    <t>2069888392</t>
  </si>
  <si>
    <t>429,150-19,660</t>
  </si>
  <si>
    <t>229481678</t>
  </si>
  <si>
    <t>"celková vzdálenost 14km"409,490*4</t>
  </si>
  <si>
    <t>384537520</t>
  </si>
  <si>
    <t>"zemina z odkopů, nevhodný humus, atd."409,490*1,8</t>
  </si>
  <si>
    <t>-75734175</t>
  </si>
  <si>
    <t>"řízená skládka"409,490</t>
  </si>
  <si>
    <t>"staveništní skládka"15,295</t>
  </si>
  <si>
    <t>"fréz.asf. pro vrstvu ŠD pod ch."292,925</t>
  </si>
  <si>
    <t>1057567487</t>
  </si>
  <si>
    <t>(33,8/0,5)*0,025</t>
  </si>
  <si>
    <t>(31,4/0,5)*0,025</t>
  </si>
  <si>
    <t>(22,1/0,5)*0,025</t>
  </si>
  <si>
    <t>"levá strana, zásyp za obrubou z nakupovaného materiálu"</t>
  </si>
  <si>
    <t>(48,3/0,5)*0,025</t>
  </si>
  <si>
    <t>(52,5/0,5)*0,025</t>
  </si>
  <si>
    <t>10364100</t>
  </si>
  <si>
    <t>zemina pro terénní úpravy - tříděná</t>
  </si>
  <si>
    <t>-984680024</t>
  </si>
  <si>
    <t>9,405*1,8</t>
  </si>
  <si>
    <t>72280700</t>
  </si>
  <si>
    <t>172,80+2*87,00+911,90+253,00</t>
  </si>
  <si>
    <t>564710011.R</t>
  </si>
  <si>
    <t>Podklad z kameniva hrubého drceného vel. 4-8 mm plochy přes 100 m2 tl 50 mm</t>
  </si>
  <si>
    <t>-1848091727</t>
  </si>
  <si>
    <t>"konstrukce chodníku (skladba 3 asfaltový)"172,8</t>
  </si>
  <si>
    <t>564851011</t>
  </si>
  <si>
    <t>Podklad ze štěrkodrtě ŠD plochy do 100 m2 tl 150 mm</t>
  </si>
  <si>
    <t>748404657</t>
  </si>
  <si>
    <t>"předláždění chodníku"87</t>
  </si>
  <si>
    <t>564851111</t>
  </si>
  <si>
    <t>Podklad ze štěrkodrtě ŠD plochy přes 100 m2 tl 150 mm</t>
  </si>
  <si>
    <t>-1396472011</t>
  </si>
  <si>
    <t>"konstrukce sjezdu (skladba 4), šedá"208,8</t>
  </si>
  <si>
    <t>"konstrukce sjezdu (skladba 4), barevná reliefní"44,2</t>
  </si>
  <si>
    <t>564861011</t>
  </si>
  <si>
    <t>Podklad ze štěrkodrtě ŠD plochy do 100 m2 tl 200 mm</t>
  </si>
  <si>
    <t>1679052128</t>
  </si>
  <si>
    <t>"nezpevněný sjezd a stání"1,5</t>
  </si>
  <si>
    <t>564871011T00</t>
  </si>
  <si>
    <t>Podklad z frézovaného asfaltu plochy do 100 m2 tl 250 mm</t>
  </si>
  <si>
    <t>1006716321</t>
  </si>
  <si>
    <t>"konstrukce chodníku (skladba 3 nástupiště)"76,5</t>
  </si>
  <si>
    <t>"konstrukce chodníku (skladba 3 nástupiště)barevně kontrastní nehmatný pás"10,5</t>
  </si>
  <si>
    <t>564871111T00</t>
  </si>
  <si>
    <t>Podklad z frézovaného asfaltu plochy přes 100 m2 tl 250 mm</t>
  </si>
  <si>
    <t>-116175500</t>
  </si>
  <si>
    <t>"konstrukce chodníku (skladba 3), šedá"885</t>
  </si>
  <si>
    <t>"konstrukce chodníku (skladba 3), barevná reliefní 60mm"26,9</t>
  </si>
  <si>
    <t>567122114</t>
  </si>
  <si>
    <t>Podklad ze směsi stmelené cementem SC C 8/10 (KSC I) tl 150 mm</t>
  </si>
  <si>
    <t>446888411</t>
  </si>
  <si>
    <t>577133111</t>
  </si>
  <si>
    <t>Asfaltový beton vrstva obrusná ACO 8 (ABJ) tl 40 mm š do 3 m z nemodifikovaného asfaltu</t>
  </si>
  <si>
    <t>14944863</t>
  </si>
  <si>
    <t>596211110</t>
  </si>
  <si>
    <t>Kladení zámkové dlažby komunikací pro pěší ručně tl 60 mm skupiny A pl do 50 m2</t>
  </si>
  <si>
    <t>-1558085717</t>
  </si>
  <si>
    <t>59245015</t>
  </si>
  <si>
    <t>dlažba zámková betonová tvaru I 200x165mm tl 60mm přírodní</t>
  </si>
  <si>
    <t>-734298950</t>
  </si>
  <si>
    <t>87*1,03 "Přepočtené koeficientem množství</t>
  </si>
  <si>
    <t>596211111</t>
  </si>
  <si>
    <t>Kladení zámkové dlažby komunikací pro pěší ručně tl 60 mm skupiny A pl přes 50 do 100 m2</t>
  </si>
  <si>
    <t>956387992</t>
  </si>
  <si>
    <t>59245021.1</t>
  </si>
  <si>
    <t>dlažba skladebná betonová 200x200mm tl 60mm přírodní</t>
  </si>
  <si>
    <t>1931135864</t>
  </si>
  <si>
    <t>76,5*1,03 "Přepočtené koeficientem množství</t>
  </si>
  <si>
    <t>59245263</t>
  </si>
  <si>
    <t>dlažba skladebná betonová 200x200mm tl 60mm barevná</t>
  </si>
  <si>
    <t>-555061252</t>
  </si>
  <si>
    <t>10,5*1,03 "Přepočtené koeficientem množství</t>
  </si>
  <si>
    <t>596211113</t>
  </si>
  <si>
    <t>Kladení zámkové dlažby komunikací pro pěší ručně tl 60 mm skupiny A pl přes 300 m2</t>
  </si>
  <si>
    <t>-880268745</t>
  </si>
  <si>
    <t>59245021.2</t>
  </si>
  <si>
    <t>-1585820943</t>
  </si>
  <si>
    <t>885*1,02 "Přepočtené koeficientem množství</t>
  </si>
  <si>
    <t>59246085</t>
  </si>
  <si>
    <t>dlažba pro nevidomé betonová 200x200mm tl 60mm barevná</t>
  </si>
  <si>
    <t>-983904770</t>
  </si>
  <si>
    <t>26,9*1,02 "Přepočtené koeficientem množství</t>
  </si>
  <si>
    <t>596211212</t>
  </si>
  <si>
    <t>Kladení zámkové dlažby komunikací pro pěší ručně tl 80 mm skupiny A pl přes 100 do 300 m2</t>
  </si>
  <si>
    <t>-1158982601</t>
  </si>
  <si>
    <t>59245030</t>
  </si>
  <si>
    <t>dlažba skladebná betonová 200x200mm tl 80mm přírodní</t>
  </si>
  <si>
    <t>-630962037</t>
  </si>
  <si>
    <t>(208,8-15,92)*1,02 "Přepočtené koeficientem množství</t>
  </si>
  <si>
    <t>59246088</t>
  </si>
  <si>
    <t>dlažba pro nevidomé betonová 200x200mm tl 80mm barevná</t>
  </si>
  <si>
    <t>885536120</t>
  </si>
  <si>
    <t>44,2*1,02 "Přepočtené koeficientem množství</t>
  </si>
  <si>
    <t>BET.VL8C02</t>
  </si>
  <si>
    <t>BEST-VODÍCÍ LINIE/8CM ČERVENÁ</t>
  </si>
  <si>
    <t>1751762431</t>
  </si>
  <si>
    <t>-346364324</t>
  </si>
  <si>
    <t>"výšková úprav"5</t>
  </si>
  <si>
    <t>"výměna poklopů"6</t>
  </si>
  <si>
    <t>55241030</t>
  </si>
  <si>
    <t>poklop šachtový litinový kruhový DN 600 bez ventilace tř D400 pro intenzivní provoz</t>
  </si>
  <si>
    <t>656134968</t>
  </si>
  <si>
    <t>1788014540</t>
  </si>
  <si>
    <t>9113A3</t>
  </si>
  <si>
    <t>D+M vyměněna svodnice, hrnce svodidla a nástavce směrových sloupků za nové</t>
  </si>
  <si>
    <t>-2028696313</t>
  </si>
  <si>
    <t>979054451</t>
  </si>
  <si>
    <t>Očištění vybouraných zámkových dlaždic s původním spárováním z kameniva těženého</t>
  </si>
  <si>
    <t>-804674365</t>
  </si>
  <si>
    <t>"pravá strana, předláždění stávajícího povrchu, různé formáty dlažby"9,7+17,4</t>
  </si>
  <si>
    <t>"levá strana, předláždění stávajícího povrchu, různé formáty dlažby"48,1+3,9+7,9</t>
  </si>
  <si>
    <t>-780649</t>
  </si>
  <si>
    <t>997211611</t>
  </si>
  <si>
    <t>Nakládání suti na dopravní prostředky pro vodorovnou dopravu</t>
  </si>
  <si>
    <t>-831500286</t>
  </si>
  <si>
    <t>https://podminky.urs.cz/item/CS_URS_2025_01/997211611</t>
  </si>
  <si>
    <t>-1000629718</t>
  </si>
  <si>
    <t>362,903+292,925</t>
  </si>
  <si>
    <t>-955999490</t>
  </si>
  <si>
    <t>362,903*4 "Přepočtené koeficientem množství</t>
  </si>
  <si>
    <t>-1821829730</t>
  </si>
  <si>
    <t>566326022</t>
  </si>
  <si>
    <t>998223011</t>
  </si>
  <si>
    <t>Přesun hmot pro pozemní komunikace s krytem dlážděným</t>
  </si>
  <si>
    <t>-778856156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</si>
  <si>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</si>
  <si>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</si>
  <si>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</si>
  <si>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</si>
  <si>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</si>
  <si>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VRN1</t>
  </si>
  <si>
    <t>Průzkumné, zeměměřičské a projektové práce</t>
  </si>
  <si>
    <t>010001000</t>
  </si>
  <si>
    <t>…</t>
  </si>
  <si>
    <t>1024</t>
  </si>
  <si>
    <t>-1527075970</t>
  </si>
  <si>
    <t>Poznámka k položce:_x000d_
Náklady na provedení průzkumů nebo doplnění stávajících průzkumů, pokud je obchodní podmínky vyžadují a tyto průzkumy nejsou v dostatečném rozsahu součástí projektové dokumentace. Jedná se zejména o Geologický – inženýrsko-geologický / radonový / hydrogeologický / pedologický průzkum, botanický a zoologický průzkum, stavební průzkum – umělecko historický / stavebně statický a případný průzkum výskytu nebezpečných látek – odpadu / munice / výbušnin apod.</t>
  </si>
  <si>
    <t>012002000</t>
  </si>
  <si>
    <t>Zeměměřičské práce</t>
  </si>
  <si>
    <t>-387426594</t>
  </si>
  <si>
    <t>Poznámka k položce:_x000d_
Geodetické zaměření rohů stavby, stabilizace bodů a sestavení laviček.	_x000d_
Vyhotovení protokolu o vytyčení stavby se seznamem souřadnic vytyčených bodů a jejich polohopisnými (S-JTSK) a výškopisnými (Bpv) hodnotami._x000d_
Náklady na provedení skutečného zaměření stavby v rozsahu nezbytném pro zápis změny do katastru nemovitostí včetně vyhotovení geometrického plánu.</t>
  </si>
  <si>
    <t>013254000</t>
  </si>
  <si>
    <t>Dokumentace skutečného provedení stavby</t>
  </si>
  <si>
    <t>-1751602540</t>
  </si>
  <si>
    <t>Poznámka k položce:_x000d_
Náklady na vyhotovení dokumentace skutečného provedení stavby a její předání objednateli v požadované formě a požadovaném počtu._x000d_
Dokumentace skutečného provedení stavby bude zpracována v digitální podobě, např. projektantem stavby, a předána objednateli.</t>
  </si>
  <si>
    <t>VRN3</t>
  </si>
  <si>
    <t>Zařízení staveniště</t>
  </si>
  <si>
    <t>030001000</t>
  </si>
  <si>
    <t>-588053033</t>
  </si>
  <si>
    <t xml:space="preserve">Poznámka k položce:_x000d_
Veškeré náklady spojené s vybudováním, provozem a odstraněním zařízení staveniště.		_x000d_
Vybudování: 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				_x000d_
Provoz: 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energií._x000d_
Odstranění: 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</si>
  <si>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VRN4</t>
  </si>
  <si>
    <t>Inženýrská činnost</t>
  </si>
  <si>
    <t>041103000</t>
  </si>
  <si>
    <t>Dozor projektanta</t>
  </si>
  <si>
    <t>732892662</t>
  </si>
  <si>
    <t>043002000</t>
  </si>
  <si>
    <t>Zkoušky a ostatní měření</t>
  </si>
  <si>
    <t>-2081482783</t>
  </si>
  <si>
    <t>Poznámka k položce:_x000d_
Náklady zhotovitele, související s prováděním zkoušek a revizí, jako např. elektrorevize, měření osvětlení, meření hluku, posouzení stavu stávajících uličních vpustí, kamerová zkouška napojení a průtočnosti nových dešťových vpustí, vyčištění tlakosacím vozem a zkoušky nad rámec KZP.</t>
  </si>
  <si>
    <t>VRN7</t>
  </si>
  <si>
    <t>Provozní vlivy</t>
  </si>
  <si>
    <t>072403000</t>
  </si>
  <si>
    <t>Křížení elektrického vedení s komunikací</t>
  </si>
  <si>
    <t>1829206475</t>
  </si>
  <si>
    <t>Poznámka k položce:_x000d_
Náklady na přezkoumání podkladů objednatele o stavu inženýrských sítí probíhajících staveništěm nebo dotčenými stavbou i mimo území staveniště, vytýčení jejich skutečné trasy a provedení ochranných opatření pro zabezpečení stávajících inženýrských sítí. Včetně nákladů na případné provedení kopaných sond.</t>
  </si>
  <si>
    <t>072424000</t>
  </si>
  <si>
    <t>Zajištění DIO (dopravní značení)</t>
  </si>
  <si>
    <t>466062980</t>
  </si>
  <si>
    <t>Poznámka k položce:_x000d_
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</si>
</sst>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0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54542" TargetMode="External" /><Relationship Id="rId2" Type="http://schemas.openxmlformats.org/officeDocument/2006/relationships/hyperlink" Target="https://podminky.urs.cz/item/CS_URS_2025_01/113154548" TargetMode="External" /><Relationship Id="rId3" Type="http://schemas.openxmlformats.org/officeDocument/2006/relationships/hyperlink" Target="https://podminky.urs.cz/item/CS_URS_2025_01/113154590" TargetMode="External" /><Relationship Id="rId4" Type="http://schemas.openxmlformats.org/officeDocument/2006/relationships/hyperlink" Target="https://podminky.urs.cz/item/CS_URS_2025_01/633831115" TargetMode="External" /><Relationship Id="rId5" Type="http://schemas.openxmlformats.org/officeDocument/2006/relationships/hyperlink" Target="https://podminky.urs.cz/item/CS_URS_2025_01/919724131" TargetMode="External" /><Relationship Id="rId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97211611" TargetMode="External" /><Relationship Id="rId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31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34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35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36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37</v>
      </c>
      <c r="E29" s="48"/>
      <c r="F29" s="33" t="s">
        <v>38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39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40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41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42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43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44</v>
      </c>
      <c r="U35" s="55"/>
      <c r="V35" s="55"/>
      <c r="W35" s="55"/>
      <c r="X35" s="57" t="s">
        <v>45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47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48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49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48</v>
      </c>
      <c r="AI60" s="43"/>
      <c r="AJ60" s="43"/>
      <c r="AK60" s="43"/>
      <c r="AL60" s="43"/>
      <c r="AM60" s="65" t="s">
        <v>49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50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51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48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49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48</v>
      </c>
      <c r="AI75" s="43"/>
      <c r="AJ75" s="43"/>
      <c r="AK75" s="43"/>
      <c r="AL75" s="43"/>
      <c r="AM75" s="65" t="s">
        <v>49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52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L-23-142-000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Oprava ulice Žebetínská a ulice Návrší Svobody (MČ Brno - Kohoutovice), I. úsek (ul. Žebětínská)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4. 2. 2025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53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30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54</v>
      </c>
      <c r="D92" s="95"/>
      <c r="E92" s="95"/>
      <c r="F92" s="95"/>
      <c r="G92" s="95"/>
      <c r="H92" s="96"/>
      <c r="I92" s="97" t="s">
        <v>55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56</v>
      </c>
      <c r="AH92" s="95"/>
      <c r="AI92" s="95"/>
      <c r="AJ92" s="95"/>
      <c r="AK92" s="95"/>
      <c r="AL92" s="95"/>
      <c r="AM92" s="95"/>
      <c r="AN92" s="97" t="s">
        <v>57</v>
      </c>
      <c r="AO92" s="95"/>
      <c r="AP92" s="99"/>
      <c r="AQ92" s="100" t="s">
        <v>58</v>
      </c>
      <c r="AR92" s="45"/>
      <c r="AS92" s="101" t="s">
        <v>59</v>
      </c>
      <c r="AT92" s="102" t="s">
        <v>60</v>
      </c>
      <c r="AU92" s="102" t="s">
        <v>61</v>
      </c>
      <c r="AV92" s="102" t="s">
        <v>62</v>
      </c>
      <c r="AW92" s="102" t="s">
        <v>63</v>
      </c>
      <c r="AX92" s="102" t="s">
        <v>64</v>
      </c>
      <c r="AY92" s="102" t="s">
        <v>65</v>
      </c>
      <c r="AZ92" s="102" t="s">
        <v>66</v>
      </c>
      <c r="BA92" s="102" t="s">
        <v>67</v>
      </c>
      <c r="BB92" s="102" t="s">
        <v>68</v>
      </c>
      <c r="BC92" s="102" t="s">
        <v>69</v>
      </c>
      <c r="BD92" s="103" t="s">
        <v>70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71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ROUND(SUM(AG95:AG97),2)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ROUND(SUM(AS95:AS97),2)</f>
        <v>0</v>
      </c>
      <c r="AT94" s="115">
        <f>ROUND(SUM(AV94:AW94),2)</f>
        <v>0</v>
      </c>
      <c r="AU94" s="116">
        <f>ROUND(SUM(AU95:AU97),5)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ROUND(SUM(AZ95:AZ97),2)</f>
        <v>0</v>
      </c>
      <c r="BA94" s="115">
        <f>ROUND(SUM(BA95:BA97),2)</f>
        <v>0</v>
      </c>
      <c r="BB94" s="115">
        <f>ROUND(SUM(BB95:BB97),2)</f>
        <v>0</v>
      </c>
      <c r="BC94" s="115">
        <f>ROUND(SUM(BC95:BC97),2)</f>
        <v>0</v>
      </c>
      <c r="BD94" s="117">
        <f>ROUND(SUM(BD95:BD97),2)</f>
        <v>0</v>
      </c>
      <c r="BE94" s="6"/>
      <c r="BS94" s="118" t="s">
        <v>72</v>
      </c>
      <c r="BT94" s="118" t="s">
        <v>73</v>
      </c>
      <c r="BU94" s="119" t="s">
        <v>74</v>
      </c>
      <c r="BV94" s="118" t="s">
        <v>75</v>
      </c>
      <c r="BW94" s="118" t="s">
        <v>5</v>
      </c>
      <c r="BX94" s="118" t="s">
        <v>76</v>
      </c>
      <c r="CL94" s="118" t="s">
        <v>1</v>
      </c>
    </row>
    <row r="95" s="7" customFormat="1" ht="16.5" customHeight="1">
      <c r="A95" s="120" t="s">
        <v>77</v>
      </c>
      <c r="B95" s="121"/>
      <c r="C95" s="122"/>
      <c r="D95" s="123" t="s">
        <v>78</v>
      </c>
      <c r="E95" s="123"/>
      <c r="F95" s="123"/>
      <c r="G95" s="123"/>
      <c r="H95" s="123"/>
      <c r="I95" s="124"/>
      <c r="J95" s="123" t="s">
        <v>79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101 - Komunikace'!J30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80</v>
      </c>
      <c r="AR95" s="127"/>
      <c r="AS95" s="128">
        <v>0</v>
      </c>
      <c r="AT95" s="129">
        <f>ROUND(SUM(AV95:AW95),2)</f>
        <v>0</v>
      </c>
      <c r="AU95" s="130">
        <f>'SO 101 - Komunikace'!P124</f>
        <v>0</v>
      </c>
      <c r="AV95" s="129">
        <f>'SO 101 - Komunikace'!J33</f>
        <v>0</v>
      </c>
      <c r="AW95" s="129">
        <f>'SO 101 - Komunikace'!J34</f>
        <v>0</v>
      </c>
      <c r="AX95" s="129">
        <f>'SO 101 - Komunikace'!J35</f>
        <v>0</v>
      </c>
      <c r="AY95" s="129">
        <f>'SO 101 - Komunikace'!J36</f>
        <v>0</v>
      </c>
      <c r="AZ95" s="129">
        <f>'SO 101 - Komunikace'!F33</f>
        <v>0</v>
      </c>
      <c r="BA95" s="129">
        <f>'SO 101 - Komunikace'!F34</f>
        <v>0</v>
      </c>
      <c r="BB95" s="129">
        <f>'SO 101 - Komunikace'!F35</f>
        <v>0</v>
      </c>
      <c r="BC95" s="129">
        <f>'SO 101 - Komunikace'!F36</f>
        <v>0</v>
      </c>
      <c r="BD95" s="131">
        <f>'SO 101 - Komunikace'!F37</f>
        <v>0</v>
      </c>
      <c r="BE95" s="7"/>
      <c r="BT95" s="132" t="s">
        <v>81</v>
      </c>
      <c r="BV95" s="132" t="s">
        <v>75</v>
      </c>
      <c r="BW95" s="132" t="s">
        <v>82</v>
      </c>
      <c r="BX95" s="132" t="s">
        <v>5</v>
      </c>
      <c r="CL95" s="132" t="s">
        <v>1</v>
      </c>
      <c r="CM95" s="132" t="s">
        <v>83</v>
      </c>
    </row>
    <row r="96" s="7" customFormat="1" ht="16.5" customHeight="1">
      <c r="A96" s="120" t="s">
        <v>77</v>
      </c>
      <c r="B96" s="121"/>
      <c r="C96" s="122"/>
      <c r="D96" s="123" t="s">
        <v>84</v>
      </c>
      <c r="E96" s="123"/>
      <c r="F96" s="123"/>
      <c r="G96" s="123"/>
      <c r="H96" s="123"/>
      <c r="I96" s="124"/>
      <c r="J96" s="123" t="s">
        <v>85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 102 - Chodníky a sjezdy'!J30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80</v>
      </c>
      <c r="AR96" s="127"/>
      <c r="AS96" s="128">
        <v>0</v>
      </c>
      <c r="AT96" s="129">
        <f>ROUND(SUM(AV96:AW96),2)</f>
        <v>0</v>
      </c>
      <c r="AU96" s="130">
        <f>'SO 102 - Chodníky a sjezdy'!P123</f>
        <v>0</v>
      </c>
      <c r="AV96" s="129">
        <f>'SO 102 - Chodníky a sjezdy'!J33</f>
        <v>0</v>
      </c>
      <c r="AW96" s="129">
        <f>'SO 102 - Chodníky a sjezdy'!J34</f>
        <v>0</v>
      </c>
      <c r="AX96" s="129">
        <f>'SO 102 - Chodníky a sjezdy'!J35</f>
        <v>0</v>
      </c>
      <c r="AY96" s="129">
        <f>'SO 102 - Chodníky a sjezdy'!J36</f>
        <v>0</v>
      </c>
      <c r="AZ96" s="129">
        <f>'SO 102 - Chodníky a sjezdy'!F33</f>
        <v>0</v>
      </c>
      <c r="BA96" s="129">
        <f>'SO 102 - Chodníky a sjezdy'!F34</f>
        <v>0</v>
      </c>
      <c r="BB96" s="129">
        <f>'SO 102 - Chodníky a sjezdy'!F35</f>
        <v>0</v>
      </c>
      <c r="BC96" s="129">
        <f>'SO 102 - Chodníky a sjezdy'!F36</f>
        <v>0</v>
      </c>
      <c r="BD96" s="131">
        <f>'SO 102 - Chodníky a sjezdy'!F37</f>
        <v>0</v>
      </c>
      <c r="BE96" s="7"/>
      <c r="BT96" s="132" t="s">
        <v>81</v>
      </c>
      <c r="BV96" s="132" t="s">
        <v>75</v>
      </c>
      <c r="BW96" s="132" t="s">
        <v>86</v>
      </c>
      <c r="BX96" s="132" t="s">
        <v>5</v>
      </c>
      <c r="CL96" s="132" t="s">
        <v>1</v>
      </c>
      <c r="CM96" s="132" t="s">
        <v>83</v>
      </c>
    </row>
    <row r="97" s="7" customFormat="1" ht="16.5" customHeight="1">
      <c r="A97" s="120" t="s">
        <v>77</v>
      </c>
      <c r="B97" s="121"/>
      <c r="C97" s="122"/>
      <c r="D97" s="123" t="s">
        <v>87</v>
      </c>
      <c r="E97" s="123"/>
      <c r="F97" s="123"/>
      <c r="G97" s="123"/>
      <c r="H97" s="123"/>
      <c r="I97" s="124"/>
      <c r="J97" s="123" t="s">
        <v>88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'VRN - Vedlejší rozpočtové...'!J30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80</v>
      </c>
      <c r="AR97" s="127"/>
      <c r="AS97" s="133">
        <v>0</v>
      </c>
      <c r="AT97" s="134">
        <f>ROUND(SUM(AV97:AW97),2)</f>
        <v>0</v>
      </c>
      <c r="AU97" s="135">
        <f>'VRN - Vedlejší rozpočtové...'!P121</f>
        <v>0</v>
      </c>
      <c r="AV97" s="134">
        <f>'VRN - Vedlejší rozpočtové...'!J33</f>
        <v>0</v>
      </c>
      <c r="AW97" s="134">
        <f>'VRN - Vedlejší rozpočtové...'!J34</f>
        <v>0</v>
      </c>
      <c r="AX97" s="134">
        <f>'VRN - Vedlejší rozpočtové...'!J35</f>
        <v>0</v>
      </c>
      <c r="AY97" s="134">
        <f>'VRN - Vedlejší rozpočtové...'!J36</f>
        <v>0</v>
      </c>
      <c r="AZ97" s="134">
        <f>'VRN - Vedlejší rozpočtové...'!F33</f>
        <v>0</v>
      </c>
      <c r="BA97" s="134">
        <f>'VRN - Vedlejší rozpočtové...'!F34</f>
        <v>0</v>
      </c>
      <c r="BB97" s="134">
        <f>'VRN - Vedlejší rozpočtové...'!F35</f>
        <v>0</v>
      </c>
      <c r="BC97" s="134">
        <f>'VRN - Vedlejší rozpočtové...'!F36</f>
        <v>0</v>
      </c>
      <c r="BD97" s="136">
        <f>'VRN - Vedlejší rozpočtové...'!F37</f>
        <v>0</v>
      </c>
      <c r="BE97" s="7"/>
      <c r="BT97" s="132" t="s">
        <v>81</v>
      </c>
      <c r="BV97" s="132" t="s">
        <v>75</v>
      </c>
      <c r="BW97" s="132" t="s">
        <v>89</v>
      </c>
      <c r="BX97" s="132" t="s">
        <v>5</v>
      </c>
      <c r="CL97" s="132" t="s">
        <v>1</v>
      </c>
      <c r="CM97" s="132" t="s">
        <v>83</v>
      </c>
    </row>
    <row r="98" s="2" customFormat="1" ht="30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</sheetData>
  <sheetProtection sheet="1" formatColumns="0" formatRows="0" objects="1" scenarios="1" spinCount="100000" saltValue="fn5aKU1Mtrzic/+KkOil9ljszzbGugZgwzg9Ne8eKT8tRL+OzYrDMAkY61hbtHqd7attAn7NA4V9GvufZXF4IA==" hashValue="GEcbxUNdzXo8RVs/Z/ynvutBGwxGh0gq9a/v0wGzHU064BSb5IwWyx0SyGiYRU8IwGXUYhcvOG9/S/XJtwpcng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 101 - Komunikace'!C2" display="/"/>
    <hyperlink ref="A96" location="'SO 102 - Chodníky a sjezdy'!C2" display="/"/>
    <hyperlink ref="A97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hidden="1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hidden="1" s="1" customFormat="1" ht="24.96" customHeight="1">
      <c r="B4" s="21"/>
      <c r="D4" s="139" t="s">
        <v>90</v>
      </c>
      <c r="L4" s="21"/>
      <c r="M4" s="140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1" t="s">
        <v>16</v>
      </c>
      <c r="L6" s="21"/>
    </row>
    <row r="7" hidden="1" s="1" customFormat="1" ht="26.25" customHeight="1">
      <c r="B7" s="21"/>
      <c r="E7" s="142" t="str">
        <f>'Rekapitulace stavby'!K6</f>
        <v>Oprava ulice Žebetínská a ulice Návrší Svobody (MČ Brno - Kohoutovice), I. úsek (ul. Žebětínská)</v>
      </c>
      <c r="F7" s="141"/>
      <c r="G7" s="141"/>
      <c r="H7" s="141"/>
      <c r="L7" s="21"/>
    </row>
    <row r="8" hidden="1" s="2" customFormat="1" ht="12" customHeight="1">
      <c r="A8" s="39"/>
      <c r="B8" s="45"/>
      <c r="C8" s="39"/>
      <c r="D8" s="141" t="s">
        <v>91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3" t="s">
        <v>92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4. 2. 2025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4" t="s">
        <v>21</v>
      </c>
      <c r="F15" s="39"/>
      <c r="G15" s="39"/>
      <c r="H15" s="39"/>
      <c r="I15" s="141" t="s">
        <v>26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4" t="s">
        <v>21</v>
      </c>
      <c r="F21" s="39"/>
      <c r="G21" s="39"/>
      <c r="H21" s="39"/>
      <c r="I21" s="141" t="s">
        <v>26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1" t="s">
        <v>30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4" t="s">
        <v>21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ROUND((SUM(BE124:BE331)),  2)</f>
        <v>0</v>
      </c>
      <c r="G33" s="39"/>
      <c r="H33" s="39"/>
      <c r="I33" s="156">
        <v>0.20999999999999999</v>
      </c>
      <c r="J33" s="155">
        <f>ROUND(((SUM(BE124:BE331))*I33),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1" t="s">
        <v>39</v>
      </c>
      <c r="F34" s="155">
        <f>ROUND((SUM(BF124:BF331)),  2)</f>
        <v>0</v>
      </c>
      <c r="G34" s="39"/>
      <c r="H34" s="39"/>
      <c r="I34" s="156">
        <v>0.12</v>
      </c>
      <c r="J34" s="155">
        <f>ROUND(((SUM(BF124:BF331))*I34),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ROUND((SUM(BG124:BG331)),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ROUND((SUM(BH124:BH331)),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ROUND((SUM(BI124:BI331)),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hidden="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93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26.25" customHeight="1">
      <c r="A85" s="39"/>
      <c r="B85" s="40"/>
      <c r="C85" s="41"/>
      <c r="D85" s="41"/>
      <c r="E85" s="175" t="str">
        <f>E7</f>
        <v>Oprava ulice Žebetínská a ulice Návrší Svobody (MČ Brno - Kohoutovice), I. úsek (ul. Žebětínská)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91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SO 101 - Komunikace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4. 2. 2025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30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6" t="s">
        <v>94</v>
      </c>
      <c r="D94" s="177"/>
      <c r="E94" s="177"/>
      <c r="F94" s="177"/>
      <c r="G94" s="177"/>
      <c r="H94" s="177"/>
      <c r="I94" s="177"/>
      <c r="J94" s="178" t="s">
        <v>95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79" t="s">
        <v>96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97</v>
      </c>
    </row>
    <row r="97" hidden="1" s="9" customFormat="1" ht="24.96" customHeight="1">
      <c r="A97" s="9"/>
      <c r="B97" s="180"/>
      <c r="C97" s="181"/>
      <c r="D97" s="182" t="s">
        <v>98</v>
      </c>
      <c r="E97" s="183"/>
      <c r="F97" s="183"/>
      <c r="G97" s="183"/>
      <c r="H97" s="183"/>
      <c r="I97" s="183"/>
      <c r="J97" s="184">
        <f>J125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6"/>
      <c r="C98" s="187"/>
      <c r="D98" s="188" t="s">
        <v>99</v>
      </c>
      <c r="E98" s="189"/>
      <c r="F98" s="189"/>
      <c r="G98" s="189"/>
      <c r="H98" s="189"/>
      <c r="I98" s="189"/>
      <c r="J98" s="190">
        <f>J126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6"/>
      <c r="C99" s="187"/>
      <c r="D99" s="188" t="s">
        <v>100</v>
      </c>
      <c r="E99" s="189"/>
      <c r="F99" s="189"/>
      <c r="G99" s="189"/>
      <c r="H99" s="189"/>
      <c r="I99" s="189"/>
      <c r="J99" s="190">
        <f>J198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6"/>
      <c r="C100" s="187"/>
      <c r="D100" s="188" t="s">
        <v>101</v>
      </c>
      <c r="E100" s="189"/>
      <c r="F100" s="189"/>
      <c r="G100" s="189"/>
      <c r="H100" s="189"/>
      <c r="I100" s="189"/>
      <c r="J100" s="190">
        <f>J227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6"/>
      <c r="C101" s="187"/>
      <c r="D101" s="188" t="s">
        <v>102</v>
      </c>
      <c r="E101" s="189"/>
      <c r="F101" s="189"/>
      <c r="G101" s="189"/>
      <c r="H101" s="189"/>
      <c r="I101" s="189"/>
      <c r="J101" s="190">
        <f>J230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6"/>
      <c r="C102" s="187"/>
      <c r="D102" s="188" t="s">
        <v>103</v>
      </c>
      <c r="E102" s="189"/>
      <c r="F102" s="189"/>
      <c r="G102" s="189"/>
      <c r="H102" s="189"/>
      <c r="I102" s="189"/>
      <c r="J102" s="190">
        <f>J236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6"/>
      <c r="C103" s="187"/>
      <c r="D103" s="188" t="s">
        <v>104</v>
      </c>
      <c r="E103" s="189"/>
      <c r="F103" s="189"/>
      <c r="G103" s="189"/>
      <c r="H103" s="189"/>
      <c r="I103" s="189"/>
      <c r="J103" s="190">
        <f>J321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6"/>
      <c r="C104" s="187"/>
      <c r="D104" s="188" t="s">
        <v>105</v>
      </c>
      <c r="E104" s="189"/>
      <c r="F104" s="189"/>
      <c r="G104" s="189"/>
      <c r="H104" s="189"/>
      <c r="I104" s="189"/>
      <c r="J104" s="190">
        <f>J330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hidden="1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hidden="1"/>
    <row r="108" hidden="1"/>
    <row r="109" hidden="1"/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106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6.25" customHeight="1">
      <c r="A114" s="39"/>
      <c r="B114" s="40"/>
      <c r="C114" s="41"/>
      <c r="D114" s="41"/>
      <c r="E114" s="175" t="str">
        <f>E7</f>
        <v>Oprava ulice Žebetínská a ulice Návrší Svobody (MČ Brno - Kohoutovice), I. úsek (ul. Žebětínská)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91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SO 101 - Komunikace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F12</f>
        <v xml:space="preserve"> </v>
      </c>
      <c r="G118" s="41"/>
      <c r="H118" s="41"/>
      <c r="I118" s="33" t="s">
        <v>22</v>
      </c>
      <c r="J118" s="80" t="str">
        <f>IF(J12="","",J12)</f>
        <v>4. 2. 2025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E15</f>
        <v xml:space="preserve"> </v>
      </c>
      <c r="G120" s="41"/>
      <c r="H120" s="41"/>
      <c r="I120" s="33" t="s">
        <v>29</v>
      </c>
      <c r="J120" s="37" t="str">
        <f>E21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27</v>
      </c>
      <c r="D121" s="41"/>
      <c r="E121" s="41"/>
      <c r="F121" s="28" t="str">
        <f>IF(E18="","",E18)</f>
        <v>Vyplň údaj</v>
      </c>
      <c r="G121" s="41"/>
      <c r="H121" s="41"/>
      <c r="I121" s="33" t="s">
        <v>30</v>
      </c>
      <c r="J121" s="37" t="str">
        <f>E24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2"/>
      <c r="B123" s="193"/>
      <c r="C123" s="194" t="s">
        <v>107</v>
      </c>
      <c r="D123" s="195" t="s">
        <v>58</v>
      </c>
      <c r="E123" s="195" t="s">
        <v>54</v>
      </c>
      <c r="F123" s="195" t="s">
        <v>55</v>
      </c>
      <c r="G123" s="195" t="s">
        <v>108</v>
      </c>
      <c r="H123" s="195" t="s">
        <v>109</v>
      </c>
      <c r="I123" s="195" t="s">
        <v>110</v>
      </c>
      <c r="J123" s="196" t="s">
        <v>95</v>
      </c>
      <c r="K123" s="197" t="s">
        <v>111</v>
      </c>
      <c r="L123" s="198"/>
      <c r="M123" s="101" t="s">
        <v>1</v>
      </c>
      <c r="N123" s="102" t="s">
        <v>37</v>
      </c>
      <c r="O123" s="102" t="s">
        <v>112</v>
      </c>
      <c r="P123" s="102" t="s">
        <v>113</v>
      </c>
      <c r="Q123" s="102" t="s">
        <v>114</v>
      </c>
      <c r="R123" s="102" t="s">
        <v>115</v>
      </c>
      <c r="S123" s="102" t="s">
        <v>116</v>
      </c>
      <c r="T123" s="103" t="s">
        <v>117</v>
      </c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</row>
    <row r="124" s="2" customFormat="1" ht="22.8" customHeight="1">
      <c r="A124" s="39"/>
      <c r="B124" s="40"/>
      <c r="C124" s="108" t="s">
        <v>118</v>
      </c>
      <c r="D124" s="41"/>
      <c r="E124" s="41"/>
      <c r="F124" s="41"/>
      <c r="G124" s="41"/>
      <c r="H124" s="41"/>
      <c r="I124" s="41"/>
      <c r="J124" s="199">
        <f>BK124</f>
        <v>0</v>
      </c>
      <c r="K124" s="41"/>
      <c r="L124" s="45"/>
      <c r="M124" s="104"/>
      <c r="N124" s="200"/>
      <c r="O124" s="105"/>
      <c r="P124" s="201">
        <f>P125</f>
        <v>0</v>
      </c>
      <c r="Q124" s="105"/>
      <c r="R124" s="201">
        <f>R125</f>
        <v>472.2639870299999</v>
      </c>
      <c r="S124" s="105"/>
      <c r="T124" s="202">
        <f>T125</f>
        <v>4908.9045999999998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72</v>
      </c>
      <c r="AU124" s="18" t="s">
        <v>97</v>
      </c>
      <c r="BK124" s="203">
        <f>BK125</f>
        <v>0</v>
      </c>
    </row>
    <row r="125" s="12" customFormat="1" ht="25.92" customHeight="1">
      <c r="A125" s="12"/>
      <c r="B125" s="204"/>
      <c r="C125" s="205"/>
      <c r="D125" s="206" t="s">
        <v>72</v>
      </c>
      <c r="E125" s="207" t="s">
        <v>119</v>
      </c>
      <c r="F125" s="207" t="s">
        <v>120</v>
      </c>
      <c r="G125" s="205"/>
      <c r="H125" s="205"/>
      <c r="I125" s="208"/>
      <c r="J125" s="209">
        <f>BK125</f>
        <v>0</v>
      </c>
      <c r="K125" s="205"/>
      <c r="L125" s="210"/>
      <c r="M125" s="211"/>
      <c r="N125" s="212"/>
      <c r="O125" s="212"/>
      <c r="P125" s="213">
        <f>P126+P198+P227+P230+P236+P321+P330</f>
        <v>0</v>
      </c>
      <c r="Q125" s="212"/>
      <c r="R125" s="213">
        <f>R126+R198+R227+R230+R236+R321+R330</f>
        <v>472.2639870299999</v>
      </c>
      <c r="S125" s="212"/>
      <c r="T125" s="214">
        <f>T126+T198+T227+T230+T236+T321+T330</f>
        <v>4908.9045999999998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81</v>
      </c>
      <c r="AT125" s="216" t="s">
        <v>72</v>
      </c>
      <c r="AU125" s="216" t="s">
        <v>73</v>
      </c>
      <c r="AY125" s="215" t="s">
        <v>121</v>
      </c>
      <c r="BK125" s="217">
        <f>BK126+BK198+BK227+BK230+BK236+BK321+BK330</f>
        <v>0</v>
      </c>
    </row>
    <row r="126" s="12" customFormat="1" ht="22.8" customHeight="1">
      <c r="A126" s="12"/>
      <c r="B126" s="204"/>
      <c r="C126" s="205"/>
      <c r="D126" s="206" t="s">
        <v>72</v>
      </c>
      <c r="E126" s="218" t="s">
        <v>81</v>
      </c>
      <c r="F126" s="218" t="s">
        <v>122</v>
      </c>
      <c r="G126" s="205"/>
      <c r="H126" s="205"/>
      <c r="I126" s="208"/>
      <c r="J126" s="219">
        <f>BK126</f>
        <v>0</v>
      </c>
      <c r="K126" s="205"/>
      <c r="L126" s="210"/>
      <c r="M126" s="211"/>
      <c r="N126" s="212"/>
      <c r="O126" s="212"/>
      <c r="P126" s="213">
        <f>SUM(P127:P197)</f>
        <v>0</v>
      </c>
      <c r="Q126" s="212"/>
      <c r="R126" s="213">
        <f>SUM(R127:R197)</f>
        <v>0.053925000000000001</v>
      </c>
      <c r="S126" s="212"/>
      <c r="T126" s="214">
        <f>SUM(T127:T197)</f>
        <v>4882.9445999999998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5" t="s">
        <v>81</v>
      </c>
      <c r="AT126" s="216" t="s">
        <v>72</v>
      </c>
      <c r="AU126" s="216" t="s">
        <v>81</v>
      </c>
      <c r="AY126" s="215" t="s">
        <v>121</v>
      </c>
      <c r="BK126" s="217">
        <f>SUM(BK127:BK197)</f>
        <v>0</v>
      </c>
    </row>
    <row r="127" s="2" customFormat="1" ht="33" customHeight="1">
      <c r="A127" s="39"/>
      <c r="B127" s="40"/>
      <c r="C127" s="220" t="s">
        <v>81</v>
      </c>
      <c r="D127" s="220" t="s">
        <v>123</v>
      </c>
      <c r="E127" s="221" t="s">
        <v>124</v>
      </c>
      <c r="F127" s="222" t="s">
        <v>125</v>
      </c>
      <c r="G127" s="223" t="s">
        <v>126</v>
      </c>
      <c r="H127" s="224">
        <v>86.5</v>
      </c>
      <c r="I127" s="225"/>
      <c r="J127" s="226">
        <f>ROUND(I127*H127,2)</f>
        <v>0</v>
      </c>
      <c r="K127" s="227"/>
      <c r="L127" s="45"/>
      <c r="M127" s="228" t="s">
        <v>1</v>
      </c>
      <c r="N127" s="229" t="s">
        <v>38</v>
      </c>
      <c r="O127" s="92"/>
      <c r="P127" s="230">
        <f>O127*H127</f>
        <v>0</v>
      </c>
      <c r="Q127" s="230">
        <v>0</v>
      </c>
      <c r="R127" s="230">
        <f>Q127*H127</f>
        <v>0</v>
      </c>
      <c r="S127" s="230">
        <v>0.32000000000000001</v>
      </c>
      <c r="T127" s="231">
        <f>S127*H127</f>
        <v>27.68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2" t="s">
        <v>127</v>
      </c>
      <c r="AT127" s="232" t="s">
        <v>123</v>
      </c>
      <c r="AU127" s="232" t="s">
        <v>83</v>
      </c>
      <c r="AY127" s="18" t="s">
        <v>121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8" t="s">
        <v>81</v>
      </c>
      <c r="BK127" s="233">
        <f>ROUND(I127*H127,2)</f>
        <v>0</v>
      </c>
      <c r="BL127" s="18" t="s">
        <v>127</v>
      </c>
      <c r="BM127" s="232" t="s">
        <v>128</v>
      </c>
    </row>
    <row r="128" s="13" customFormat="1">
      <c r="A128" s="13"/>
      <c r="B128" s="234"/>
      <c r="C128" s="235"/>
      <c r="D128" s="236" t="s">
        <v>129</v>
      </c>
      <c r="E128" s="237" t="s">
        <v>1</v>
      </c>
      <c r="F128" s="238" t="s">
        <v>130</v>
      </c>
      <c r="G128" s="235"/>
      <c r="H128" s="237" t="s">
        <v>1</v>
      </c>
      <c r="I128" s="239"/>
      <c r="J128" s="235"/>
      <c r="K128" s="235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129</v>
      </c>
      <c r="AU128" s="244" t="s">
        <v>83</v>
      </c>
      <c r="AV128" s="13" t="s">
        <v>81</v>
      </c>
      <c r="AW128" s="13" t="s">
        <v>31</v>
      </c>
      <c r="AX128" s="13" t="s">
        <v>73</v>
      </c>
      <c r="AY128" s="244" t="s">
        <v>121</v>
      </c>
    </row>
    <row r="129" s="14" customFormat="1">
      <c r="A129" s="14"/>
      <c r="B129" s="245"/>
      <c r="C129" s="246"/>
      <c r="D129" s="236" t="s">
        <v>129</v>
      </c>
      <c r="E129" s="247" t="s">
        <v>1</v>
      </c>
      <c r="F129" s="248" t="s">
        <v>131</v>
      </c>
      <c r="G129" s="246"/>
      <c r="H129" s="249">
        <v>26.5</v>
      </c>
      <c r="I129" s="250"/>
      <c r="J129" s="246"/>
      <c r="K129" s="246"/>
      <c r="L129" s="251"/>
      <c r="M129" s="252"/>
      <c r="N129" s="253"/>
      <c r="O129" s="253"/>
      <c r="P129" s="253"/>
      <c r="Q129" s="253"/>
      <c r="R129" s="253"/>
      <c r="S129" s="253"/>
      <c r="T129" s="25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5" t="s">
        <v>129</v>
      </c>
      <c r="AU129" s="255" t="s">
        <v>83</v>
      </c>
      <c r="AV129" s="14" t="s">
        <v>83</v>
      </c>
      <c r="AW129" s="14" t="s">
        <v>31</v>
      </c>
      <c r="AX129" s="14" t="s">
        <v>73</v>
      </c>
      <c r="AY129" s="255" t="s">
        <v>121</v>
      </c>
    </row>
    <row r="130" s="14" customFormat="1">
      <c r="A130" s="14"/>
      <c r="B130" s="245"/>
      <c r="C130" s="246"/>
      <c r="D130" s="236" t="s">
        <v>129</v>
      </c>
      <c r="E130" s="247" t="s">
        <v>1</v>
      </c>
      <c r="F130" s="248" t="s">
        <v>132</v>
      </c>
      <c r="G130" s="246"/>
      <c r="H130" s="249">
        <v>60</v>
      </c>
      <c r="I130" s="250"/>
      <c r="J130" s="246"/>
      <c r="K130" s="246"/>
      <c r="L130" s="251"/>
      <c r="M130" s="252"/>
      <c r="N130" s="253"/>
      <c r="O130" s="253"/>
      <c r="P130" s="253"/>
      <c r="Q130" s="253"/>
      <c r="R130" s="253"/>
      <c r="S130" s="253"/>
      <c r="T130" s="25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5" t="s">
        <v>129</v>
      </c>
      <c r="AU130" s="255" t="s">
        <v>83</v>
      </c>
      <c r="AV130" s="14" t="s">
        <v>83</v>
      </c>
      <c r="AW130" s="14" t="s">
        <v>31</v>
      </c>
      <c r="AX130" s="14" t="s">
        <v>73</v>
      </c>
      <c r="AY130" s="255" t="s">
        <v>121</v>
      </c>
    </row>
    <row r="131" s="15" customFormat="1">
      <c r="A131" s="15"/>
      <c r="B131" s="256"/>
      <c r="C131" s="257"/>
      <c r="D131" s="236" t="s">
        <v>129</v>
      </c>
      <c r="E131" s="258" t="s">
        <v>1</v>
      </c>
      <c r="F131" s="259" t="s">
        <v>133</v>
      </c>
      <c r="G131" s="257"/>
      <c r="H131" s="260">
        <v>86.5</v>
      </c>
      <c r="I131" s="261"/>
      <c r="J131" s="257"/>
      <c r="K131" s="257"/>
      <c r="L131" s="262"/>
      <c r="M131" s="263"/>
      <c r="N131" s="264"/>
      <c r="O131" s="264"/>
      <c r="P131" s="264"/>
      <c r="Q131" s="264"/>
      <c r="R131" s="264"/>
      <c r="S131" s="264"/>
      <c r="T131" s="26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6" t="s">
        <v>129</v>
      </c>
      <c r="AU131" s="266" t="s">
        <v>83</v>
      </c>
      <c r="AV131" s="15" t="s">
        <v>127</v>
      </c>
      <c r="AW131" s="15" t="s">
        <v>31</v>
      </c>
      <c r="AX131" s="15" t="s">
        <v>81</v>
      </c>
      <c r="AY131" s="266" t="s">
        <v>121</v>
      </c>
    </row>
    <row r="132" s="2" customFormat="1" ht="24.15" customHeight="1">
      <c r="A132" s="39"/>
      <c r="B132" s="40"/>
      <c r="C132" s="220" t="s">
        <v>83</v>
      </c>
      <c r="D132" s="220" t="s">
        <v>123</v>
      </c>
      <c r="E132" s="221" t="s">
        <v>134</v>
      </c>
      <c r="F132" s="222" t="s">
        <v>135</v>
      </c>
      <c r="G132" s="223" t="s">
        <v>126</v>
      </c>
      <c r="H132" s="224">
        <v>668.79999999999995</v>
      </c>
      <c r="I132" s="225"/>
      <c r="J132" s="226">
        <f>ROUND(I132*H132,2)</f>
        <v>0</v>
      </c>
      <c r="K132" s="227"/>
      <c r="L132" s="45"/>
      <c r="M132" s="228" t="s">
        <v>1</v>
      </c>
      <c r="N132" s="229" t="s">
        <v>38</v>
      </c>
      <c r="O132" s="92"/>
      <c r="P132" s="230">
        <f>O132*H132</f>
        <v>0</v>
      </c>
      <c r="Q132" s="230">
        <v>0</v>
      </c>
      <c r="R132" s="230">
        <f>Q132*H132</f>
        <v>0</v>
      </c>
      <c r="S132" s="230">
        <v>0.23999999999999999</v>
      </c>
      <c r="T132" s="231">
        <f>S132*H132</f>
        <v>160.51199999999997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2" t="s">
        <v>127</v>
      </c>
      <c r="AT132" s="232" t="s">
        <v>123</v>
      </c>
      <c r="AU132" s="232" t="s">
        <v>83</v>
      </c>
      <c r="AY132" s="18" t="s">
        <v>121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8" t="s">
        <v>81</v>
      </c>
      <c r="BK132" s="233">
        <f>ROUND(I132*H132,2)</f>
        <v>0</v>
      </c>
      <c r="BL132" s="18" t="s">
        <v>127</v>
      </c>
      <c r="BM132" s="232" t="s">
        <v>136</v>
      </c>
    </row>
    <row r="133" s="14" customFormat="1">
      <c r="A133" s="14"/>
      <c r="B133" s="245"/>
      <c r="C133" s="246"/>
      <c r="D133" s="236" t="s">
        <v>129</v>
      </c>
      <c r="E133" s="247" t="s">
        <v>1</v>
      </c>
      <c r="F133" s="248" t="s">
        <v>137</v>
      </c>
      <c r="G133" s="246"/>
      <c r="H133" s="249">
        <v>258</v>
      </c>
      <c r="I133" s="250"/>
      <c r="J133" s="246"/>
      <c r="K133" s="246"/>
      <c r="L133" s="251"/>
      <c r="M133" s="252"/>
      <c r="N133" s="253"/>
      <c r="O133" s="253"/>
      <c r="P133" s="253"/>
      <c r="Q133" s="253"/>
      <c r="R133" s="253"/>
      <c r="S133" s="253"/>
      <c r="T133" s="25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5" t="s">
        <v>129</v>
      </c>
      <c r="AU133" s="255" t="s">
        <v>83</v>
      </c>
      <c r="AV133" s="14" t="s">
        <v>83</v>
      </c>
      <c r="AW133" s="14" t="s">
        <v>31</v>
      </c>
      <c r="AX133" s="14" t="s">
        <v>73</v>
      </c>
      <c r="AY133" s="255" t="s">
        <v>121</v>
      </c>
    </row>
    <row r="134" s="14" customFormat="1">
      <c r="A134" s="14"/>
      <c r="B134" s="245"/>
      <c r="C134" s="246"/>
      <c r="D134" s="236" t="s">
        <v>129</v>
      </c>
      <c r="E134" s="247" t="s">
        <v>1</v>
      </c>
      <c r="F134" s="248" t="s">
        <v>138</v>
      </c>
      <c r="G134" s="246"/>
      <c r="H134" s="249">
        <v>60</v>
      </c>
      <c r="I134" s="250"/>
      <c r="J134" s="246"/>
      <c r="K134" s="246"/>
      <c r="L134" s="251"/>
      <c r="M134" s="252"/>
      <c r="N134" s="253"/>
      <c r="O134" s="253"/>
      <c r="P134" s="253"/>
      <c r="Q134" s="253"/>
      <c r="R134" s="253"/>
      <c r="S134" s="253"/>
      <c r="T134" s="25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5" t="s">
        <v>129</v>
      </c>
      <c r="AU134" s="255" t="s">
        <v>83</v>
      </c>
      <c r="AV134" s="14" t="s">
        <v>83</v>
      </c>
      <c r="AW134" s="14" t="s">
        <v>31</v>
      </c>
      <c r="AX134" s="14" t="s">
        <v>73</v>
      </c>
      <c r="AY134" s="255" t="s">
        <v>121</v>
      </c>
    </row>
    <row r="135" s="14" customFormat="1">
      <c r="A135" s="14"/>
      <c r="B135" s="245"/>
      <c r="C135" s="246"/>
      <c r="D135" s="236" t="s">
        <v>129</v>
      </c>
      <c r="E135" s="247" t="s">
        <v>1</v>
      </c>
      <c r="F135" s="248" t="s">
        <v>139</v>
      </c>
      <c r="G135" s="246"/>
      <c r="H135" s="249">
        <v>324.30000000000001</v>
      </c>
      <c r="I135" s="250"/>
      <c r="J135" s="246"/>
      <c r="K135" s="246"/>
      <c r="L135" s="251"/>
      <c r="M135" s="252"/>
      <c r="N135" s="253"/>
      <c r="O135" s="253"/>
      <c r="P135" s="253"/>
      <c r="Q135" s="253"/>
      <c r="R135" s="253"/>
      <c r="S135" s="253"/>
      <c r="T135" s="25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5" t="s">
        <v>129</v>
      </c>
      <c r="AU135" s="255" t="s">
        <v>83</v>
      </c>
      <c r="AV135" s="14" t="s">
        <v>83</v>
      </c>
      <c r="AW135" s="14" t="s">
        <v>31</v>
      </c>
      <c r="AX135" s="14" t="s">
        <v>73</v>
      </c>
      <c r="AY135" s="255" t="s">
        <v>121</v>
      </c>
    </row>
    <row r="136" s="14" customFormat="1">
      <c r="A136" s="14"/>
      <c r="B136" s="245"/>
      <c r="C136" s="246"/>
      <c r="D136" s="236" t="s">
        <v>129</v>
      </c>
      <c r="E136" s="247" t="s">
        <v>1</v>
      </c>
      <c r="F136" s="248" t="s">
        <v>140</v>
      </c>
      <c r="G136" s="246"/>
      <c r="H136" s="249">
        <v>26.5</v>
      </c>
      <c r="I136" s="250"/>
      <c r="J136" s="246"/>
      <c r="K136" s="246"/>
      <c r="L136" s="251"/>
      <c r="M136" s="252"/>
      <c r="N136" s="253"/>
      <c r="O136" s="253"/>
      <c r="P136" s="253"/>
      <c r="Q136" s="253"/>
      <c r="R136" s="253"/>
      <c r="S136" s="253"/>
      <c r="T136" s="25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5" t="s">
        <v>129</v>
      </c>
      <c r="AU136" s="255" t="s">
        <v>83</v>
      </c>
      <c r="AV136" s="14" t="s">
        <v>83</v>
      </c>
      <c r="AW136" s="14" t="s">
        <v>31</v>
      </c>
      <c r="AX136" s="14" t="s">
        <v>73</v>
      </c>
      <c r="AY136" s="255" t="s">
        <v>121</v>
      </c>
    </row>
    <row r="137" s="15" customFormat="1">
      <c r="A137" s="15"/>
      <c r="B137" s="256"/>
      <c r="C137" s="257"/>
      <c r="D137" s="236" t="s">
        <v>129</v>
      </c>
      <c r="E137" s="258" t="s">
        <v>1</v>
      </c>
      <c r="F137" s="259" t="s">
        <v>133</v>
      </c>
      <c r="G137" s="257"/>
      <c r="H137" s="260">
        <v>668.79999999999995</v>
      </c>
      <c r="I137" s="261"/>
      <c r="J137" s="257"/>
      <c r="K137" s="257"/>
      <c r="L137" s="262"/>
      <c r="M137" s="263"/>
      <c r="N137" s="264"/>
      <c r="O137" s="264"/>
      <c r="P137" s="264"/>
      <c r="Q137" s="264"/>
      <c r="R137" s="264"/>
      <c r="S137" s="264"/>
      <c r="T137" s="26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6" t="s">
        <v>129</v>
      </c>
      <c r="AU137" s="266" t="s">
        <v>83</v>
      </c>
      <c r="AV137" s="15" t="s">
        <v>127</v>
      </c>
      <c r="AW137" s="15" t="s">
        <v>31</v>
      </c>
      <c r="AX137" s="15" t="s">
        <v>81</v>
      </c>
      <c r="AY137" s="266" t="s">
        <v>121</v>
      </c>
    </row>
    <row r="138" s="2" customFormat="1" ht="24.15" customHeight="1">
      <c r="A138" s="39"/>
      <c r="B138" s="40"/>
      <c r="C138" s="220" t="s">
        <v>141</v>
      </c>
      <c r="D138" s="220" t="s">
        <v>123</v>
      </c>
      <c r="E138" s="221" t="s">
        <v>142</v>
      </c>
      <c r="F138" s="222" t="s">
        <v>143</v>
      </c>
      <c r="G138" s="223" t="s">
        <v>126</v>
      </c>
      <c r="H138" s="224">
        <v>3918.5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38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0.32500000000000001</v>
      </c>
      <c r="T138" s="231">
        <f>S138*H138</f>
        <v>1273.5125000000001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127</v>
      </c>
      <c r="AT138" s="232" t="s">
        <v>123</v>
      </c>
      <c r="AU138" s="232" t="s">
        <v>83</v>
      </c>
      <c r="AY138" s="18" t="s">
        <v>121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8" t="s">
        <v>81</v>
      </c>
      <c r="BK138" s="233">
        <f>ROUND(I138*H138,2)</f>
        <v>0</v>
      </c>
      <c r="BL138" s="18" t="s">
        <v>127</v>
      </c>
      <c r="BM138" s="232" t="s">
        <v>144</v>
      </c>
    </row>
    <row r="139" s="14" customFormat="1">
      <c r="A139" s="14"/>
      <c r="B139" s="245"/>
      <c r="C139" s="246"/>
      <c r="D139" s="236" t="s">
        <v>129</v>
      </c>
      <c r="E139" s="247" t="s">
        <v>1</v>
      </c>
      <c r="F139" s="248" t="s">
        <v>145</v>
      </c>
      <c r="G139" s="246"/>
      <c r="H139" s="249">
        <v>1689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5" t="s">
        <v>129</v>
      </c>
      <c r="AU139" s="255" t="s">
        <v>83</v>
      </c>
      <c r="AV139" s="14" t="s">
        <v>83</v>
      </c>
      <c r="AW139" s="14" t="s">
        <v>31</v>
      </c>
      <c r="AX139" s="14" t="s">
        <v>73</v>
      </c>
      <c r="AY139" s="255" t="s">
        <v>121</v>
      </c>
    </row>
    <row r="140" s="14" customFormat="1">
      <c r="A140" s="14"/>
      <c r="B140" s="245"/>
      <c r="C140" s="246"/>
      <c r="D140" s="236" t="s">
        <v>129</v>
      </c>
      <c r="E140" s="247" t="s">
        <v>1</v>
      </c>
      <c r="F140" s="248" t="s">
        <v>146</v>
      </c>
      <c r="G140" s="246"/>
      <c r="H140" s="249">
        <v>1472</v>
      </c>
      <c r="I140" s="250"/>
      <c r="J140" s="246"/>
      <c r="K140" s="246"/>
      <c r="L140" s="251"/>
      <c r="M140" s="252"/>
      <c r="N140" s="253"/>
      <c r="O140" s="253"/>
      <c r="P140" s="253"/>
      <c r="Q140" s="253"/>
      <c r="R140" s="253"/>
      <c r="S140" s="253"/>
      <c r="T140" s="25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5" t="s">
        <v>129</v>
      </c>
      <c r="AU140" s="255" t="s">
        <v>83</v>
      </c>
      <c r="AV140" s="14" t="s">
        <v>83</v>
      </c>
      <c r="AW140" s="14" t="s">
        <v>31</v>
      </c>
      <c r="AX140" s="14" t="s">
        <v>73</v>
      </c>
      <c r="AY140" s="255" t="s">
        <v>121</v>
      </c>
    </row>
    <row r="141" s="14" customFormat="1">
      <c r="A141" s="14"/>
      <c r="B141" s="245"/>
      <c r="C141" s="246"/>
      <c r="D141" s="236" t="s">
        <v>129</v>
      </c>
      <c r="E141" s="247" t="s">
        <v>1</v>
      </c>
      <c r="F141" s="248" t="s">
        <v>147</v>
      </c>
      <c r="G141" s="246"/>
      <c r="H141" s="249">
        <v>757.5</v>
      </c>
      <c r="I141" s="250"/>
      <c r="J141" s="246"/>
      <c r="K141" s="246"/>
      <c r="L141" s="251"/>
      <c r="M141" s="252"/>
      <c r="N141" s="253"/>
      <c r="O141" s="253"/>
      <c r="P141" s="253"/>
      <c r="Q141" s="253"/>
      <c r="R141" s="253"/>
      <c r="S141" s="253"/>
      <c r="T141" s="25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5" t="s">
        <v>129</v>
      </c>
      <c r="AU141" s="255" t="s">
        <v>83</v>
      </c>
      <c r="AV141" s="14" t="s">
        <v>83</v>
      </c>
      <c r="AW141" s="14" t="s">
        <v>31</v>
      </c>
      <c r="AX141" s="14" t="s">
        <v>73</v>
      </c>
      <c r="AY141" s="255" t="s">
        <v>121</v>
      </c>
    </row>
    <row r="142" s="15" customFormat="1">
      <c r="A142" s="15"/>
      <c r="B142" s="256"/>
      <c r="C142" s="257"/>
      <c r="D142" s="236" t="s">
        <v>129</v>
      </c>
      <c r="E142" s="258" t="s">
        <v>1</v>
      </c>
      <c r="F142" s="259" t="s">
        <v>133</v>
      </c>
      <c r="G142" s="257"/>
      <c r="H142" s="260">
        <v>3918.5</v>
      </c>
      <c r="I142" s="261"/>
      <c r="J142" s="257"/>
      <c r="K142" s="257"/>
      <c r="L142" s="262"/>
      <c r="M142" s="263"/>
      <c r="N142" s="264"/>
      <c r="O142" s="264"/>
      <c r="P142" s="264"/>
      <c r="Q142" s="264"/>
      <c r="R142" s="264"/>
      <c r="S142" s="264"/>
      <c r="T142" s="26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6" t="s">
        <v>129</v>
      </c>
      <c r="AU142" s="266" t="s">
        <v>83</v>
      </c>
      <c r="AV142" s="15" t="s">
        <v>127</v>
      </c>
      <c r="AW142" s="15" t="s">
        <v>31</v>
      </c>
      <c r="AX142" s="15" t="s">
        <v>81</v>
      </c>
      <c r="AY142" s="266" t="s">
        <v>121</v>
      </c>
    </row>
    <row r="143" s="2" customFormat="1" ht="24.15" customHeight="1">
      <c r="A143" s="39"/>
      <c r="B143" s="40"/>
      <c r="C143" s="220" t="s">
        <v>127</v>
      </c>
      <c r="D143" s="220" t="s">
        <v>123</v>
      </c>
      <c r="E143" s="221" t="s">
        <v>148</v>
      </c>
      <c r="F143" s="222" t="s">
        <v>149</v>
      </c>
      <c r="G143" s="223" t="s">
        <v>126</v>
      </c>
      <c r="H143" s="224">
        <v>476</v>
      </c>
      <c r="I143" s="225"/>
      <c r="J143" s="226">
        <f>ROUND(I143*H143,2)</f>
        <v>0</v>
      </c>
      <c r="K143" s="227"/>
      <c r="L143" s="45"/>
      <c r="M143" s="228" t="s">
        <v>1</v>
      </c>
      <c r="N143" s="229" t="s">
        <v>38</v>
      </c>
      <c r="O143" s="92"/>
      <c r="P143" s="230">
        <f>O143*H143</f>
        <v>0</v>
      </c>
      <c r="Q143" s="230">
        <v>0</v>
      </c>
      <c r="R143" s="230">
        <f>Q143*H143</f>
        <v>0</v>
      </c>
      <c r="S143" s="230">
        <v>0.625</v>
      </c>
      <c r="T143" s="231">
        <f>S143*H143</f>
        <v>297.5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2" t="s">
        <v>127</v>
      </c>
      <c r="AT143" s="232" t="s">
        <v>123</v>
      </c>
      <c r="AU143" s="232" t="s">
        <v>83</v>
      </c>
      <c r="AY143" s="18" t="s">
        <v>121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8" t="s">
        <v>81</v>
      </c>
      <c r="BK143" s="233">
        <f>ROUND(I143*H143,2)</f>
        <v>0</v>
      </c>
      <c r="BL143" s="18" t="s">
        <v>127</v>
      </c>
      <c r="BM143" s="232" t="s">
        <v>150</v>
      </c>
    </row>
    <row r="144" s="14" customFormat="1">
      <c r="A144" s="14"/>
      <c r="B144" s="245"/>
      <c r="C144" s="246"/>
      <c r="D144" s="236" t="s">
        <v>129</v>
      </c>
      <c r="E144" s="247" t="s">
        <v>1</v>
      </c>
      <c r="F144" s="248" t="s">
        <v>151</v>
      </c>
      <c r="G144" s="246"/>
      <c r="H144" s="249">
        <v>476</v>
      </c>
      <c r="I144" s="250"/>
      <c r="J144" s="246"/>
      <c r="K144" s="246"/>
      <c r="L144" s="251"/>
      <c r="M144" s="252"/>
      <c r="N144" s="253"/>
      <c r="O144" s="253"/>
      <c r="P144" s="253"/>
      <c r="Q144" s="253"/>
      <c r="R144" s="253"/>
      <c r="S144" s="253"/>
      <c r="T144" s="25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5" t="s">
        <v>129</v>
      </c>
      <c r="AU144" s="255" t="s">
        <v>83</v>
      </c>
      <c r="AV144" s="14" t="s">
        <v>83</v>
      </c>
      <c r="AW144" s="14" t="s">
        <v>31</v>
      </c>
      <c r="AX144" s="14" t="s">
        <v>73</v>
      </c>
      <c r="AY144" s="255" t="s">
        <v>121</v>
      </c>
    </row>
    <row r="145" s="15" customFormat="1">
      <c r="A145" s="15"/>
      <c r="B145" s="256"/>
      <c r="C145" s="257"/>
      <c r="D145" s="236" t="s">
        <v>129</v>
      </c>
      <c r="E145" s="258" t="s">
        <v>1</v>
      </c>
      <c r="F145" s="259" t="s">
        <v>133</v>
      </c>
      <c r="G145" s="257"/>
      <c r="H145" s="260">
        <v>476</v>
      </c>
      <c r="I145" s="261"/>
      <c r="J145" s="257"/>
      <c r="K145" s="257"/>
      <c r="L145" s="262"/>
      <c r="M145" s="263"/>
      <c r="N145" s="264"/>
      <c r="O145" s="264"/>
      <c r="P145" s="264"/>
      <c r="Q145" s="264"/>
      <c r="R145" s="264"/>
      <c r="S145" s="264"/>
      <c r="T145" s="26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6" t="s">
        <v>129</v>
      </c>
      <c r="AU145" s="266" t="s">
        <v>83</v>
      </c>
      <c r="AV145" s="15" t="s">
        <v>127</v>
      </c>
      <c r="AW145" s="15" t="s">
        <v>31</v>
      </c>
      <c r="AX145" s="15" t="s">
        <v>81</v>
      </c>
      <c r="AY145" s="266" t="s">
        <v>121</v>
      </c>
    </row>
    <row r="146" s="2" customFormat="1" ht="24.15" customHeight="1">
      <c r="A146" s="39"/>
      <c r="B146" s="40"/>
      <c r="C146" s="220" t="s">
        <v>152</v>
      </c>
      <c r="D146" s="220" t="s">
        <v>123</v>
      </c>
      <c r="E146" s="221" t="s">
        <v>153</v>
      </c>
      <c r="F146" s="222" t="s">
        <v>154</v>
      </c>
      <c r="G146" s="223" t="s">
        <v>126</v>
      </c>
      <c r="H146" s="224">
        <v>4786</v>
      </c>
      <c r="I146" s="225"/>
      <c r="J146" s="226">
        <f>ROUND(I146*H146,2)</f>
        <v>0</v>
      </c>
      <c r="K146" s="227"/>
      <c r="L146" s="45"/>
      <c r="M146" s="228" t="s">
        <v>1</v>
      </c>
      <c r="N146" s="229" t="s">
        <v>38</v>
      </c>
      <c r="O146" s="92"/>
      <c r="P146" s="230">
        <f>O146*H146</f>
        <v>0</v>
      </c>
      <c r="Q146" s="230">
        <v>0</v>
      </c>
      <c r="R146" s="230">
        <f>Q146*H146</f>
        <v>0</v>
      </c>
      <c r="S146" s="230">
        <v>0.45000000000000001</v>
      </c>
      <c r="T146" s="231">
        <f>S146*H146</f>
        <v>2153.7000000000003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127</v>
      </c>
      <c r="AT146" s="232" t="s">
        <v>123</v>
      </c>
      <c r="AU146" s="232" t="s">
        <v>83</v>
      </c>
      <c r="AY146" s="18" t="s">
        <v>121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8" t="s">
        <v>81</v>
      </c>
      <c r="BK146" s="233">
        <f>ROUND(I146*H146,2)</f>
        <v>0</v>
      </c>
      <c r="BL146" s="18" t="s">
        <v>127</v>
      </c>
      <c r="BM146" s="232" t="s">
        <v>155</v>
      </c>
    </row>
    <row r="147" s="14" customFormat="1">
      <c r="A147" s="14"/>
      <c r="B147" s="245"/>
      <c r="C147" s="246"/>
      <c r="D147" s="236" t="s">
        <v>129</v>
      </c>
      <c r="E147" s="247" t="s">
        <v>1</v>
      </c>
      <c r="F147" s="248" t="s">
        <v>156</v>
      </c>
      <c r="G147" s="246"/>
      <c r="H147" s="249">
        <v>1659</v>
      </c>
      <c r="I147" s="250"/>
      <c r="J147" s="246"/>
      <c r="K147" s="246"/>
      <c r="L147" s="251"/>
      <c r="M147" s="252"/>
      <c r="N147" s="253"/>
      <c r="O147" s="253"/>
      <c r="P147" s="253"/>
      <c r="Q147" s="253"/>
      <c r="R147" s="253"/>
      <c r="S147" s="253"/>
      <c r="T147" s="25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5" t="s">
        <v>129</v>
      </c>
      <c r="AU147" s="255" t="s">
        <v>83</v>
      </c>
      <c r="AV147" s="14" t="s">
        <v>83</v>
      </c>
      <c r="AW147" s="14" t="s">
        <v>31</v>
      </c>
      <c r="AX147" s="14" t="s">
        <v>73</v>
      </c>
      <c r="AY147" s="255" t="s">
        <v>121</v>
      </c>
    </row>
    <row r="148" s="14" customFormat="1">
      <c r="A148" s="14"/>
      <c r="B148" s="245"/>
      <c r="C148" s="246"/>
      <c r="D148" s="236" t="s">
        <v>129</v>
      </c>
      <c r="E148" s="247" t="s">
        <v>1</v>
      </c>
      <c r="F148" s="248" t="s">
        <v>157</v>
      </c>
      <c r="G148" s="246"/>
      <c r="H148" s="249">
        <v>1655</v>
      </c>
      <c r="I148" s="250"/>
      <c r="J148" s="246"/>
      <c r="K148" s="246"/>
      <c r="L148" s="251"/>
      <c r="M148" s="252"/>
      <c r="N148" s="253"/>
      <c r="O148" s="253"/>
      <c r="P148" s="253"/>
      <c r="Q148" s="253"/>
      <c r="R148" s="253"/>
      <c r="S148" s="253"/>
      <c r="T148" s="25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5" t="s">
        <v>129</v>
      </c>
      <c r="AU148" s="255" t="s">
        <v>83</v>
      </c>
      <c r="AV148" s="14" t="s">
        <v>83</v>
      </c>
      <c r="AW148" s="14" t="s">
        <v>31</v>
      </c>
      <c r="AX148" s="14" t="s">
        <v>73</v>
      </c>
      <c r="AY148" s="255" t="s">
        <v>121</v>
      </c>
    </row>
    <row r="149" s="14" customFormat="1">
      <c r="A149" s="14"/>
      <c r="B149" s="245"/>
      <c r="C149" s="246"/>
      <c r="D149" s="236" t="s">
        <v>129</v>
      </c>
      <c r="E149" s="247" t="s">
        <v>1</v>
      </c>
      <c r="F149" s="248" t="s">
        <v>158</v>
      </c>
      <c r="G149" s="246"/>
      <c r="H149" s="249">
        <v>1472</v>
      </c>
      <c r="I149" s="250"/>
      <c r="J149" s="246"/>
      <c r="K149" s="246"/>
      <c r="L149" s="251"/>
      <c r="M149" s="252"/>
      <c r="N149" s="253"/>
      <c r="O149" s="253"/>
      <c r="P149" s="253"/>
      <c r="Q149" s="253"/>
      <c r="R149" s="253"/>
      <c r="S149" s="253"/>
      <c r="T149" s="25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5" t="s">
        <v>129</v>
      </c>
      <c r="AU149" s="255" t="s">
        <v>83</v>
      </c>
      <c r="AV149" s="14" t="s">
        <v>83</v>
      </c>
      <c r="AW149" s="14" t="s">
        <v>31</v>
      </c>
      <c r="AX149" s="14" t="s">
        <v>73</v>
      </c>
      <c r="AY149" s="255" t="s">
        <v>121</v>
      </c>
    </row>
    <row r="150" s="15" customFormat="1">
      <c r="A150" s="15"/>
      <c r="B150" s="256"/>
      <c r="C150" s="257"/>
      <c r="D150" s="236" t="s">
        <v>129</v>
      </c>
      <c r="E150" s="258" t="s">
        <v>1</v>
      </c>
      <c r="F150" s="259" t="s">
        <v>133</v>
      </c>
      <c r="G150" s="257"/>
      <c r="H150" s="260">
        <v>4786</v>
      </c>
      <c r="I150" s="261"/>
      <c r="J150" s="257"/>
      <c r="K150" s="257"/>
      <c r="L150" s="262"/>
      <c r="M150" s="263"/>
      <c r="N150" s="264"/>
      <c r="O150" s="264"/>
      <c r="P150" s="264"/>
      <c r="Q150" s="264"/>
      <c r="R150" s="264"/>
      <c r="S150" s="264"/>
      <c r="T150" s="26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6" t="s">
        <v>129</v>
      </c>
      <c r="AU150" s="266" t="s">
        <v>83</v>
      </c>
      <c r="AV150" s="15" t="s">
        <v>127</v>
      </c>
      <c r="AW150" s="15" t="s">
        <v>31</v>
      </c>
      <c r="AX150" s="15" t="s">
        <v>81</v>
      </c>
      <c r="AY150" s="266" t="s">
        <v>121</v>
      </c>
    </row>
    <row r="151" s="2" customFormat="1" ht="24.15" customHeight="1">
      <c r="A151" s="39"/>
      <c r="B151" s="40"/>
      <c r="C151" s="220" t="s">
        <v>159</v>
      </c>
      <c r="D151" s="220" t="s">
        <v>123</v>
      </c>
      <c r="E151" s="221" t="s">
        <v>160</v>
      </c>
      <c r="F151" s="222" t="s">
        <v>161</v>
      </c>
      <c r="G151" s="223" t="s">
        <v>126</v>
      </c>
      <c r="H151" s="224">
        <v>477.39999999999998</v>
      </c>
      <c r="I151" s="225"/>
      <c r="J151" s="226">
        <f>ROUND(I151*H151,2)</f>
        <v>0</v>
      </c>
      <c r="K151" s="227"/>
      <c r="L151" s="45"/>
      <c r="M151" s="228" t="s">
        <v>1</v>
      </c>
      <c r="N151" s="229" t="s">
        <v>38</v>
      </c>
      <c r="O151" s="92"/>
      <c r="P151" s="230">
        <f>O151*H151</f>
        <v>0</v>
      </c>
      <c r="Q151" s="230">
        <v>0</v>
      </c>
      <c r="R151" s="230">
        <f>Q151*H151</f>
        <v>0</v>
      </c>
      <c r="S151" s="230">
        <v>0.069000000000000006</v>
      </c>
      <c r="T151" s="231">
        <f>S151*H151</f>
        <v>32.940600000000003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2" t="s">
        <v>127</v>
      </c>
      <c r="AT151" s="232" t="s">
        <v>123</v>
      </c>
      <c r="AU151" s="232" t="s">
        <v>83</v>
      </c>
      <c r="AY151" s="18" t="s">
        <v>121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8" t="s">
        <v>81</v>
      </c>
      <c r="BK151" s="233">
        <f>ROUND(I151*H151,2)</f>
        <v>0</v>
      </c>
      <c r="BL151" s="18" t="s">
        <v>127</v>
      </c>
      <c r="BM151" s="232" t="s">
        <v>162</v>
      </c>
    </row>
    <row r="152" s="14" customFormat="1">
      <c r="A152" s="14"/>
      <c r="B152" s="245"/>
      <c r="C152" s="246"/>
      <c r="D152" s="236" t="s">
        <v>129</v>
      </c>
      <c r="E152" s="247" t="s">
        <v>1</v>
      </c>
      <c r="F152" s="248" t="s">
        <v>163</v>
      </c>
      <c r="G152" s="246"/>
      <c r="H152" s="249">
        <v>477.39999999999998</v>
      </c>
      <c r="I152" s="250"/>
      <c r="J152" s="246"/>
      <c r="K152" s="246"/>
      <c r="L152" s="251"/>
      <c r="M152" s="252"/>
      <c r="N152" s="253"/>
      <c r="O152" s="253"/>
      <c r="P152" s="253"/>
      <c r="Q152" s="253"/>
      <c r="R152" s="253"/>
      <c r="S152" s="253"/>
      <c r="T152" s="25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5" t="s">
        <v>129</v>
      </c>
      <c r="AU152" s="255" t="s">
        <v>83</v>
      </c>
      <c r="AV152" s="14" t="s">
        <v>83</v>
      </c>
      <c r="AW152" s="14" t="s">
        <v>31</v>
      </c>
      <c r="AX152" s="14" t="s">
        <v>73</v>
      </c>
      <c r="AY152" s="255" t="s">
        <v>121</v>
      </c>
    </row>
    <row r="153" s="15" customFormat="1">
      <c r="A153" s="15"/>
      <c r="B153" s="256"/>
      <c r="C153" s="257"/>
      <c r="D153" s="236" t="s">
        <v>129</v>
      </c>
      <c r="E153" s="258" t="s">
        <v>1</v>
      </c>
      <c r="F153" s="259" t="s">
        <v>133</v>
      </c>
      <c r="G153" s="257"/>
      <c r="H153" s="260">
        <v>477.39999999999998</v>
      </c>
      <c r="I153" s="261"/>
      <c r="J153" s="257"/>
      <c r="K153" s="257"/>
      <c r="L153" s="262"/>
      <c r="M153" s="263"/>
      <c r="N153" s="264"/>
      <c r="O153" s="264"/>
      <c r="P153" s="264"/>
      <c r="Q153" s="264"/>
      <c r="R153" s="264"/>
      <c r="S153" s="264"/>
      <c r="T153" s="26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6" t="s">
        <v>129</v>
      </c>
      <c r="AU153" s="266" t="s">
        <v>83</v>
      </c>
      <c r="AV153" s="15" t="s">
        <v>127</v>
      </c>
      <c r="AW153" s="15" t="s">
        <v>31</v>
      </c>
      <c r="AX153" s="15" t="s">
        <v>81</v>
      </c>
      <c r="AY153" s="266" t="s">
        <v>121</v>
      </c>
    </row>
    <row r="154" s="2" customFormat="1" ht="24.15" customHeight="1">
      <c r="A154" s="39"/>
      <c r="B154" s="40"/>
      <c r="C154" s="220" t="s">
        <v>164</v>
      </c>
      <c r="D154" s="220" t="s">
        <v>123</v>
      </c>
      <c r="E154" s="221" t="s">
        <v>165</v>
      </c>
      <c r="F154" s="222" t="s">
        <v>166</v>
      </c>
      <c r="G154" s="223" t="s">
        <v>126</v>
      </c>
      <c r="H154" s="224">
        <v>757.5</v>
      </c>
      <c r="I154" s="225"/>
      <c r="J154" s="226">
        <f>ROUND(I154*H154,2)</f>
        <v>0</v>
      </c>
      <c r="K154" s="227"/>
      <c r="L154" s="45"/>
      <c r="M154" s="228" t="s">
        <v>1</v>
      </c>
      <c r="N154" s="229" t="s">
        <v>38</v>
      </c>
      <c r="O154" s="92"/>
      <c r="P154" s="230">
        <f>O154*H154</f>
        <v>0</v>
      </c>
      <c r="Q154" s="230">
        <v>1.0000000000000001E-05</v>
      </c>
      <c r="R154" s="230">
        <f>Q154*H154</f>
        <v>0.007575000000000001</v>
      </c>
      <c r="S154" s="230">
        <v>0.091999999999999998</v>
      </c>
      <c r="T154" s="231">
        <f>S154*H154</f>
        <v>69.689999999999998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2" t="s">
        <v>127</v>
      </c>
      <c r="AT154" s="232" t="s">
        <v>123</v>
      </c>
      <c r="AU154" s="232" t="s">
        <v>83</v>
      </c>
      <c r="AY154" s="18" t="s">
        <v>121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8" t="s">
        <v>81</v>
      </c>
      <c r="BK154" s="233">
        <f>ROUND(I154*H154,2)</f>
        <v>0</v>
      </c>
      <c r="BL154" s="18" t="s">
        <v>127</v>
      </c>
      <c r="BM154" s="232" t="s">
        <v>167</v>
      </c>
    </row>
    <row r="155" s="2" customFormat="1">
      <c r="A155" s="39"/>
      <c r="B155" s="40"/>
      <c r="C155" s="41"/>
      <c r="D155" s="267" t="s">
        <v>168</v>
      </c>
      <c r="E155" s="41"/>
      <c r="F155" s="268" t="s">
        <v>169</v>
      </c>
      <c r="G155" s="41"/>
      <c r="H155" s="41"/>
      <c r="I155" s="269"/>
      <c r="J155" s="41"/>
      <c r="K155" s="41"/>
      <c r="L155" s="45"/>
      <c r="M155" s="270"/>
      <c r="N155" s="271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168</v>
      </c>
      <c r="AU155" s="18" t="s">
        <v>83</v>
      </c>
    </row>
    <row r="156" s="14" customFormat="1">
      <c r="A156" s="14"/>
      <c r="B156" s="245"/>
      <c r="C156" s="246"/>
      <c r="D156" s="236" t="s">
        <v>129</v>
      </c>
      <c r="E156" s="247" t="s">
        <v>1</v>
      </c>
      <c r="F156" s="248" t="s">
        <v>170</v>
      </c>
      <c r="G156" s="246"/>
      <c r="H156" s="249">
        <v>757.5</v>
      </c>
      <c r="I156" s="250"/>
      <c r="J156" s="246"/>
      <c r="K156" s="246"/>
      <c r="L156" s="251"/>
      <c r="M156" s="252"/>
      <c r="N156" s="253"/>
      <c r="O156" s="253"/>
      <c r="P156" s="253"/>
      <c r="Q156" s="253"/>
      <c r="R156" s="253"/>
      <c r="S156" s="253"/>
      <c r="T156" s="25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5" t="s">
        <v>129</v>
      </c>
      <c r="AU156" s="255" t="s">
        <v>83</v>
      </c>
      <c r="AV156" s="14" t="s">
        <v>83</v>
      </c>
      <c r="AW156" s="14" t="s">
        <v>31</v>
      </c>
      <c r="AX156" s="14" t="s">
        <v>73</v>
      </c>
      <c r="AY156" s="255" t="s">
        <v>121</v>
      </c>
    </row>
    <row r="157" s="15" customFormat="1">
      <c r="A157" s="15"/>
      <c r="B157" s="256"/>
      <c r="C157" s="257"/>
      <c r="D157" s="236" t="s">
        <v>129</v>
      </c>
      <c r="E157" s="258" t="s">
        <v>1</v>
      </c>
      <c r="F157" s="259" t="s">
        <v>133</v>
      </c>
      <c r="G157" s="257"/>
      <c r="H157" s="260">
        <v>757.5</v>
      </c>
      <c r="I157" s="261"/>
      <c r="J157" s="257"/>
      <c r="K157" s="257"/>
      <c r="L157" s="262"/>
      <c r="M157" s="263"/>
      <c r="N157" s="264"/>
      <c r="O157" s="264"/>
      <c r="P157" s="264"/>
      <c r="Q157" s="264"/>
      <c r="R157" s="264"/>
      <c r="S157" s="264"/>
      <c r="T157" s="26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6" t="s">
        <v>129</v>
      </c>
      <c r="AU157" s="266" t="s">
        <v>83</v>
      </c>
      <c r="AV157" s="15" t="s">
        <v>127</v>
      </c>
      <c r="AW157" s="15" t="s">
        <v>31</v>
      </c>
      <c r="AX157" s="15" t="s">
        <v>81</v>
      </c>
      <c r="AY157" s="266" t="s">
        <v>121</v>
      </c>
    </row>
    <row r="158" s="2" customFormat="1" ht="24.15" customHeight="1">
      <c r="A158" s="39"/>
      <c r="B158" s="40"/>
      <c r="C158" s="220" t="s">
        <v>171</v>
      </c>
      <c r="D158" s="220" t="s">
        <v>123</v>
      </c>
      <c r="E158" s="221" t="s">
        <v>172</v>
      </c>
      <c r="F158" s="222" t="s">
        <v>173</v>
      </c>
      <c r="G158" s="223" t="s">
        <v>126</v>
      </c>
      <c r="H158" s="224">
        <v>1545</v>
      </c>
      <c r="I158" s="225"/>
      <c r="J158" s="226">
        <f>ROUND(I158*H158,2)</f>
        <v>0</v>
      </c>
      <c r="K158" s="227"/>
      <c r="L158" s="45"/>
      <c r="M158" s="228" t="s">
        <v>1</v>
      </c>
      <c r="N158" s="229" t="s">
        <v>38</v>
      </c>
      <c r="O158" s="92"/>
      <c r="P158" s="230">
        <f>O158*H158</f>
        <v>0</v>
      </c>
      <c r="Q158" s="230">
        <v>3.0000000000000001E-05</v>
      </c>
      <c r="R158" s="230">
        <f>Q158*H158</f>
        <v>0.046350000000000002</v>
      </c>
      <c r="S158" s="230">
        <v>0.23000000000000001</v>
      </c>
      <c r="T158" s="231">
        <f>S158*H158</f>
        <v>355.35000000000002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2" t="s">
        <v>127</v>
      </c>
      <c r="AT158" s="232" t="s">
        <v>123</v>
      </c>
      <c r="AU158" s="232" t="s">
        <v>83</v>
      </c>
      <c r="AY158" s="18" t="s">
        <v>121</v>
      </c>
      <c r="BE158" s="233">
        <f>IF(N158="základní",J158,0)</f>
        <v>0</v>
      </c>
      <c r="BF158" s="233">
        <f>IF(N158="snížená",J158,0)</f>
        <v>0</v>
      </c>
      <c r="BG158" s="233">
        <f>IF(N158="zákl. přenesená",J158,0)</f>
        <v>0</v>
      </c>
      <c r="BH158" s="233">
        <f>IF(N158="sníž. přenesená",J158,0)</f>
        <v>0</v>
      </c>
      <c r="BI158" s="233">
        <f>IF(N158="nulová",J158,0)</f>
        <v>0</v>
      </c>
      <c r="BJ158" s="18" t="s">
        <v>81</v>
      </c>
      <c r="BK158" s="233">
        <f>ROUND(I158*H158,2)</f>
        <v>0</v>
      </c>
      <c r="BL158" s="18" t="s">
        <v>127</v>
      </c>
      <c r="BM158" s="232" t="s">
        <v>174</v>
      </c>
    </row>
    <row r="159" s="2" customFormat="1">
      <c r="A159" s="39"/>
      <c r="B159" s="40"/>
      <c r="C159" s="41"/>
      <c r="D159" s="267" t="s">
        <v>168</v>
      </c>
      <c r="E159" s="41"/>
      <c r="F159" s="268" t="s">
        <v>175</v>
      </c>
      <c r="G159" s="41"/>
      <c r="H159" s="41"/>
      <c r="I159" s="269"/>
      <c r="J159" s="41"/>
      <c r="K159" s="41"/>
      <c r="L159" s="45"/>
      <c r="M159" s="270"/>
      <c r="N159" s="271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168</v>
      </c>
      <c r="AU159" s="18" t="s">
        <v>83</v>
      </c>
    </row>
    <row r="160" s="14" customFormat="1">
      <c r="A160" s="14"/>
      <c r="B160" s="245"/>
      <c r="C160" s="246"/>
      <c r="D160" s="236" t="s">
        <v>129</v>
      </c>
      <c r="E160" s="247" t="s">
        <v>1</v>
      </c>
      <c r="F160" s="248" t="s">
        <v>176</v>
      </c>
      <c r="G160" s="246"/>
      <c r="H160" s="249">
        <v>757.5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5" t="s">
        <v>129</v>
      </c>
      <c r="AU160" s="255" t="s">
        <v>83</v>
      </c>
      <c r="AV160" s="14" t="s">
        <v>83</v>
      </c>
      <c r="AW160" s="14" t="s">
        <v>31</v>
      </c>
      <c r="AX160" s="14" t="s">
        <v>73</v>
      </c>
      <c r="AY160" s="255" t="s">
        <v>121</v>
      </c>
    </row>
    <row r="161" s="14" customFormat="1">
      <c r="A161" s="14"/>
      <c r="B161" s="245"/>
      <c r="C161" s="246"/>
      <c r="D161" s="236" t="s">
        <v>129</v>
      </c>
      <c r="E161" s="247" t="s">
        <v>1</v>
      </c>
      <c r="F161" s="248" t="s">
        <v>177</v>
      </c>
      <c r="G161" s="246"/>
      <c r="H161" s="249">
        <v>757.5</v>
      </c>
      <c r="I161" s="250"/>
      <c r="J161" s="246"/>
      <c r="K161" s="246"/>
      <c r="L161" s="251"/>
      <c r="M161" s="252"/>
      <c r="N161" s="253"/>
      <c r="O161" s="253"/>
      <c r="P161" s="253"/>
      <c r="Q161" s="253"/>
      <c r="R161" s="253"/>
      <c r="S161" s="253"/>
      <c r="T161" s="25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5" t="s">
        <v>129</v>
      </c>
      <c r="AU161" s="255" t="s">
        <v>83</v>
      </c>
      <c r="AV161" s="14" t="s">
        <v>83</v>
      </c>
      <c r="AW161" s="14" t="s">
        <v>31</v>
      </c>
      <c r="AX161" s="14" t="s">
        <v>73</v>
      </c>
      <c r="AY161" s="255" t="s">
        <v>121</v>
      </c>
    </row>
    <row r="162" s="14" customFormat="1">
      <c r="A162" s="14"/>
      <c r="B162" s="245"/>
      <c r="C162" s="246"/>
      <c r="D162" s="236" t="s">
        <v>129</v>
      </c>
      <c r="E162" s="247" t="s">
        <v>1</v>
      </c>
      <c r="F162" s="248" t="s">
        <v>178</v>
      </c>
      <c r="G162" s="246"/>
      <c r="H162" s="249">
        <v>30</v>
      </c>
      <c r="I162" s="250"/>
      <c r="J162" s="246"/>
      <c r="K162" s="246"/>
      <c r="L162" s="251"/>
      <c r="M162" s="252"/>
      <c r="N162" s="253"/>
      <c r="O162" s="253"/>
      <c r="P162" s="253"/>
      <c r="Q162" s="253"/>
      <c r="R162" s="253"/>
      <c r="S162" s="253"/>
      <c r="T162" s="25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5" t="s">
        <v>129</v>
      </c>
      <c r="AU162" s="255" t="s">
        <v>83</v>
      </c>
      <c r="AV162" s="14" t="s">
        <v>83</v>
      </c>
      <c r="AW162" s="14" t="s">
        <v>31</v>
      </c>
      <c r="AX162" s="14" t="s">
        <v>73</v>
      </c>
      <c r="AY162" s="255" t="s">
        <v>121</v>
      </c>
    </row>
    <row r="163" s="15" customFormat="1">
      <c r="A163" s="15"/>
      <c r="B163" s="256"/>
      <c r="C163" s="257"/>
      <c r="D163" s="236" t="s">
        <v>129</v>
      </c>
      <c r="E163" s="258" t="s">
        <v>1</v>
      </c>
      <c r="F163" s="259" t="s">
        <v>133</v>
      </c>
      <c r="G163" s="257"/>
      <c r="H163" s="260">
        <v>1545</v>
      </c>
      <c r="I163" s="261"/>
      <c r="J163" s="257"/>
      <c r="K163" s="257"/>
      <c r="L163" s="262"/>
      <c r="M163" s="263"/>
      <c r="N163" s="264"/>
      <c r="O163" s="264"/>
      <c r="P163" s="264"/>
      <c r="Q163" s="264"/>
      <c r="R163" s="264"/>
      <c r="S163" s="264"/>
      <c r="T163" s="26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6" t="s">
        <v>129</v>
      </c>
      <c r="AU163" s="266" t="s">
        <v>83</v>
      </c>
      <c r="AV163" s="15" t="s">
        <v>127</v>
      </c>
      <c r="AW163" s="15" t="s">
        <v>31</v>
      </c>
      <c r="AX163" s="15" t="s">
        <v>81</v>
      </c>
      <c r="AY163" s="266" t="s">
        <v>121</v>
      </c>
    </row>
    <row r="164" s="2" customFormat="1" ht="16.5" customHeight="1">
      <c r="A164" s="39"/>
      <c r="B164" s="40"/>
      <c r="C164" s="220" t="s">
        <v>179</v>
      </c>
      <c r="D164" s="220" t="s">
        <v>123</v>
      </c>
      <c r="E164" s="221" t="s">
        <v>180</v>
      </c>
      <c r="F164" s="222" t="s">
        <v>181</v>
      </c>
      <c r="G164" s="223" t="s">
        <v>126</v>
      </c>
      <c r="H164" s="224">
        <v>7027.5</v>
      </c>
      <c r="I164" s="225"/>
      <c r="J164" s="226">
        <f>ROUND(I164*H164,2)</f>
        <v>0</v>
      </c>
      <c r="K164" s="227"/>
      <c r="L164" s="45"/>
      <c r="M164" s="228" t="s">
        <v>1</v>
      </c>
      <c r="N164" s="229" t="s">
        <v>38</v>
      </c>
      <c r="O164" s="92"/>
      <c r="P164" s="230">
        <f>O164*H164</f>
        <v>0</v>
      </c>
      <c r="Q164" s="230">
        <v>0</v>
      </c>
      <c r="R164" s="230">
        <f>Q164*H164</f>
        <v>0</v>
      </c>
      <c r="S164" s="230">
        <v>0.023</v>
      </c>
      <c r="T164" s="231">
        <f>S164*H164</f>
        <v>161.63249999999999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2" t="s">
        <v>127</v>
      </c>
      <c r="AT164" s="232" t="s">
        <v>123</v>
      </c>
      <c r="AU164" s="232" t="s">
        <v>83</v>
      </c>
      <c r="AY164" s="18" t="s">
        <v>121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8" t="s">
        <v>81</v>
      </c>
      <c r="BK164" s="233">
        <f>ROUND(I164*H164,2)</f>
        <v>0</v>
      </c>
      <c r="BL164" s="18" t="s">
        <v>127</v>
      </c>
      <c r="BM164" s="232" t="s">
        <v>182</v>
      </c>
    </row>
    <row r="165" s="2" customFormat="1">
      <c r="A165" s="39"/>
      <c r="B165" s="40"/>
      <c r="C165" s="41"/>
      <c r="D165" s="267" t="s">
        <v>168</v>
      </c>
      <c r="E165" s="41"/>
      <c r="F165" s="268" t="s">
        <v>183</v>
      </c>
      <c r="G165" s="41"/>
      <c r="H165" s="41"/>
      <c r="I165" s="269"/>
      <c r="J165" s="41"/>
      <c r="K165" s="41"/>
      <c r="L165" s="45"/>
      <c r="M165" s="270"/>
      <c r="N165" s="271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168</v>
      </c>
      <c r="AU165" s="18" t="s">
        <v>83</v>
      </c>
    </row>
    <row r="166" s="14" customFormat="1">
      <c r="A166" s="14"/>
      <c r="B166" s="245"/>
      <c r="C166" s="246"/>
      <c r="D166" s="236" t="s">
        <v>129</v>
      </c>
      <c r="E166" s="247" t="s">
        <v>1</v>
      </c>
      <c r="F166" s="248" t="s">
        <v>184</v>
      </c>
      <c r="G166" s="246"/>
      <c r="H166" s="249">
        <v>1515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5" t="s">
        <v>129</v>
      </c>
      <c r="AU166" s="255" t="s">
        <v>83</v>
      </c>
      <c r="AV166" s="14" t="s">
        <v>83</v>
      </c>
      <c r="AW166" s="14" t="s">
        <v>31</v>
      </c>
      <c r="AX166" s="14" t="s">
        <v>73</v>
      </c>
      <c r="AY166" s="255" t="s">
        <v>121</v>
      </c>
    </row>
    <row r="167" s="14" customFormat="1">
      <c r="A167" s="14"/>
      <c r="B167" s="245"/>
      <c r="C167" s="246"/>
      <c r="D167" s="236" t="s">
        <v>129</v>
      </c>
      <c r="E167" s="247" t="s">
        <v>1</v>
      </c>
      <c r="F167" s="248" t="s">
        <v>185</v>
      </c>
      <c r="G167" s="246"/>
      <c r="H167" s="249">
        <v>5302.5</v>
      </c>
      <c r="I167" s="250"/>
      <c r="J167" s="246"/>
      <c r="K167" s="246"/>
      <c r="L167" s="251"/>
      <c r="M167" s="252"/>
      <c r="N167" s="253"/>
      <c r="O167" s="253"/>
      <c r="P167" s="253"/>
      <c r="Q167" s="253"/>
      <c r="R167" s="253"/>
      <c r="S167" s="253"/>
      <c r="T167" s="25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5" t="s">
        <v>129</v>
      </c>
      <c r="AU167" s="255" t="s">
        <v>83</v>
      </c>
      <c r="AV167" s="14" t="s">
        <v>83</v>
      </c>
      <c r="AW167" s="14" t="s">
        <v>31</v>
      </c>
      <c r="AX167" s="14" t="s">
        <v>73</v>
      </c>
      <c r="AY167" s="255" t="s">
        <v>121</v>
      </c>
    </row>
    <row r="168" s="14" customFormat="1">
      <c r="A168" s="14"/>
      <c r="B168" s="245"/>
      <c r="C168" s="246"/>
      <c r="D168" s="236" t="s">
        <v>129</v>
      </c>
      <c r="E168" s="247" t="s">
        <v>1</v>
      </c>
      <c r="F168" s="248" t="s">
        <v>186</v>
      </c>
      <c r="G168" s="246"/>
      <c r="H168" s="249">
        <v>210</v>
      </c>
      <c r="I168" s="250"/>
      <c r="J168" s="246"/>
      <c r="K168" s="246"/>
      <c r="L168" s="251"/>
      <c r="M168" s="252"/>
      <c r="N168" s="253"/>
      <c r="O168" s="253"/>
      <c r="P168" s="253"/>
      <c r="Q168" s="253"/>
      <c r="R168" s="253"/>
      <c r="S168" s="253"/>
      <c r="T168" s="25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5" t="s">
        <v>129</v>
      </c>
      <c r="AU168" s="255" t="s">
        <v>83</v>
      </c>
      <c r="AV168" s="14" t="s">
        <v>83</v>
      </c>
      <c r="AW168" s="14" t="s">
        <v>31</v>
      </c>
      <c r="AX168" s="14" t="s">
        <v>73</v>
      </c>
      <c r="AY168" s="255" t="s">
        <v>121</v>
      </c>
    </row>
    <row r="169" s="15" customFormat="1">
      <c r="A169" s="15"/>
      <c r="B169" s="256"/>
      <c r="C169" s="257"/>
      <c r="D169" s="236" t="s">
        <v>129</v>
      </c>
      <c r="E169" s="258" t="s">
        <v>1</v>
      </c>
      <c r="F169" s="259" t="s">
        <v>133</v>
      </c>
      <c r="G169" s="257"/>
      <c r="H169" s="260">
        <v>7027.5</v>
      </c>
      <c r="I169" s="261"/>
      <c r="J169" s="257"/>
      <c r="K169" s="257"/>
      <c r="L169" s="262"/>
      <c r="M169" s="263"/>
      <c r="N169" s="264"/>
      <c r="O169" s="264"/>
      <c r="P169" s="264"/>
      <c r="Q169" s="264"/>
      <c r="R169" s="264"/>
      <c r="S169" s="264"/>
      <c r="T169" s="26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6" t="s">
        <v>129</v>
      </c>
      <c r="AU169" s="266" t="s">
        <v>83</v>
      </c>
      <c r="AV169" s="15" t="s">
        <v>127</v>
      </c>
      <c r="AW169" s="15" t="s">
        <v>31</v>
      </c>
      <c r="AX169" s="15" t="s">
        <v>81</v>
      </c>
      <c r="AY169" s="266" t="s">
        <v>121</v>
      </c>
    </row>
    <row r="170" s="2" customFormat="1" ht="16.5" customHeight="1">
      <c r="A170" s="39"/>
      <c r="B170" s="40"/>
      <c r="C170" s="220" t="s">
        <v>187</v>
      </c>
      <c r="D170" s="220" t="s">
        <v>123</v>
      </c>
      <c r="E170" s="221" t="s">
        <v>188</v>
      </c>
      <c r="F170" s="222" t="s">
        <v>189</v>
      </c>
      <c r="G170" s="223" t="s">
        <v>190</v>
      </c>
      <c r="H170" s="224">
        <v>1709.4000000000001</v>
      </c>
      <c r="I170" s="225"/>
      <c r="J170" s="226">
        <f>ROUND(I170*H170,2)</f>
        <v>0</v>
      </c>
      <c r="K170" s="227"/>
      <c r="L170" s="45"/>
      <c r="M170" s="228" t="s">
        <v>1</v>
      </c>
      <c r="N170" s="229" t="s">
        <v>38</v>
      </c>
      <c r="O170" s="92"/>
      <c r="P170" s="230">
        <f>O170*H170</f>
        <v>0</v>
      </c>
      <c r="Q170" s="230">
        <v>0</v>
      </c>
      <c r="R170" s="230">
        <f>Q170*H170</f>
        <v>0</v>
      </c>
      <c r="S170" s="230">
        <v>0.20499999999999999</v>
      </c>
      <c r="T170" s="231">
        <f>S170*H170</f>
        <v>350.42700000000002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2" t="s">
        <v>127</v>
      </c>
      <c r="AT170" s="232" t="s">
        <v>123</v>
      </c>
      <c r="AU170" s="232" t="s">
        <v>83</v>
      </c>
      <c r="AY170" s="18" t="s">
        <v>121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8" t="s">
        <v>81</v>
      </c>
      <c r="BK170" s="233">
        <f>ROUND(I170*H170,2)</f>
        <v>0</v>
      </c>
      <c r="BL170" s="18" t="s">
        <v>127</v>
      </c>
      <c r="BM170" s="232" t="s">
        <v>191</v>
      </c>
    </row>
    <row r="171" s="2" customFormat="1" ht="33" customHeight="1">
      <c r="A171" s="39"/>
      <c r="B171" s="40"/>
      <c r="C171" s="220" t="s">
        <v>192</v>
      </c>
      <c r="D171" s="220" t="s">
        <v>123</v>
      </c>
      <c r="E171" s="221" t="s">
        <v>193</v>
      </c>
      <c r="F171" s="222" t="s">
        <v>194</v>
      </c>
      <c r="G171" s="223" t="s">
        <v>195</v>
      </c>
      <c r="H171" s="224">
        <v>376.15499999999997</v>
      </c>
      <c r="I171" s="225"/>
      <c r="J171" s="226">
        <f>ROUND(I171*H171,2)</f>
        <v>0</v>
      </c>
      <c r="K171" s="227"/>
      <c r="L171" s="45"/>
      <c r="M171" s="228" t="s">
        <v>1</v>
      </c>
      <c r="N171" s="229" t="s">
        <v>38</v>
      </c>
      <c r="O171" s="92"/>
      <c r="P171" s="230">
        <f>O171*H171</f>
        <v>0</v>
      </c>
      <c r="Q171" s="230">
        <v>0</v>
      </c>
      <c r="R171" s="230">
        <f>Q171*H171</f>
        <v>0</v>
      </c>
      <c r="S171" s="230">
        <v>0</v>
      </c>
      <c r="T171" s="23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2" t="s">
        <v>127</v>
      </c>
      <c r="AT171" s="232" t="s">
        <v>123</v>
      </c>
      <c r="AU171" s="232" t="s">
        <v>83</v>
      </c>
      <c r="AY171" s="18" t="s">
        <v>121</v>
      </c>
      <c r="BE171" s="233">
        <f>IF(N171="základní",J171,0)</f>
        <v>0</v>
      </c>
      <c r="BF171" s="233">
        <f>IF(N171="snížená",J171,0)</f>
        <v>0</v>
      </c>
      <c r="BG171" s="233">
        <f>IF(N171="zákl. přenesená",J171,0)</f>
        <v>0</v>
      </c>
      <c r="BH171" s="233">
        <f>IF(N171="sníž. přenesená",J171,0)</f>
        <v>0</v>
      </c>
      <c r="BI171" s="233">
        <f>IF(N171="nulová",J171,0)</f>
        <v>0</v>
      </c>
      <c r="BJ171" s="18" t="s">
        <v>81</v>
      </c>
      <c r="BK171" s="233">
        <f>ROUND(I171*H171,2)</f>
        <v>0</v>
      </c>
      <c r="BL171" s="18" t="s">
        <v>127</v>
      </c>
      <c r="BM171" s="232" t="s">
        <v>196</v>
      </c>
    </row>
    <row r="172" s="14" customFormat="1">
      <c r="A172" s="14"/>
      <c r="B172" s="245"/>
      <c r="C172" s="246"/>
      <c r="D172" s="236" t="s">
        <v>129</v>
      </c>
      <c r="E172" s="247" t="s">
        <v>1</v>
      </c>
      <c r="F172" s="248" t="s">
        <v>197</v>
      </c>
      <c r="G172" s="246"/>
      <c r="H172" s="249">
        <v>4.2000000000000002</v>
      </c>
      <c r="I172" s="250"/>
      <c r="J172" s="246"/>
      <c r="K172" s="246"/>
      <c r="L172" s="251"/>
      <c r="M172" s="252"/>
      <c r="N172" s="253"/>
      <c r="O172" s="253"/>
      <c r="P172" s="253"/>
      <c r="Q172" s="253"/>
      <c r="R172" s="253"/>
      <c r="S172" s="253"/>
      <c r="T172" s="25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5" t="s">
        <v>129</v>
      </c>
      <c r="AU172" s="255" t="s">
        <v>83</v>
      </c>
      <c r="AV172" s="14" t="s">
        <v>83</v>
      </c>
      <c r="AW172" s="14" t="s">
        <v>31</v>
      </c>
      <c r="AX172" s="14" t="s">
        <v>73</v>
      </c>
      <c r="AY172" s="255" t="s">
        <v>121</v>
      </c>
    </row>
    <row r="173" s="14" customFormat="1">
      <c r="A173" s="14"/>
      <c r="B173" s="245"/>
      <c r="C173" s="246"/>
      <c r="D173" s="236" t="s">
        <v>129</v>
      </c>
      <c r="E173" s="247" t="s">
        <v>1</v>
      </c>
      <c r="F173" s="248" t="s">
        <v>198</v>
      </c>
      <c r="G173" s="246"/>
      <c r="H173" s="249">
        <v>1.8550000000000002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5" t="s">
        <v>129</v>
      </c>
      <c r="AU173" s="255" t="s">
        <v>83</v>
      </c>
      <c r="AV173" s="14" t="s">
        <v>83</v>
      </c>
      <c r="AW173" s="14" t="s">
        <v>31</v>
      </c>
      <c r="AX173" s="14" t="s">
        <v>73</v>
      </c>
      <c r="AY173" s="255" t="s">
        <v>121</v>
      </c>
    </row>
    <row r="174" s="14" customFormat="1">
      <c r="A174" s="14"/>
      <c r="B174" s="245"/>
      <c r="C174" s="246"/>
      <c r="D174" s="236" t="s">
        <v>129</v>
      </c>
      <c r="E174" s="247" t="s">
        <v>1</v>
      </c>
      <c r="F174" s="248" t="s">
        <v>199</v>
      </c>
      <c r="G174" s="246"/>
      <c r="H174" s="249">
        <v>30.959999999999997</v>
      </c>
      <c r="I174" s="250"/>
      <c r="J174" s="246"/>
      <c r="K174" s="246"/>
      <c r="L174" s="251"/>
      <c r="M174" s="252"/>
      <c r="N174" s="253"/>
      <c r="O174" s="253"/>
      <c r="P174" s="253"/>
      <c r="Q174" s="253"/>
      <c r="R174" s="253"/>
      <c r="S174" s="253"/>
      <c r="T174" s="25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5" t="s">
        <v>129</v>
      </c>
      <c r="AU174" s="255" t="s">
        <v>83</v>
      </c>
      <c r="AV174" s="14" t="s">
        <v>83</v>
      </c>
      <c r="AW174" s="14" t="s">
        <v>31</v>
      </c>
      <c r="AX174" s="14" t="s">
        <v>73</v>
      </c>
      <c r="AY174" s="255" t="s">
        <v>121</v>
      </c>
    </row>
    <row r="175" s="14" customFormat="1">
      <c r="A175" s="14"/>
      <c r="B175" s="245"/>
      <c r="C175" s="246"/>
      <c r="D175" s="236" t="s">
        <v>129</v>
      </c>
      <c r="E175" s="247" t="s">
        <v>1</v>
      </c>
      <c r="F175" s="248" t="s">
        <v>200</v>
      </c>
      <c r="G175" s="246"/>
      <c r="H175" s="249">
        <v>215.15000000000001</v>
      </c>
      <c r="I175" s="250"/>
      <c r="J175" s="246"/>
      <c r="K175" s="246"/>
      <c r="L175" s="251"/>
      <c r="M175" s="252"/>
      <c r="N175" s="253"/>
      <c r="O175" s="253"/>
      <c r="P175" s="253"/>
      <c r="Q175" s="253"/>
      <c r="R175" s="253"/>
      <c r="S175" s="253"/>
      <c r="T175" s="25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5" t="s">
        <v>129</v>
      </c>
      <c r="AU175" s="255" t="s">
        <v>83</v>
      </c>
      <c r="AV175" s="14" t="s">
        <v>83</v>
      </c>
      <c r="AW175" s="14" t="s">
        <v>31</v>
      </c>
      <c r="AX175" s="14" t="s">
        <v>73</v>
      </c>
      <c r="AY175" s="255" t="s">
        <v>121</v>
      </c>
    </row>
    <row r="176" s="14" customFormat="1">
      <c r="A176" s="14"/>
      <c r="B176" s="245"/>
      <c r="C176" s="246"/>
      <c r="D176" s="236" t="s">
        <v>129</v>
      </c>
      <c r="E176" s="247" t="s">
        <v>1</v>
      </c>
      <c r="F176" s="248" t="s">
        <v>201</v>
      </c>
      <c r="G176" s="246"/>
      <c r="H176" s="249">
        <v>106.05000000000001</v>
      </c>
      <c r="I176" s="250"/>
      <c r="J176" s="246"/>
      <c r="K176" s="246"/>
      <c r="L176" s="251"/>
      <c r="M176" s="252"/>
      <c r="N176" s="253"/>
      <c r="O176" s="253"/>
      <c r="P176" s="253"/>
      <c r="Q176" s="253"/>
      <c r="R176" s="253"/>
      <c r="S176" s="253"/>
      <c r="T176" s="25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5" t="s">
        <v>129</v>
      </c>
      <c r="AU176" s="255" t="s">
        <v>83</v>
      </c>
      <c r="AV176" s="14" t="s">
        <v>83</v>
      </c>
      <c r="AW176" s="14" t="s">
        <v>31</v>
      </c>
      <c r="AX176" s="14" t="s">
        <v>73</v>
      </c>
      <c r="AY176" s="255" t="s">
        <v>121</v>
      </c>
    </row>
    <row r="177" s="14" customFormat="1">
      <c r="A177" s="14"/>
      <c r="B177" s="245"/>
      <c r="C177" s="246"/>
      <c r="D177" s="236" t="s">
        <v>129</v>
      </c>
      <c r="E177" s="247" t="s">
        <v>1</v>
      </c>
      <c r="F177" s="248" t="s">
        <v>202</v>
      </c>
      <c r="G177" s="246"/>
      <c r="H177" s="249">
        <v>17.940000000000001</v>
      </c>
      <c r="I177" s="250"/>
      <c r="J177" s="246"/>
      <c r="K177" s="246"/>
      <c r="L177" s="251"/>
      <c r="M177" s="252"/>
      <c r="N177" s="253"/>
      <c r="O177" s="253"/>
      <c r="P177" s="253"/>
      <c r="Q177" s="253"/>
      <c r="R177" s="253"/>
      <c r="S177" s="253"/>
      <c r="T177" s="25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5" t="s">
        <v>129</v>
      </c>
      <c r="AU177" s="255" t="s">
        <v>83</v>
      </c>
      <c r="AV177" s="14" t="s">
        <v>83</v>
      </c>
      <c r="AW177" s="14" t="s">
        <v>31</v>
      </c>
      <c r="AX177" s="14" t="s">
        <v>73</v>
      </c>
      <c r="AY177" s="255" t="s">
        <v>121</v>
      </c>
    </row>
    <row r="178" s="15" customFormat="1">
      <c r="A178" s="15"/>
      <c r="B178" s="256"/>
      <c r="C178" s="257"/>
      <c r="D178" s="236" t="s">
        <v>129</v>
      </c>
      <c r="E178" s="258" t="s">
        <v>1</v>
      </c>
      <c r="F178" s="259" t="s">
        <v>133</v>
      </c>
      <c r="G178" s="257"/>
      <c r="H178" s="260">
        <v>376.15500000000003</v>
      </c>
      <c r="I178" s="261"/>
      <c r="J178" s="257"/>
      <c r="K178" s="257"/>
      <c r="L178" s="262"/>
      <c r="M178" s="263"/>
      <c r="N178" s="264"/>
      <c r="O178" s="264"/>
      <c r="P178" s="264"/>
      <c r="Q178" s="264"/>
      <c r="R178" s="264"/>
      <c r="S178" s="264"/>
      <c r="T178" s="26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6" t="s">
        <v>129</v>
      </c>
      <c r="AU178" s="266" t="s">
        <v>83</v>
      </c>
      <c r="AV178" s="15" t="s">
        <v>127</v>
      </c>
      <c r="AW178" s="15" t="s">
        <v>31</v>
      </c>
      <c r="AX178" s="15" t="s">
        <v>81</v>
      </c>
      <c r="AY178" s="266" t="s">
        <v>121</v>
      </c>
    </row>
    <row r="179" s="2" customFormat="1" ht="37.8" customHeight="1">
      <c r="A179" s="39"/>
      <c r="B179" s="40"/>
      <c r="C179" s="220" t="s">
        <v>203</v>
      </c>
      <c r="D179" s="220" t="s">
        <v>123</v>
      </c>
      <c r="E179" s="221" t="s">
        <v>204</v>
      </c>
      <c r="F179" s="222" t="s">
        <v>205</v>
      </c>
      <c r="G179" s="223" t="s">
        <v>195</v>
      </c>
      <c r="H179" s="224">
        <v>376.15499999999997</v>
      </c>
      <c r="I179" s="225"/>
      <c r="J179" s="226">
        <f>ROUND(I179*H179,2)</f>
        <v>0</v>
      </c>
      <c r="K179" s="227"/>
      <c r="L179" s="45"/>
      <c r="M179" s="228" t="s">
        <v>1</v>
      </c>
      <c r="N179" s="229" t="s">
        <v>38</v>
      </c>
      <c r="O179" s="92"/>
      <c r="P179" s="230">
        <f>O179*H179</f>
        <v>0</v>
      </c>
      <c r="Q179" s="230">
        <v>0</v>
      </c>
      <c r="R179" s="230">
        <f>Q179*H179</f>
        <v>0</v>
      </c>
      <c r="S179" s="230">
        <v>0</v>
      </c>
      <c r="T179" s="23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2" t="s">
        <v>127</v>
      </c>
      <c r="AT179" s="232" t="s">
        <v>123</v>
      </c>
      <c r="AU179" s="232" t="s">
        <v>83</v>
      </c>
      <c r="AY179" s="18" t="s">
        <v>121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8" t="s">
        <v>81</v>
      </c>
      <c r="BK179" s="233">
        <f>ROUND(I179*H179,2)</f>
        <v>0</v>
      </c>
      <c r="BL179" s="18" t="s">
        <v>127</v>
      </c>
      <c r="BM179" s="232" t="s">
        <v>206</v>
      </c>
    </row>
    <row r="180" s="2" customFormat="1" ht="37.8" customHeight="1">
      <c r="A180" s="39"/>
      <c r="B180" s="40"/>
      <c r="C180" s="220" t="s">
        <v>8</v>
      </c>
      <c r="D180" s="220" t="s">
        <v>123</v>
      </c>
      <c r="E180" s="221" t="s">
        <v>207</v>
      </c>
      <c r="F180" s="222" t="s">
        <v>208</v>
      </c>
      <c r="G180" s="223" t="s">
        <v>195</v>
      </c>
      <c r="H180" s="224">
        <v>1504.6199999999999</v>
      </c>
      <c r="I180" s="225"/>
      <c r="J180" s="226">
        <f>ROUND(I180*H180,2)</f>
        <v>0</v>
      </c>
      <c r="K180" s="227"/>
      <c r="L180" s="45"/>
      <c r="M180" s="228" t="s">
        <v>1</v>
      </c>
      <c r="N180" s="229" t="s">
        <v>38</v>
      </c>
      <c r="O180" s="92"/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2" t="s">
        <v>127</v>
      </c>
      <c r="AT180" s="232" t="s">
        <v>123</v>
      </c>
      <c r="AU180" s="232" t="s">
        <v>83</v>
      </c>
      <c r="AY180" s="18" t="s">
        <v>121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8" t="s">
        <v>81</v>
      </c>
      <c r="BK180" s="233">
        <f>ROUND(I180*H180,2)</f>
        <v>0</v>
      </c>
      <c r="BL180" s="18" t="s">
        <v>127</v>
      </c>
      <c r="BM180" s="232" t="s">
        <v>209</v>
      </c>
    </row>
    <row r="181" s="14" customFormat="1">
      <c r="A181" s="14"/>
      <c r="B181" s="245"/>
      <c r="C181" s="246"/>
      <c r="D181" s="236" t="s">
        <v>129</v>
      </c>
      <c r="E181" s="247" t="s">
        <v>1</v>
      </c>
      <c r="F181" s="248" t="s">
        <v>210</v>
      </c>
      <c r="G181" s="246"/>
      <c r="H181" s="249">
        <v>1504.6199999999999</v>
      </c>
      <c r="I181" s="250"/>
      <c r="J181" s="246"/>
      <c r="K181" s="246"/>
      <c r="L181" s="251"/>
      <c r="M181" s="252"/>
      <c r="N181" s="253"/>
      <c r="O181" s="253"/>
      <c r="P181" s="253"/>
      <c r="Q181" s="253"/>
      <c r="R181" s="253"/>
      <c r="S181" s="253"/>
      <c r="T181" s="25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5" t="s">
        <v>129</v>
      </c>
      <c r="AU181" s="255" t="s">
        <v>83</v>
      </c>
      <c r="AV181" s="14" t="s">
        <v>83</v>
      </c>
      <c r="AW181" s="14" t="s">
        <v>31</v>
      </c>
      <c r="AX181" s="14" t="s">
        <v>73</v>
      </c>
      <c r="AY181" s="255" t="s">
        <v>121</v>
      </c>
    </row>
    <row r="182" s="15" customFormat="1">
      <c r="A182" s="15"/>
      <c r="B182" s="256"/>
      <c r="C182" s="257"/>
      <c r="D182" s="236" t="s">
        <v>129</v>
      </c>
      <c r="E182" s="258" t="s">
        <v>1</v>
      </c>
      <c r="F182" s="259" t="s">
        <v>133</v>
      </c>
      <c r="G182" s="257"/>
      <c r="H182" s="260">
        <v>1504.6199999999999</v>
      </c>
      <c r="I182" s="261"/>
      <c r="J182" s="257"/>
      <c r="K182" s="257"/>
      <c r="L182" s="262"/>
      <c r="M182" s="263"/>
      <c r="N182" s="264"/>
      <c r="O182" s="264"/>
      <c r="P182" s="264"/>
      <c r="Q182" s="264"/>
      <c r="R182" s="264"/>
      <c r="S182" s="264"/>
      <c r="T182" s="26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6" t="s">
        <v>129</v>
      </c>
      <c r="AU182" s="266" t="s">
        <v>83</v>
      </c>
      <c r="AV182" s="15" t="s">
        <v>127</v>
      </c>
      <c r="AW182" s="15" t="s">
        <v>31</v>
      </c>
      <c r="AX182" s="15" t="s">
        <v>81</v>
      </c>
      <c r="AY182" s="266" t="s">
        <v>121</v>
      </c>
    </row>
    <row r="183" s="2" customFormat="1" ht="33" customHeight="1">
      <c r="A183" s="39"/>
      <c r="B183" s="40"/>
      <c r="C183" s="220" t="s">
        <v>211</v>
      </c>
      <c r="D183" s="220" t="s">
        <v>123</v>
      </c>
      <c r="E183" s="221" t="s">
        <v>212</v>
      </c>
      <c r="F183" s="222" t="s">
        <v>213</v>
      </c>
      <c r="G183" s="223" t="s">
        <v>214</v>
      </c>
      <c r="H183" s="224">
        <v>677.07899999999995</v>
      </c>
      <c r="I183" s="225"/>
      <c r="J183" s="226">
        <f>ROUND(I183*H183,2)</f>
        <v>0</v>
      </c>
      <c r="K183" s="227"/>
      <c r="L183" s="45"/>
      <c r="M183" s="228" t="s">
        <v>1</v>
      </c>
      <c r="N183" s="229" t="s">
        <v>38</v>
      </c>
      <c r="O183" s="92"/>
      <c r="P183" s="230">
        <f>O183*H183</f>
        <v>0</v>
      </c>
      <c r="Q183" s="230">
        <v>0</v>
      </c>
      <c r="R183" s="230">
        <f>Q183*H183</f>
        <v>0</v>
      </c>
      <c r="S183" s="230">
        <v>0</v>
      </c>
      <c r="T183" s="23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2" t="s">
        <v>127</v>
      </c>
      <c r="AT183" s="232" t="s">
        <v>123</v>
      </c>
      <c r="AU183" s="232" t="s">
        <v>83</v>
      </c>
      <c r="AY183" s="18" t="s">
        <v>121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8" t="s">
        <v>81</v>
      </c>
      <c r="BK183" s="233">
        <f>ROUND(I183*H183,2)</f>
        <v>0</v>
      </c>
      <c r="BL183" s="18" t="s">
        <v>127</v>
      </c>
      <c r="BM183" s="232" t="s">
        <v>215</v>
      </c>
    </row>
    <row r="184" s="14" customFormat="1">
      <c r="A184" s="14"/>
      <c r="B184" s="245"/>
      <c r="C184" s="246"/>
      <c r="D184" s="236" t="s">
        <v>129</v>
      </c>
      <c r="E184" s="247" t="s">
        <v>1</v>
      </c>
      <c r="F184" s="248" t="s">
        <v>216</v>
      </c>
      <c r="G184" s="246"/>
      <c r="H184" s="249">
        <v>677.07899999999995</v>
      </c>
      <c r="I184" s="250"/>
      <c r="J184" s="246"/>
      <c r="K184" s="246"/>
      <c r="L184" s="251"/>
      <c r="M184" s="252"/>
      <c r="N184" s="253"/>
      <c r="O184" s="253"/>
      <c r="P184" s="253"/>
      <c r="Q184" s="253"/>
      <c r="R184" s="253"/>
      <c r="S184" s="253"/>
      <c r="T184" s="25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5" t="s">
        <v>129</v>
      </c>
      <c r="AU184" s="255" t="s">
        <v>83</v>
      </c>
      <c r="AV184" s="14" t="s">
        <v>83</v>
      </c>
      <c r="AW184" s="14" t="s">
        <v>31</v>
      </c>
      <c r="AX184" s="14" t="s">
        <v>73</v>
      </c>
      <c r="AY184" s="255" t="s">
        <v>121</v>
      </c>
    </row>
    <row r="185" s="15" customFormat="1">
      <c r="A185" s="15"/>
      <c r="B185" s="256"/>
      <c r="C185" s="257"/>
      <c r="D185" s="236" t="s">
        <v>129</v>
      </c>
      <c r="E185" s="258" t="s">
        <v>1</v>
      </c>
      <c r="F185" s="259" t="s">
        <v>133</v>
      </c>
      <c r="G185" s="257"/>
      <c r="H185" s="260">
        <v>677.07899999999995</v>
      </c>
      <c r="I185" s="261"/>
      <c r="J185" s="257"/>
      <c r="K185" s="257"/>
      <c r="L185" s="262"/>
      <c r="M185" s="263"/>
      <c r="N185" s="264"/>
      <c r="O185" s="264"/>
      <c r="P185" s="264"/>
      <c r="Q185" s="264"/>
      <c r="R185" s="264"/>
      <c r="S185" s="264"/>
      <c r="T185" s="26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6" t="s">
        <v>129</v>
      </c>
      <c r="AU185" s="266" t="s">
        <v>83</v>
      </c>
      <c r="AV185" s="15" t="s">
        <v>127</v>
      </c>
      <c r="AW185" s="15" t="s">
        <v>31</v>
      </c>
      <c r="AX185" s="15" t="s">
        <v>81</v>
      </c>
      <c r="AY185" s="266" t="s">
        <v>121</v>
      </c>
    </row>
    <row r="186" s="2" customFormat="1" ht="16.5" customHeight="1">
      <c r="A186" s="39"/>
      <c r="B186" s="40"/>
      <c r="C186" s="220" t="s">
        <v>217</v>
      </c>
      <c r="D186" s="220" t="s">
        <v>123</v>
      </c>
      <c r="E186" s="221" t="s">
        <v>218</v>
      </c>
      <c r="F186" s="222" t="s">
        <v>219</v>
      </c>
      <c r="G186" s="223" t="s">
        <v>195</v>
      </c>
      <c r="H186" s="224">
        <v>376.15499999999997</v>
      </c>
      <c r="I186" s="225"/>
      <c r="J186" s="226">
        <f>ROUND(I186*H186,2)</f>
        <v>0</v>
      </c>
      <c r="K186" s="227"/>
      <c r="L186" s="45"/>
      <c r="M186" s="228" t="s">
        <v>1</v>
      </c>
      <c r="N186" s="229" t="s">
        <v>38</v>
      </c>
      <c r="O186" s="92"/>
      <c r="P186" s="230">
        <f>O186*H186</f>
        <v>0</v>
      </c>
      <c r="Q186" s="230">
        <v>0</v>
      </c>
      <c r="R186" s="230">
        <f>Q186*H186</f>
        <v>0</v>
      </c>
      <c r="S186" s="230">
        <v>0</v>
      </c>
      <c r="T186" s="23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2" t="s">
        <v>127</v>
      </c>
      <c r="AT186" s="232" t="s">
        <v>123</v>
      </c>
      <c r="AU186" s="232" t="s">
        <v>83</v>
      </c>
      <c r="AY186" s="18" t="s">
        <v>121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8" t="s">
        <v>81</v>
      </c>
      <c r="BK186" s="233">
        <f>ROUND(I186*H186,2)</f>
        <v>0</v>
      </c>
      <c r="BL186" s="18" t="s">
        <v>127</v>
      </c>
      <c r="BM186" s="232" t="s">
        <v>220</v>
      </c>
    </row>
    <row r="187" s="14" customFormat="1">
      <c r="A187" s="14"/>
      <c r="B187" s="245"/>
      <c r="C187" s="246"/>
      <c r="D187" s="236" t="s">
        <v>129</v>
      </c>
      <c r="E187" s="247" t="s">
        <v>1</v>
      </c>
      <c r="F187" s="248" t="s">
        <v>221</v>
      </c>
      <c r="G187" s="246"/>
      <c r="H187" s="249">
        <v>376.15499999999997</v>
      </c>
      <c r="I187" s="250"/>
      <c r="J187" s="246"/>
      <c r="K187" s="246"/>
      <c r="L187" s="251"/>
      <c r="M187" s="252"/>
      <c r="N187" s="253"/>
      <c r="O187" s="253"/>
      <c r="P187" s="253"/>
      <c r="Q187" s="253"/>
      <c r="R187" s="253"/>
      <c r="S187" s="253"/>
      <c r="T187" s="25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5" t="s">
        <v>129</v>
      </c>
      <c r="AU187" s="255" t="s">
        <v>83</v>
      </c>
      <c r="AV187" s="14" t="s">
        <v>83</v>
      </c>
      <c r="AW187" s="14" t="s">
        <v>31</v>
      </c>
      <c r="AX187" s="14" t="s">
        <v>73</v>
      </c>
      <c r="AY187" s="255" t="s">
        <v>121</v>
      </c>
    </row>
    <row r="188" s="15" customFormat="1">
      <c r="A188" s="15"/>
      <c r="B188" s="256"/>
      <c r="C188" s="257"/>
      <c r="D188" s="236" t="s">
        <v>129</v>
      </c>
      <c r="E188" s="258" t="s">
        <v>1</v>
      </c>
      <c r="F188" s="259" t="s">
        <v>133</v>
      </c>
      <c r="G188" s="257"/>
      <c r="H188" s="260">
        <v>376.15499999999997</v>
      </c>
      <c r="I188" s="261"/>
      <c r="J188" s="257"/>
      <c r="K188" s="257"/>
      <c r="L188" s="262"/>
      <c r="M188" s="263"/>
      <c r="N188" s="264"/>
      <c r="O188" s="264"/>
      <c r="P188" s="264"/>
      <c r="Q188" s="264"/>
      <c r="R188" s="264"/>
      <c r="S188" s="264"/>
      <c r="T188" s="26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6" t="s">
        <v>129</v>
      </c>
      <c r="AU188" s="266" t="s">
        <v>83</v>
      </c>
      <c r="AV188" s="15" t="s">
        <v>127</v>
      </c>
      <c r="AW188" s="15" t="s">
        <v>31</v>
      </c>
      <c r="AX188" s="15" t="s">
        <v>81</v>
      </c>
      <c r="AY188" s="266" t="s">
        <v>121</v>
      </c>
    </row>
    <row r="189" s="2" customFormat="1" ht="24.15" customHeight="1">
      <c r="A189" s="39"/>
      <c r="B189" s="40"/>
      <c r="C189" s="220" t="s">
        <v>222</v>
      </c>
      <c r="D189" s="220" t="s">
        <v>123</v>
      </c>
      <c r="E189" s="221" t="s">
        <v>223</v>
      </c>
      <c r="F189" s="222" t="s">
        <v>224</v>
      </c>
      <c r="G189" s="223" t="s">
        <v>195</v>
      </c>
      <c r="H189" s="224">
        <v>45.652999999999999</v>
      </c>
      <c r="I189" s="225"/>
      <c r="J189" s="226">
        <f>ROUND(I189*H189,2)</f>
        <v>0</v>
      </c>
      <c r="K189" s="227"/>
      <c r="L189" s="45"/>
      <c r="M189" s="228" t="s">
        <v>1</v>
      </c>
      <c r="N189" s="229" t="s">
        <v>38</v>
      </c>
      <c r="O189" s="92"/>
      <c r="P189" s="230">
        <f>O189*H189</f>
        <v>0</v>
      </c>
      <c r="Q189" s="230">
        <v>0</v>
      </c>
      <c r="R189" s="230">
        <f>Q189*H189</f>
        <v>0</v>
      </c>
      <c r="S189" s="230">
        <v>0</v>
      </c>
      <c r="T189" s="23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2" t="s">
        <v>127</v>
      </c>
      <c r="AT189" s="232" t="s">
        <v>123</v>
      </c>
      <c r="AU189" s="232" t="s">
        <v>83</v>
      </c>
      <c r="AY189" s="18" t="s">
        <v>121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8" t="s">
        <v>81</v>
      </c>
      <c r="BK189" s="233">
        <f>ROUND(I189*H189,2)</f>
        <v>0</v>
      </c>
      <c r="BL189" s="18" t="s">
        <v>127</v>
      </c>
      <c r="BM189" s="232" t="s">
        <v>225</v>
      </c>
    </row>
    <row r="190" s="13" customFormat="1">
      <c r="A190" s="13"/>
      <c r="B190" s="234"/>
      <c r="C190" s="235"/>
      <c r="D190" s="236" t="s">
        <v>129</v>
      </c>
      <c r="E190" s="237" t="s">
        <v>1</v>
      </c>
      <c r="F190" s="238" t="s">
        <v>226</v>
      </c>
      <c r="G190" s="235"/>
      <c r="H190" s="237" t="s">
        <v>1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129</v>
      </c>
      <c r="AU190" s="244" t="s">
        <v>83</v>
      </c>
      <c r="AV190" s="13" t="s">
        <v>81</v>
      </c>
      <c r="AW190" s="13" t="s">
        <v>31</v>
      </c>
      <c r="AX190" s="13" t="s">
        <v>73</v>
      </c>
      <c r="AY190" s="244" t="s">
        <v>121</v>
      </c>
    </row>
    <row r="191" s="14" customFormat="1">
      <c r="A191" s="14"/>
      <c r="B191" s="245"/>
      <c r="C191" s="246"/>
      <c r="D191" s="236" t="s">
        <v>129</v>
      </c>
      <c r="E191" s="247" t="s">
        <v>1</v>
      </c>
      <c r="F191" s="248" t="s">
        <v>227</v>
      </c>
      <c r="G191" s="246"/>
      <c r="H191" s="249">
        <v>45.652500000000003</v>
      </c>
      <c r="I191" s="250"/>
      <c r="J191" s="246"/>
      <c r="K191" s="246"/>
      <c r="L191" s="251"/>
      <c r="M191" s="252"/>
      <c r="N191" s="253"/>
      <c r="O191" s="253"/>
      <c r="P191" s="253"/>
      <c r="Q191" s="253"/>
      <c r="R191" s="253"/>
      <c r="S191" s="253"/>
      <c r="T191" s="25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5" t="s">
        <v>129</v>
      </c>
      <c r="AU191" s="255" t="s">
        <v>83</v>
      </c>
      <c r="AV191" s="14" t="s">
        <v>83</v>
      </c>
      <c r="AW191" s="14" t="s">
        <v>31</v>
      </c>
      <c r="AX191" s="14" t="s">
        <v>73</v>
      </c>
      <c r="AY191" s="255" t="s">
        <v>121</v>
      </c>
    </row>
    <row r="192" s="15" customFormat="1">
      <c r="A192" s="15"/>
      <c r="B192" s="256"/>
      <c r="C192" s="257"/>
      <c r="D192" s="236" t="s">
        <v>129</v>
      </c>
      <c r="E192" s="258" t="s">
        <v>1</v>
      </c>
      <c r="F192" s="259" t="s">
        <v>133</v>
      </c>
      <c r="G192" s="257"/>
      <c r="H192" s="260">
        <v>45.652500000000003</v>
      </c>
      <c r="I192" s="261"/>
      <c r="J192" s="257"/>
      <c r="K192" s="257"/>
      <c r="L192" s="262"/>
      <c r="M192" s="263"/>
      <c r="N192" s="264"/>
      <c r="O192" s="264"/>
      <c r="P192" s="264"/>
      <c r="Q192" s="264"/>
      <c r="R192" s="264"/>
      <c r="S192" s="264"/>
      <c r="T192" s="26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6" t="s">
        <v>129</v>
      </c>
      <c r="AU192" s="266" t="s">
        <v>83</v>
      </c>
      <c r="AV192" s="15" t="s">
        <v>127</v>
      </c>
      <c r="AW192" s="15" t="s">
        <v>31</v>
      </c>
      <c r="AX192" s="15" t="s">
        <v>81</v>
      </c>
      <c r="AY192" s="266" t="s">
        <v>121</v>
      </c>
    </row>
    <row r="193" s="2" customFormat="1" ht="16.5" customHeight="1">
      <c r="A193" s="39"/>
      <c r="B193" s="40"/>
      <c r="C193" s="272" t="s">
        <v>228</v>
      </c>
      <c r="D193" s="272" t="s">
        <v>229</v>
      </c>
      <c r="E193" s="273" t="s">
        <v>230</v>
      </c>
      <c r="F193" s="274" t="s">
        <v>231</v>
      </c>
      <c r="G193" s="275" t="s">
        <v>214</v>
      </c>
      <c r="H193" s="276">
        <v>87.677000000000007</v>
      </c>
      <c r="I193" s="277"/>
      <c r="J193" s="278">
        <f>ROUND(I193*H193,2)</f>
        <v>0</v>
      </c>
      <c r="K193" s="279"/>
      <c r="L193" s="280"/>
      <c r="M193" s="281" t="s">
        <v>1</v>
      </c>
      <c r="N193" s="282" t="s">
        <v>38</v>
      </c>
      <c r="O193" s="92"/>
      <c r="P193" s="230">
        <f>O193*H193</f>
        <v>0</v>
      </c>
      <c r="Q193" s="230">
        <v>0</v>
      </c>
      <c r="R193" s="230">
        <f>Q193*H193</f>
        <v>0</v>
      </c>
      <c r="S193" s="230">
        <v>0</v>
      </c>
      <c r="T193" s="23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2" t="s">
        <v>159</v>
      </c>
      <c r="AT193" s="232" t="s">
        <v>229</v>
      </c>
      <c r="AU193" s="232" t="s">
        <v>83</v>
      </c>
      <c r="AY193" s="18" t="s">
        <v>121</v>
      </c>
      <c r="BE193" s="233">
        <f>IF(N193="základní",J193,0)</f>
        <v>0</v>
      </c>
      <c r="BF193" s="233">
        <f>IF(N193="snížená",J193,0)</f>
        <v>0</v>
      </c>
      <c r="BG193" s="233">
        <f>IF(N193="zákl. přenesená",J193,0)</f>
        <v>0</v>
      </c>
      <c r="BH193" s="233">
        <f>IF(N193="sníž. přenesená",J193,0)</f>
        <v>0</v>
      </c>
      <c r="BI193" s="233">
        <f>IF(N193="nulová",J193,0)</f>
        <v>0</v>
      </c>
      <c r="BJ193" s="18" t="s">
        <v>81</v>
      </c>
      <c r="BK193" s="233">
        <f>ROUND(I193*H193,2)</f>
        <v>0</v>
      </c>
      <c r="BL193" s="18" t="s">
        <v>127</v>
      </c>
      <c r="BM193" s="232" t="s">
        <v>232</v>
      </c>
    </row>
    <row r="194" s="14" customFormat="1">
      <c r="A194" s="14"/>
      <c r="B194" s="245"/>
      <c r="C194" s="246"/>
      <c r="D194" s="236" t="s">
        <v>129</v>
      </c>
      <c r="E194" s="247" t="s">
        <v>1</v>
      </c>
      <c r="F194" s="248" t="s">
        <v>233</v>
      </c>
      <c r="G194" s="246"/>
      <c r="H194" s="249">
        <v>87.676586499999999</v>
      </c>
      <c r="I194" s="250"/>
      <c r="J194" s="246"/>
      <c r="K194" s="246"/>
      <c r="L194" s="251"/>
      <c r="M194" s="252"/>
      <c r="N194" s="253"/>
      <c r="O194" s="253"/>
      <c r="P194" s="253"/>
      <c r="Q194" s="253"/>
      <c r="R194" s="253"/>
      <c r="S194" s="253"/>
      <c r="T194" s="25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5" t="s">
        <v>129</v>
      </c>
      <c r="AU194" s="255" t="s">
        <v>83</v>
      </c>
      <c r="AV194" s="14" t="s">
        <v>83</v>
      </c>
      <c r="AW194" s="14" t="s">
        <v>31</v>
      </c>
      <c r="AX194" s="14" t="s">
        <v>73</v>
      </c>
      <c r="AY194" s="255" t="s">
        <v>121</v>
      </c>
    </row>
    <row r="195" s="15" customFormat="1">
      <c r="A195" s="15"/>
      <c r="B195" s="256"/>
      <c r="C195" s="257"/>
      <c r="D195" s="236" t="s">
        <v>129</v>
      </c>
      <c r="E195" s="258" t="s">
        <v>1</v>
      </c>
      <c r="F195" s="259" t="s">
        <v>133</v>
      </c>
      <c r="G195" s="257"/>
      <c r="H195" s="260">
        <v>87.676586499999999</v>
      </c>
      <c r="I195" s="261"/>
      <c r="J195" s="257"/>
      <c r="K195" s="257"/>
      <c r="L195" s="262"/>
      <c r="M195" s="263"/>
      <c r="N195" s="264"/>
      <c r="O195" s="264"/>
      <c r="P195" s="264"/>
      <c r="Q195" s="264"/>
      <c r="R195" s="264"/>
      <c r="S195" s="264"/>
      <c r="T195" s="26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6" t="s">
        <v>129</v>
      </c>
      <c r="AU195" s="266" t="s">
        <v>83</v>
      </c>
      <c r="AV195" s="15" t="s">
        <v>127</v>
      </c>
      <c r="AW195" s="15" t="s">
        <v>31</v>
      </c>
      <c r="AX195" s="15" t="s">
        <v>81</v>
      </c>
      <c r="AY195" s="266" t="s">
        <v>121</v>
      </c>
    </row>
    <row r="196" s="2" customFormat="1" ht="24.15" customHeight="1">
      <c r="A196" s="39"/>
      <c r="B196" s="40"/>
      <c r="C196" s="220" t="s">
        <v>234</v>
      </c>
      <c r="D196" s="220" t="s">
        <v>123</v>
      </c>
      <c r="E196" s="221" t="s">
        <v>235</v>
      </c>
      <c r="F196" s="222" t="s">
        <v>236</v>
      </c>
      <c r="G196" s="223" t="s">
        <v>126</v>
      </c>
      <c r="H196" s="224">
        <v>6508.3000000000002</v>
      </c>
      <c r="I196" s="225"/>
      <c r="J196" s="226">
        <f>ROUND(I196*H196,2)</f>
        <v>0</v>
      </c>
      <c r="K196" s="227"/>
      <c r="L196" s="45"/>
      <c r="M196" s="228" t="s">
        <v>1</v>
      </c>
      <c r="N196" s="229" t="s">
        <v>38</v>
      </c>
      <c r="O196" s="92"/>
      <c r="P196" s="230">
        <f>O196*H196</f>
        <v>0</v>
      </c>
      <c r="Q196" s="230">
        <v>0</v>
      </c>
      <c r="R196" s="230">
        <f>Q196*H196</f>
        <v>0</v>
      </c>
      <c r="S196" s="230">
        <v>0</v>
      </c>
      <c r="T196" s="23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2" t="s">
        <v>127</v>
      </c>
      <c r="AT196" s="232" t="s">
        <v>123</v>
      </c>
      <c r="AU196" s="232" t="s">
        <v>83</v>
      </c>
      <c r="AY196" s="18" t="s">
        <v>121</v>
      </c>
      <c r="BE196" s="233">
        <f>IF(N196="základní",J196,0)</f>
        <v>0</v>
      </c>
      <c r="BF196" s="233">
        <f>IF(N196="snížená",J196,0)</f>
        <v>0</v>
      </c>
      <c r="BG196" s="233">
        <f>IF(N196="zákl. přenesená",J196,0)</f>
        <v>0</v>
      </c>
      <c r="BH196" s="233">
        <f>IF(N196="sníž. přenesená",J196,0)</f>
        <v>0</v>
      </c>
      <c r="BI196" s="233">
        <f>IF(N196="nulová",J196,0)</f>
        <v>0</v>
      </c>
      <c r="BJ196" s="18" t="s">
        <v>81</v>
      </c>
      <c r="BK196" s="233">
        <f>ROUND(I196*H196,2)</f>
        <v>0</v>
      </c>
      <c r="BL196" s="18" t="s">
        <v>127</v>
      </c>
      <c r="BM196" s="232" t="s">
        <v>237</v>
      </c>
    </row>
    <row r="197" s="14" customFormat="1">
      <c r="A197" s="14"/>
      <c r="B197" s="245"/>
      <c r="C197" s="246"/>
      <c r="D197" s="236" t="s">
        <v>129</v>
      </c>
      <c r="E197" s="247" t="s">
        <v>1</v>
      </c>
      <c r="F197" s="248" t="s">
        <v>238</v>
      </c>
      <c r="G197" s="246"/>
      <c r="H197" s="249">
        <v>6508.3000000000002</v>
      </c>
      <c r="I197" s="250"/>
      <c r="J197" s="246"/>
      <c r="K197" s="246"/>
      <c r="L197" s="251"/>
      <c r="M197" s="252"/>
      <c r="N197" s="253"/>
      <c r="O197" s="253"/>
      <c r="P197" s="253"/>
      <c r="Q197" s="253"/>
      <c r="R197" s="253"/>
      <c r="S197" s="253"/>
      <c r="T197" s="25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5" t="s">
        <v>129</v>
      </c>
      <c r="AU197" s="255" t="s">
        <v>83</v>
      </c>
      <c r="AV197" s="14" t="s">
        <v>83</v>
      </c>
      <c r="AW197" s="14" t="s">
        <v>31</v>
      </c>
      <c r="AX197" s="14" t="s">
        <v>81</v>
      </c>
      <c r="AY197" s="255" t="s">
        <v>121</v>
      </c>
    </row>
    <row r="198" s="12" customFormat="1" ht="22.8" customHeight="1">
      <c r="A198" s="12"/>
      <c r="B198" s="204"/>
      <c r="C198" s="205"/>
      <c r="D198" s="206" t="s">
        <v>72</v>
      </c>
      <c r="E198" s="218" t="s">
        <v>164</v>
      </c>
      <c r="F198" s="218" t="s">
        <v>239</v>
      </c>
      <c r="G198" s="205"/>
      <c r="H198" s="205"/>
      <c r="I198" s="208"/>
      <c r="J198" s="219">
        <f>BK198</f>
        <v>0</v>
      </c>
      <c r="K198" s="205"/>
      <c r="L198" s="210"/>
      <c r="M198" s="211"/>
      <c r="N198" s="212"/>
      <c r="O198" s="212"/>
      <c r="P198" s="213">
        <f>SUM(P199:P226)</f>
        <v>0</v>
      </c>
      <c r="Q198" s="212"/>
      <c r="R198" s="213">
        <f>SUM(R199:R226)</f>
        <v>0</v>
      </c>
      <c r="S198" s="212"/>
      <c r="T198" s="214">
        <f>SUM(T199:T226)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5" t="s">
        <v>81</v>
      </c>
      <c r="AT198" s="216" t="s">
        <v>72</v>
      </c>
      <c r="AU198" s="216" t="s">
        <v>81</v>
      </c>
      <c r="AY198" s="215" t="s">
        <v>121</v>
      </c>
      <c r="BK198" s="217">
        <f>SUM(BK199:BK226)</f>
        <v>0</v>
      </c>
    </row>
    <row r="199" s="2" customFormat="1" ht="24.15" customHeight="1">
      <c r="A199" s="39"/>
      <c r="B199" s="40"/>
      <c r="C199" s="220" t="s">
        <v>240</v>
      </c>
      <c r="D199" s="220" t="s">
        <v>123</v>
      </c>
      <c r="E199" s="221" t="s">
        <v>241</v>
      </c>
      <c r="F199" s="222" t="s">
        <v>242</v>
      </c>
      <c r="G199" s="223" t="s">
        <v>126</v>
      </c>
      <c r="H199" s="224">
        <v>1081.3</v>
      </c>
      <c r="I199" s="225"/>
      <c r="J199" s="226">
        <f>ROUND(I199*H199,2)</f>
        <v>0</v>
      </c>
      <c r="K199" s="227"/>
      <c r="L199" s="45"/>
      <c r="M199" s="228" t="s">
        <v>1</v>
      </c>
      <c r="N199" s="229" t="s">
        <v>38</v>
      </c>
      <c r="O199" s="92"/>
      <c r="P199" s="230">
        <f>O199*H199</f>
        <v>0</v>
      </c>
      <c r="Q199" s="230">
        <v>0</v>
      </c>
      <c r="R199" s="230">
        <f>Q199*H199</f>
        <v>0</v>
      </c>
      <c r="S199" s="230">
        <v>0</v>
      </c>
      <c r="T199" s="23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2" t="s">
        <v>127</v>
      </c>
      <c r="AT199" s="232" t="s">
        <v>123</v>
      </c>
      <c r="AU199" s="232" t="s">
        <v>83</v>
      </c>
      <c r="AY199" s="18" t="s">
        <v>121</v>
      </c>
      <c r="BE199" s="233">
        <f>IF(N199="základní",J199,0)</f>
        <v>0</v>
      </c>
      <c r="BF199" s="233">
        <f>IF(N199="snížená",J199,0)</f>
        <v>0</v>
      </c>
      <c r="BG199" s="233">
        <f>IF(N199="zákl. přenesená",J199,0)</f>
        <v>0</v>
      </c>
      <c r="BH199" s="233">
        <f>IF(N199="sníž. přenesená",J199,0)</f>
        <v>0</v>
      </c>
      <c r="BI199" s="233">
        <f>IF(N199="nulová",J199,0)</f>
        <v>0</v>
      </c>
      <c r="BJ199" s="18" t="s">
        <v>81</v>
      </c>
      <c r="BK199" s="233">
        <f>ROUND(I199*H199,2)</f>
        <v>0</v>
      </c>
      <c r="BL199" s="18" t="s">
        <v>127</v>
      </c>
      <c r="BM199" s="232" t="s">
        <v>243</v>
      </c>
    </row>
    <row r="200" s="14" customFormat="1">
      <c r="A200" s="14"/>
      <c r="B200" s="245"/>
      <c r="C200" s="246"/>
      <c r="D200" s="236" t="s">
        <v>129</v>
      </c>
      <c r="E200" s="247" t="s">
        <v>1</v>
      </c>
      <c r="F200" s="248" t="s">
        <v>244</v>
      </c>
      <c r="G200" s="246"/>
      <c r="H200" s="249">
        <v>161</v>
      </c>
      <c r="I200" s="250"/>
      <c r="J200" s="246"/>
      <c r="K200" s="246"/>
      <c r="L200" s="251"/>
      <c r="M200" s="252"/>
      <c r="N200" s="253"/>
      <c r="O200" s="253"/>
      <c r="P200" s="253"/>
      <c r="Q200" s="253"/>
      <c r="R200" s="253"/>
      <c r="S200" s="253"/>
      <c r="T200" s="25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5" t="s">
        <v>129</v>
      </c>
      <c r="AU200" s="255" t="s">
        <v>83</v>
      </c>
      <c r="AV200" s="14" t="s">
        <v>83</v>
      </c>
      <c r="AW200" s="14" t="s">
        <v>31</v>
      </c>
      <c r="AX200" s="14" t="s">
        <v>73</v>
      </c>
      <c r="AY200" s="255" t="s">
        <v>121</v>
      </c>
    </row>
    <row r="201" s="14" customFormat="1">
      <c r="A201" s="14"/>
      <c r="B201" s="245"/>
      <c r="C201" s="246"/>
      <c r="D201" s="236" t="s">
        <v>129</v>
      </c>
      <c r="E201" s="247" t="s">
        <v>1</v>
      </c>
      <c r="F201" s="248" t="s">
        <v>245</v>
      </c>
      <c r="G201" s="246"/>
      <c r="H201" s="249">
        <v>920.29999999999995</v>
      </c>
      <c r="I201" s="250"/>
      <c r="J201" s="246"/>
      <c r="K201" s="246"/>
      <c r="L201" s="251"/>
      <c r="M201" s="252"/>
      <c r="N201" s="253"/>
      <c r="O201" s="253"/>
      <c r="P201" s="253"/>
      <c r="Q201" s="253"/>
      <c r="R201" s="253"/>
      <c r="S201" s="253"/>
      <c r="T201" s="25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5" t="s">
        <v>129</v>
      </c>
      <c r="AU201" s="255" t="s">
        <v>83</v>
      </c>
      <c r="AV201" s="14" t="s">
        <v>83</v>
      </c>
      <c r="AW201" s="14" t="s">
        <v>31</v>
      </c>
      <c r="AX201" s="14" t="s">
        <v>73</v>
      </c>
      <c r="AY201" s="255" t="s">
        <v>121</v>
      </c>
    </row>
    <row r="202" s="15" customFormat="1">
      <c r="A202" s="15"/>
      <c r="B202" s="256"/>
      <c r="C202" s="257"/>
      <c r="D202" s="236" t="s">
        <v>129</v>
      </c>
      <c r="E202" s="258" t="s">
        <v>1</v>
      </c>
      <c r="F202" s="259" t="s">
        <v>133</v>
      </c>
      <c r="G202" s="257"/>
      <c r="H202" s="260">
        <v>1081.3</v>
      </c>
      <c r="I202" s="261"/>
      <c r="J202" s="257"/>
      <c r="K202" s="257"/>
      <c r="L202" s="262"/>
      <c r="M202" s="263"/>
      <c r="N202" s="264"/>
      <c r="O202" s="264"/>
      <c r="P202" s="264"/>
      <c r="Q202" s="264"/>
      <c r="R202" s="264"/>
      <c r="S202" s="264"/>
      <c r="T202" s="26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6" t="s">
        <v>129</v>
      </c>
      <c r="AU202" s="266" t="s">
        <v>83</v>
      </c>
      <c r="AV202" s="15" t="s">
        <v>127</v>
      </c>
      <c r="AW202" s="15" t="s">
        <v>31</v>
      </c>
      <c r="AX202" s="15" t="s">
        <v>81</v>
      </c>
      <c r="AY202" s="266" t="s">
        <v>121</v>
      </c>
    </row>
    <row r="203" s="2" customFormat="1" ht="33" customHeight="1">
      <c r="A203" s="39"/>
      <c r="B203" s="40"/>
      <c r="C203" s="220" t="s">
        <v>246</v>
      </c>
      <c r="D203" s="220" t="s">
        <v>123</v>
      </c>
      <c r="E203" s="221" t="s">
        <v>247</v>
      </c>
      <c r="F203" s="222" t="s">
        <v>248</v>
      </c>
      <c r="G203" s="223" t="s">
        <v>126</v>
      </c>
      <c r="H203" s="224">
        <v>6046</v>
      </c>
      <c r="I203" s="225"/>
      <c r="J203" s="226">
        <f>ROUND(I203*H203,2)</f>
        <v>0</v>
      </c>
      <c r="K203" s="227"/>
      <c r="L203" s="45"/>
      <c r="M203" s="228" t="s">
        <v>1</v>
      </c>
      <c r="N203" s="229" t="s">
        <v>38</v>
      </c>
      <c r="O203" s="92"/>
      <c r="P203" s="230">
        <f>O203*H203</f>
        <v>0</v>
      </c>
      <c r="Q203" s="230">
        <v>0</v>
      </c>
      <c r="R203" s="230">
        <f>Q203*H203</f>
        <v>0</v>
      </c>
      <c r="S203" s="230">
        <v>0</v>
      </c>
      <c r="T203" s="23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2" t="s">
        <v>127</v>
      </c>
      <c r="AT203" s="232" t="s">
        <v>123</v>
      </c>
      <c r="AU203" s="232" t="s">
        <v>83</v>
      </c>
      <c r="AY203" s="18" t="s">
        <v>121</v>
      </c>
      <c r="BE203" s="233">
        <f>IF(N203="základní",J203,0)</f>
        <v>0</v>
      </c>
      <c r="BF203" s="233">
        <f>IF(N203="snížená",J203,0)</f>
        <v>0</v>
      </c>
      <c r="BG203" s="233">
        <f>IF(N203="zákl. přenesená",J203,0)</f>
        <v>0</v>
      </c>
      <c r="BH203" s="233">
        <f>IF(N203="sníž. přenesená",J203,0)</f>
        <v>0</v>
      </c>
      <c r="BI203" s="233">
        <f>IF(N203="nulová",J203,0)</f>
        <v>0</v>
      </c>
      <c r="BJ203" s="18" t="s">
        <v>81</v>
      </c>
      <c r="BK203" s="233">
        <f>ROUND(I203*H203,2)</f>
        <v>0</v>
      </c>
      <c r="BL203" s="18" t="s">
        <v>127</v>
      </c>
      <c r="BM203" s="232" t="s">
        <v>249</v>
      </c>
    </row>
    <row r="204" s="14" customFormat="1">
      <c r="A204" s="14"/>
      <c r="B204" s="245"/>
      <c r="C204" s="246"/>
      <c r="D204" s="236" t="s">
        <v>129</v>
      </c>
      <c r="E204" s="247" t="s">
        <v>1</v>
      </c>
      <c r="F204" s="248" t="s">
        <v>250</v>
      </c>
      <c r="G204" s="246"/>
      <c r="H204" s="249">
        <v>6046</v>
      </c>
      <c r="I204" s="250"/>
      <c r="J204" s="246"/>
      <c r="K204" s="246"/>
      <c r="L204" s="251"/>
      <c r="M204" s="252"/>
      <c r="N204" s="253"/>
      <c r="O204" s="253"/>
      <c r="P204" s="253"/>
      <c r="Q204" s="253"/>
      <c r="R204" s="253"/>
      <c r="S204" s="253"/>
      <c r="T204" s="25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5" t="s">
        <v>129</v>
      </c>
      <c r="AU204" s="255" t="s">
        <v>83</v>
      </c>
      <c r="AV204" s="14" t="s">
        <v>83</v>
      </c>
      <c r="AW204" s="14" t="s">
        <v>31</v>
      </c>
      <c r="AX204" s="14" t="s">
        <v>73</v>
      </c>
      <c r="AY204" s="255" t="s">
        <v>121</v>
      </c>
    </row>
    <row r="205" s="15" customFormat="1">
      <c r="A205" s="15"/>
      <c r="B205" s="256"/>
      <c r="C205" s="257"/>
      <c r="D205" s="236" t="s">
        <v>129</v>
      </c>
      <c r="E205" s="258" t="s">
        <v>1</v>
      </c>
      <c r="F205" s="259" t="s">
        <v>133</v>
      </c>
      <c r="G205" s="257"/>
      <c r="H205" s="260">
        <v>6046</v>
      </c>
      <c r="I205" s="261"/>
      <c r="J205" s="257"/>
      <c r="K205" s="257"/>
      <c r="L205" s="262"/>
      <c r="M205" s="263"/>
      <c r="N205" s="264"/>
      <c r="O205" s="264"/>
      <c r="P205" s="264"/>
      <c r="Q205" s="264"/>
      <c r="R205" s="264"/>
      <c r="S205" s="264"/>
      <c r="T205" s="26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6" t="s">
        <v>129</v>
      </c>
      <c r="AU205" s="266" t="s">
        <v>83</v>
      </c>
      <c r="AV205" s="15" t="s">
        <v>127</v>
      </c>
      <c r="AW205" s="15" t="s">
        <v>31</v>
      </c>
      <c r="AX205" s="15" t="s">
        <v>81</v>
      </c>
      <c r="AY205" s="266" t="s">
        <v>121</v>
      </c>
    </row>
    <row r="206" s="2" customFormat="1" ht="24.15" customHeight="1">
      <c r="A206" s="39"/>
      <c r="B206" s="40"/>
      <c r="C206" s="220" t="s">
        <v>251</v>
      </c>
      <c r="D206" s="220" t="s">
        <v>123</v>
      </c>
      <c r="E206" s="221" t="s">
        <v>252</v>
      </c>
      <c r="F206" s="222" t="s">
        <v>253</v>
      </c>
      <c r="G206" s="223" t="s">
        <v>126</v>
      </c>
      <c r="H206" s="224">
        <v>138</v>
      </c>
      <c r="I206" s="225"/>
      <c r="J206" s="226">
        <f>ROUND(I206*H206,2)</f>
        <v>0</v>
      </c>
      <c r="K206" s="227"/>
      <c r="L206" s="45"/>
      <c r="M206" s="228" t="s">
        <v>1</v>
      </c>
      <c r="N206" s="229" t="s">
        <v>38</v>
      </c>
      <c r="O206" s="92"/>
      <c r="P206" s="230">
        <f>O206*H206</f>
        <v>0</v>
      </c>
      <c r="Q206" s="230">
        <v>0</v>
      </c>
      <c r="R206" s="230">
        <f>Q206*H206</f>
        <v>0</v>
      </c>
      <c r="S206" s="230">
        <v>0</v>
      </c>
      <c r="T206" s="23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2" t="s">
        <v>127</v>
      </c>
      <c r="AT206" s="232" t="s">
        <v>123</v>
      </c>
      <c r="AU206" s="232" t="s">
        <v>83</v>
      </c>
      <c r="AY206" s="18" t="s">
        <v>121</v>
      </c>
      <c r="BE206" s="233">
        <f>IF(N206="základní",J206,0)</f>
        <v>0</v>
      </c>
      <c r="BF206" s="233">
        <f>IF(N206="snížená",J206,0)</f>
        <v>0</v>
      </c>
      <c r="BG206" s="233">
        <f>IF(N206="zákl. přenesená",J206,0)</f>
        <v>0</v>
      </c>
      <c r="BH206" s="233">
        <f>IF(N206="sníž. přenesená",J206,0)</f>
        <v>0</v>
      </c>
      <c r="BI206" s="233">
        <f>IF(N206="nulová",J206,0)</f>
        <v>0</v>
      </c>
      <c r="BJ206" s="18" t="s">
        <v>81</v>
      </c>
      <c r="BK206" s="233">
        <f>ROUND(I206*H206,2)</f>
        <v>0</v>
      </c>
      <c r="BL206" s="18" t="s">
        <v>127</v>
      </c>
      <c r="BM206" s="232" t="s">
        <v>254</v>
      </c>
    </row>
    <row r="207" s="14" customFormat="1">
      <c r="A207" s="14"/>
      <c r="B207" s="245"/>
      <c r="C207" s="246"/>
      <c r="D207" s="236" t="s">
        <v>129</v>
      </c>
      <c r="E207" s="247" t="s">
        <v>1</v>
      </c>
      <c r="F207" s="248" t="s">
        <v>255</v>
      </c>
      <c r="G207" s="246"/>
      <c r="H207" s="249">
        <v>138</v>
      </c>
      <c r="I207" s="250"/>
      <c r="J207" s="246"/>
      <c r="K207" s="246"/>
      <c r="L207" s="251"/>
      <c r="M207" s="252"/>
      <c r="N207" s="253"/>
      <c r="O207" s="253"/>
      <c r="P207" s="253"/>
      <c r="Q207" s="253"/>
      <c r="R207" s="253"/>
      <c r="S207" s="253"/>
      <c r="T207" s="25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5" t="s">
        <v>129</v>
      </c>
      <c r="AU207" s="255" t="s">
        <v>83</v>
      </c>
      <c r="AV207" s="14" t="s">
        <v>83</v>
      </c>
      <c r="AW207" s="14" t="s">
        <v>31</v>
      </c>
      <c r="AX207" s="14" t="s">
        <v>73</v>
      </c>
      <c r="AY207" s="255" t="s">
        <v>121</v>
      </c>
    </row>
    <row r="208" s="15" customFormat="1">
      <c r="A208" s="15"/>
      <c r="B208" s="256"/>
      <c r="C208" s="257"/>
      <c r="D208" s="236" t="s">
        <v>129</v>
      </c>
      <c r="E208" s="258" t="s">
        <v>1</v>
      </c>
      <c r="F208" s="259" t="s">
        <v>133</v>
      </c>
      <c r="G208" s="257"/>
      <c r="H208" s="260">
        <v>138</v>
      </c>
      <c r="I208" s="261"/>
      <c r="J208" s="257"/>
      <c r="K208" s="257"/>
      <c r="L208" s="262"/>
      <c r="M208" s="263"/>
      <c r="N208" s="264"/>
      <c r="O208" s="264"/>
      <c r="P208" s="264"/>
      <c r="Q208" s="264"/>
      <c r="R208" s="264"/>
      <c r="S208" s="264"/>
      <c r="T208" s="26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66" t="s">
        <v>129</v>
      </c>
      <c r="AU208" s="266" t="s">
        <v>83</v>
      </c>
      <c r="AV208" s="15" t="s">
        <v>127</v>
      </c>
      <c r="AW208" s="15" t="s">
        <v>31</v>
      </c>
      <c r="AX208" s="15" t="s">
        <v>81</v>
      </c>
      <c r="AY208" s="266" t="s">
        <v>121</v>
      </c>
    </row>
    <row r="209" s="2" customFormat="1" ht="24.15" customHeight="1">
      <c r="A209" s="39"/>
      <c r="B209" s="40"/>
      <c r="C209" s="220" t="s">
        <v>7</v>
      </c>
      <c r="D209" s="220" t="s">
        <v>123</v>
      </c>
      <c r="E209" s="221" t="s">
        <v>256</v>
      </c>
      <c r="F209" s="222" t="s">
        <v>257</v>
      </c>
      <c r="G209" s="223" t="s">
        <v>126</v>
      </c>
      <c r="H209" s="224">
        <v>6370.3000000000002</v>
      </c>
      <c r="I209" s="225"/>
      <c r="J209" s="226">
        <f>ROUND(I209*H209,2)</f>
        <v>0</v>
      </c>
      <c r="K209" s="227"/>
      <c r="L209" s="45"/>
      <c r="M209" s="228" t="s">
        <v>1</v>
      </c>
      <c r="N209" s="229" t="s">
        <v>38</v>
      </c>
      <c r="O209" s="92"/>
      <c r="P209" s="230">
        <f>O209*H209</f>
        <v>0</v>
      </c>
      <c r="Q209" s="230">
        <v>0</v>
      </c>
      <c r="R209" s="230">
        <f>Q209*H209</f>
        <v>0</v>
      </c>
      <c r="S209" s="230">
        <v>0</v>
      </c>
      <c r="T209" s="23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2" t="s">
        <v>127</v>
      </c>
      <c r="AT209" s="232" t="s">
        <v>123</v>
      </c>
      <c r="AU209" s="232" t="s">
        <v>83</v>
      </c>
      <c r="AY209" s="18" t="s">
        <v>121</v>
      </c>
      <c r="BE209" s="233">
        <f>IF(N209="základní",J209,0)</f>
        <v>0</v>
      </c>
      <c r="BF209" s="233">
        <f>IF(N209="snížená",J209,0)</f>
        <v>0</v>
      </c>
      <c r="BG209" s="233">
        <f>IF(N209="zákl. přenesená",J209,0)</f>
        <v>0</v>
      </c>
      <c r="BH209" s="233">
        <f>IF(N209="sníž. přenesená",J209,0)</f>
        <v>0</v>
      </c>
      <c r="BI209" s="233">
        <f>IF(N209="nulová",J209,0)</f>
        <v>0</v>
      </c>
      <c r="BJ209" s="18" t="s">
        <v>81</v>
      </c>
      <c r="BK209" s="233">
        <f>ROUND(I209*H209,2)</f>
        <v>0</v>
      </c>
      <c r="BL209" s="18" t="s">
        <v>127</v>
      </c>
      <c r="BM209" s="232" t="s">
        <v>258</v>
      </c>
    </row>
    <row r="210" s="14" customFormat="1">
      <c r="A210" s="14"/>
      <c r="B210" s="245"/>
      <c r="C210" s="246"/>
      <c r="D210" s="236" t="s">
        <v>129</v>
      </c>
      <c r="E210" s="247" t="s">
        <v>1</v>
      </c>
      <c r="F210" s="248" t="s">
        <v>259</v>
      </c>
      <c r="G210" s="246"/>
      <c r="H210" s="249">
        <v>6370.3000000000002</v>
      </c>
      <c r="I210" s="250"/>
      <c r="J210" s="246"/>
      <c r="K210" s="246"/>
      <c r="L210" s="251"/>
      <c r="M210" s="252"/>
      <c r="N210" s="253"/>
      <c r="O210" s="253"/>
      <c r="P210" s="253"/>
      <c r="Q210" s="253"/>
      <c r="R210" s="253"/>
      <c r="S210" s="253"/>
      <c r="T210" s="25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5" t="s">
        <v>129</v>
      </c>
      <c r="AU210" s="255" t="s">
        <v>83</v>
      </c>
      <c r="AV210" s="14" t="s">
        <v>83</v>
      </c>
      <c r="AW210" s="14" t="s">
        <v>31</v>
      </c>
      <c r="AX210" s="14" t="s">
        <v>73</v>
      </c>
      <c r="AY210" s="255" t="s">
        <v>121</v>
      </c>
    </row>
    <row r="211" s="15" customFormat="1">
      <c r="A211" s="15"/>
      <c r="B211" s="256"/>
      <c r="C211" s="257"/>
      <c r="D211" s="236" t="s">
        <v>129</v>
      </c>
      <c r="E211" s="258" t="s">
        <v>1</v>
      </c>
      <c r="F211" s="259" t="s">
        <v>133</v>
      </c>
      <c r="G211" s="257"/>
      <c r="H211" s="260">
        <v>6370.3000000000002</v>
      </c>
      <c r="I211" s="261"/>
      <c r="J211" s="257"/>
      <c r="K211" s="257"/>
      <c r="L211" s="262"/>
      <c r="M211" s="263"/>
      <c r="N211" s="264"/>
      <c r="O211" s="264"/>
      <c r="P211" s="264"/>
      <c r="Q211" s="264"/>
      <c r="R211" s="264"/>
      <c r="S211" s="264"/>
      <c r="T211" s="26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6" t="s">
        <v>129</v>
      </c>
      <c r="AU211" s="266" t="s">
        <v>83</v>
      </c>
      <c r="AV211" s="15" t="s">
        <v>127</v>
      </c>
      <c r="AW211" s="15" t="s">
        <v>31</v>
      </c>
      <c r="AX211" s="15" t="s">
        <v>81</v>
      </c>
      <c r="AY211" s="266" t="s">
        <v>121</v>
      </c>
    </row>
    <row r="212" s="2" customFormat="1" ht="24.15" customHeight="1">
      <c r="A212" s="39"/>
      <c r="B212" s="40"/>
      <c r="C212" s="220" t="s">
        <v>260</v>
      </c>
      <c r="D212" s="220" t="s">
        <v>123</v>
      </c>
      <c r="E212" s="221" t="s">
        <v>261</v>
      </c>
      <c r="F212" s="222" t="s">
        <v>262</v>
      </c>
      <c r="G212" s="223" t="s">
        <v>126</v>
      </c>
      <c r="H212" s="224">
        <v>6184</v>
      </c>
      <c r="I212" s="225"/>
      <c r="J212" s="226">
        <f>ROUND(I212*H212,2)</f>
        <v>0</v>
      </c>
      <c r="K212" s="227"/>
      <c r="L212" s="45"/>
      <c r="M212" s="228" t="s">
        <v>1</v>
      </c>
      <c r="N212" s="229" t="s">
        <v>38</v>
      </c>
      <c r="O212" s="92"/>
      <c r="P212" s="230">
        <f>O212*H212</f>
        <v>0</v>
      </c>
      <c r="Q212" s="230">
        <v>0</v>
      </c>
      <c r="R212" s="230">
        <f>Q212*H212</f>
        <v>0</v>
      </c>
      <c r="S212" s="230">
        <v>0</v>
      </c>
      <c r="T212" s="23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2" t="s">
        <v>127</v>
      </c>
      <c r="AT212" s="232" t="s">
        <v>123</v>
      </c>
      <c r="AU212" s="232" t="s">
        <v>83</v>
      </c>
      <c r="AY212" s="18" t="s">
        <v>121</v>
      </c>
      <c r="BE212" s="233">
        <f>IF(N212="základní",J212,0)</f>
        <v>0</v>
      </c>
      <c r="BF212" s="233">
        <f>IF(N212="snížená",J212,0)</f>
        <v>0</v>
      </c>
      <c r="BG212" s="233">
        <f>IF(N212="zákl. přenesená",J212,0)</f>
        <v>0</v>
      </c>
      <c r="BH212" s="233">
        <f>IF(N212="sníž. přenesená",J212,0)</f>
        <v>0</v>
      </c>
      <c r="BI212" s="233">
        <f>IF(N212="nulová",J212,0)</f>
        <v>0</v>
      </c>
      <c r="BJ212" s="18" t="s">
        <v>81</v>
      </c>
      <c r="BK212" s="233">
        <f>ROUND(I212*H212,2)</f>
        <v>0</v>
      </c>
      <c r="BL212" s="18" t="s">
        <v>127</v>
      </c>
      <c r="BM212" s="232" t="s">
        <v>263</v>
      </c>
    </row>
    <row r="213" s="14" customFormat="1">
      <c r="A213" s="14"/>
      <c r="B213" s="245"/>
      <c r="C213" s="246"/>
      <c r="D213" s="236" t="s">
        <v>129</v>
      </c>
      <c r="E213" s="247" t="s">
        <v>1</v>
      </c>
      <c r="F213" s="248" t="s">
        <v>255</v>
      </c>
      <c r="G213" s="246"/>
      <c r="H213" s="249">
        <v>138</v>
      </c>
      <c r="I213" s="250"/>
      <c r="J213" s="246"/>
      <c r="K213" s="246"/>
      <c r="L213" s="251"/>
      <c r="M213" s="252"/>
      <c r="N213" s="253"/>
      <c r="O213" s="253"/>
      <c r="P213" s="253"/>
      <c r="Q213" s="253"/>
      <c r="R213" s="253"/>
      <c r="S213" s="253"/>
      <c r="T213" s="25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5" t="s">
        <v>129</v>
      </c>
      <c r="AU213" s="255" t="s">
        <v>83</v>
      </c>
      <c r="AV213" s="14" t="s">
        <v>83</v>
      </c>
      <c r="AW213" s="14" t="s">
        <v>31</v>
      </c>
      <c r="AX213" s="14" t="s">
        <v>73</v>
      </c>
      <c r="AY213" s="255" t="s">
        <v>121</v>
      </c>
    </row>
    <row r="214" s="14" customFormat="1">
      <c r="A214" s="14"/>
      <c r="B214" s="245"/>
      <c r="C214" s="246"/>
      <c r="D214" s="236" t="s">
        <v>129</v>
      </c>
      <c r="E214" s="247" t="s">
        <v>1</v>
      </c>
      <c r="F214" s="248" t="s">
        <v>250</v>
      </c>
      <c r="G214" s="246"/>
      <c r="H214" s="249">
        <v>6046</v>
      </c>
      <c r="I214" s="250"/>
      <c r="J214" s="246"/>
      <c r="K214" s="246"/>
      <c r="L214" s="251"/>
      <c r="M214" s="252"/>
      <c r="N214" s="253"/>
      <c r="O214" s="253"/>
      <c r="P214" s="253"/>
      <c r="Q214" s="253"/>
      <c r="R214" s="253"/>
      <c r="S214" s="253"/>
      <c r="T214" s="25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5" t="s">
        <v>129</v>
      </c>
      <c r="AU214" s="255" t="s">
        <v>83</v>
      </c>
      <c r="AV214" s="14" t="s">
        <v>83</v>
      </c>
      <c r="AW214" s="14" t="s">
        <v>31</v>
      </c>
      <c r="AX214" s="14" t="s">
        <v>73</v>
      </c>
      <c r="AY214" s="255" t="s">
        <v>121</v>
      </c>
    </row>
    <row r="215" s="15" customFormat="1">
      <c r="A215" s="15"/>
      <c r="B215" s="256"/>
      <c r="C215" s="257"/>
      <c r="D215" s="236" t="s">
        <v>129</v>
      </c>
      <c r="E215" s="258" t="s">
        <v>1</v>
      </c>
      <c r="F215" s="259" t="s">
        <v>133</v>
      </c>
      <c r="G215" s="257"/>
      <c r="H215" s="260">
        <v>6184</v>
      </c>
      <c r="I215" s="261"/>
      <c r="J215" s="257"/>
      <c r="K215" s="257"/>
      <c r="L215" s="262"/>
      <c r="M215" s="263"/>
      <c r="N215" s="264"/>
      <c r="O215" s="264"/>
      <c r="P215" s="264"/>
      <c r="Q215" s="264"/>
      <c r="R215" s="264"/>
      <c r="S215" s="264"/>
      <c r="T215" s="26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6" t="s">
        <v>129</v>
      </c>
      <c r="AU215" s="266" t="s">
        <v>83</v>
      </c>
      <c r="AV215" s="15" t="s">
        <v>127</v>
      </c>
      <c r="AW215" s="15" t="s">
        <v>31</v>
      </c>
      <c r="AX215" s="15" t="s">
        <v>81</v>
      </c>
      <c r="AY215" s="266" t="s">
        <v>121</v>
      </c>
    </row>
    <row r="216" s="2" customFormat="1" ht="24.15" customHeight="1">
      <c r="A216" s="39"/>
      <c r="B216" s="40"/>
      <c r="C216" s="220" t="s">
        <v>264</v>
      </c>
      <c r="D216" s="220" t="s">
        <v>123</v>
      </c>
      <c r="E216" s="221" t="s">
        <v>265</v>
      </c>
      <c r="F216" s="222" t="s">
        <v>266</v>
      </c>
      <c r="G216" s="223" t="s">
        <v>126</v>
      </c>
      <c r="H216" s="224">
        <v>6046</v>
      </c>
      <c r="I216" s="225"/>
      <c r="J216" s="226">
        <f>ROUND(I216*H216,2)</f>
        <v>0</v>
      </c>
      <c r="K216" s="227"/>
      <c r="L216" s="45"/>
      <c r="M216" s="228" t="s">
        <v>1</v>
      </c>
      <c r="N216" s="229" t="s">
        <v>38</v>
      </c>
      <c r="O216" s="92"/>
      <c r="P216" s="230">
        <f>O216*H216</f>
        <v>0</v>
      </c>
      <c r="Q216" s="230">
        <v>0</v>
      </c>
      <c r="R216" s="230">
        <f>Q216*H216</f>
        <v>0</v>
      </c>
      <c r="S216" s="230">
        <v>0</v>
      </c>
      <c r="T216" s="23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2" t="s">
        <v>127</v>
      </c>
      <c r="AT216" s="232" t="s">
        <v>123</v>
      </c>
      <c r="AU216" s="232" t="s">
        <v>83</v>
      </c>
      <c r="AY216" s="18" t="s">
        <v>121</v>
      </c>
      <c r="BE216" s="233">
        <f>IF(N216="základní",J216,0)</f>
        <v>0</v>
      </c>
      <c r="BF216" s="233">
        <f>IF(N216="snížená",J216,0)</f>
        <v>0</v>
      </c>
      <c r="BG216" s="233">
        <f>IF(N216="zákl. přenesená",J216,0)</f>
        <v>0</v>
      </c>
      <c r="BH216" s="233">
        <f>IF(N216="sníž. přenesená",J216,0)</f>
        <v>0</v>
      </c>
      <c r="BI216" s="233">
        <f>IF(N216="nulová",J216,0)</f>
        <v>0</v>
      </c>
      <c r="BJ216" s="18" t="s">
        <v>81</v>
      </c>
      <c r="BK216" s="233">
        <f>ROUND(I216*H216,2)</f>
        <v>0</v>
      </c>
      <c r="BL216" s="18" t="s">
        <v>127</v>
      </c>
      <c r="BM216" s="232" t="s">
        <v>267</v>
      </c>
    </row>
    <row r="217" s="14" customFormat="1">
      <c r="A217" s="14"/>
      <c r="B217" s="245"/>
      <c r="C217" s="246"/>
      <c r="D217" s="236" t="s">
        <v>129</v>
      </c>
      <c r="E217" s="247" t="s">
        <v>1</v>
      </c>
      <c r="F217" s="248" t="s">
        <v>250</v>
      </c>
      <c r="G217" s="246"/>
      <c r="H217" s="249">
        <v>6046</v>
      </c>
      <c r="I217" s="250"/>
      <c r="J217" s="246"/>
      <c r="K217" s="246"/>
      <c r="L217" s="251"/>
      <c r="M217" s="252"/>
      <c r="N217" s="253"/>
      <c r="O217" s="253"/>
      <c r="P217" s="253"/>
      <c r="Q217" s="253"/>
      <c r="R217" s="253"/>
      <c r="S217" s="253"/>
      <c r="T217" s="25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5" t="s">
        <v>129</v>
      </c>
      <c r="AU217" s="255" t="s">
        <v>83</v>
      </c>
      <c r="AV217" s="14" t="s">
        <v>83</v>
      </c>
      <c r="AW217" s="14" t="s">
        <v>31</v>
      </c>
      <c r="AX217" s="14" t="s">
        <v>73</v>
      </c>
      <c r="AY217" s="255" t="s">
        <v>121</v>
      </c>
    </row>
    <row r="218" s="15" customFormat="1">
      <c r="A218" s="15"/>
      <c r="B218" s="256"/>
      <c r="C218" s="257"/>
      <c r="D218" s="236" t="s">
        <v>129</v>
      </c>
      <c r="E218" s="258" t="s">
        <v>1</v>
      </c>
      <c r="F218" s="259" t="s">
        <v>133</v>
      </c>
      <c r="G218" s="257"/>
      <c r="H218" s="260">
        <v>6046</v>
      </c>
      <c r="I218" s="261"/>
      <c r="J218" s="257"/>
      <c r="K218" s="257"/>
      <c r="L218" s="262"/>
      <c r="M218" s="263"/>
      <c r="N218" s="264"/>
      <c r="O218" s="264"/>
      <c r="P218" s="264"/>
      <c r="Q218" s="264"/>
      <c r="R218" s="264"/>
      <c r="S218" s="264"/>
      <c r="T218" s="26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6" t="s">
        <v>129</v>
      </c>
      <c r="AU218" s="266" t="s">
        <v>83</v>
      </c>
      <c r="AV218" s="15" t="s">
        <v>127</v>
      </c>
      <c r="AW218" s="15" t="s">
        <v>31</v>
      </c>
      <c r="AX218" s="15" t="s">
        <v>81</v>
      </c>
      <c r="AY218" s="266" t="s">
        <v>121</v>
      </c>
    </row>
    <row r="219" s="2" customFormat="1" ht="24.15" customHeight="1">
      <c r="A219" s="39"/>
      <c r="B219" s="40"/>
      <c r="C219" s="220" t="s">
        <v>268</v>
      </c>
      <c r="D219" s="220" t="s">
        <v>123</v>
      </c>
      <c r="E219" s="221" t="s">
        <v>269</v>
      </c>
      <c r="F219" s="222" t="s">
        <v>270</v>
      </c>
      <c r="G219" s="223" t="s">
        <v>126</v>
      </c>
      <c r="H219" s="224">
        <v>6523.5</v>
      </c>
      <c r="I219" s="225"/>
      <c r="J219" s="226">
        <f>ROUND(I219*H219,2)</f>
        <v>0</v>
      </c>
      <c r="K219" s="227"/>
      <c r="L219" s="45"/>
      <c r="M219" s="228" t="s">
        <v>1</v>
      </c>
      <c r="N219" s="229" t="s">
        <v>38</v>
      </c>
      <c r="O219" s="92"/>
      <c r="P219" s="230">
        <f>O219*H219</f>
        <v>0</v>
      </c>
      <c r="Q219" s="230">
        <v>0</v>
      </c>
      <c r="R219" s="230">
        <f>Q219*H219</f>
        <v>0</v>
      </c>
      <c r="S219" s="230">
        <v>0</v>
      </c>
      <c r="T219" s="23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2" t="s">
        <v>127</v>
      </c>
      <c r="AT219" s="232" t="s">
        <v>123</v>
      </c>
      <c r="AU219" s="232" t="s">
        <v>83</v>
      </c>
      <c r="AY219" s="18" t="s">
        <v>121</v>
      </c>
      <c r="BE219" s="233">
        <f>IF(N219="základní",J219,0)</f>
        <v>0</v>
      </c>
      <c r="BF219" s="233">
        <f>IF(N219="snížená",J219,0)</f>
        <v>0</v>
      </c>
      <c r="BG219" s="233">
        <f>IF(N219="zákl. přenesená",J219,0)</f>
        <v>0</v>
      </c>
      <c r="BH219" s="233">
        <f>IF(N219="sníž. přenesená",J219,0)</f>
        <v>0</v>
      </c>
      <c r="BI219" s="233">
        <f>IF(N219="nulová",J219,0)</f>
        <v>0</v>
      </c>
      <c r="BJ219" s="18" t="s">
        <v>81</v>
      </c>
      <c r="BK219" s="233">
        <f>ROUND(I219*H219,2)</f>
        <v>0</v>
      </c>
      <c r="BL219" s="18" t="s">
        <v>127</v>
      </c>
      <c r="BM219" s="232" t="s">
        <v>271</v>
      </c>
    </row>
    <row r="220" s="2" customFormat="1">
      <c r="A220" s="39"/>
      <c r="B220" s="40"/>
      <c r="C220" s="41"/>
      <c r="D220" s="236" t="s">
        <v>272</v>
      </c>
      <c r="E220" s="41"/>
      <c r="F220" s="283" t="s">
        <v>273</v>
      </c>
      <c r="G220" s="41"/>
      <c r="H220" s="41"/>
      <c r="I220" s="269"/>
      <c r="J220" s="41"/>
      <c r="K220" s="41"/>
      <c r="L220" s="45"/>
      <c r="M220" s="270"/>
      <c r="N220" s="271"/>
      <c r="O220" s="92"/>
      <c r="P220" s="92"/>
      <c r="Q220" s="92"/>
      <c r="R220" s="92"/>
      <c r="S220" s="92"/>
      <c r="T220" s="93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272</v>
      </c>
      <c r="AU220" s="18" t="s">
        <v>83</v>
      </c>
    </row>
    <row r="221" s="14" customFormat="1">
      <c r="A221" s="14"/>
      <c r="B221" s="245"/>
      <c r="C221" s="246"/>
      <c r="D221" s="236" t="s">
        <v>129</v>
      </c>
      <c r="E221" s="247" t="s">
        <v>1</v>
      </c>
      <c r="F221" s="248" t="s">
        <v>274</v>
      </c>
      <c r="G221" s="246"/>
      <c r="H221" s="249">
        <v>477.5</v>
      </c>
      <c r="I221" s="250"/>
      <c r="J221" s="246"/>
      <c r="K221" s="246"/>
      <c r="L221" s="251"/>
      <c r="M221" s="252"/>
      <c r="N221" s="253"/>
      <c r="O221" s="253"/>
      <c r="P221" s="253"/>
      <c r="Q221" s="253"/>
      <c r="R221" s="253"/>
      <c r="S221" s="253"/>
      <c r="T221" s="25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5" t="s">
        <v>129</v>
      </c>
      <c r="AU221" s="255" t="s">
        <v>83</v>
      </c>
      <c r="AV221" s="14" t="s">
        <v>83</v>
      </c>
      <c r="AW221" s="14" t="s">
        <v>31</v>
      </c>
      <c r="AX221" s="14" t="s">
        <v>73</v>
      </c>
      <c r="AY221" s="255" t="s">
        <v>121</v>
      </c>
    </row>
    <row r="222" s="14" customFormat="1">
      <c r="A222" s="14"/>
      <c r="B222" s="245"/>
      <c r="C222" s="246"/>
      <c r="D222" s="236" t="s">
        <v>129</v>
      </c>
      <c r="E222" s="247" t="s">
        <v>1</v>
      </c>
      <c r="F222" s="248" t="s">
        <v>250</v>
      </c>
      <c r="G222" s="246"/>
      <c r="H222" s="249">
        <v>6046</v>
      </c>
      <c r="I222" s="250"/>
      <c r="J222" s="246"/>
      <c r="K222" s="246"/>
      <c r="L222" s="251"/>
      <c r="M222" s="252"/>
      <c r="N222" s="253"/>
      <c r="O222" s="253"/>
      <c r="P222" s="253"/>
      <c r="Q222" s="253"/>
      <c r="R222" s="253"/>
      <c r="S222" s="253"/>
      <c r="T222" s="25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5" t="s">
        <v>129</v>
      </c>
      <c r="AU222" s="255" t="s">
        <v>83</v>
      </c>
      <c r="AV222" s="14" t="s">
        <v>83</v>
      </c>
      <c r="AW222" s="14" t="s">
        <v>31</v>
      </c>
      <c r="AX222" s="14" t="s">
        <v>73</v>
      </c>
      <c r="AY222" s="255" t="s">
        <v>121</v>
      </c>
    </row>
    <row r="223" s="15" customFormat="1">
      <c r="A223" s="15"/>
      <c r="B223" s="256"/>
      <c r="C223" s="257"/>
      <c r="D223" s="236" t="s">
        <v>129</v>
      </c>
      <c r="E223" s="258" t="s">
        <v>1</v>
      </c>
      <c r="F223" s="259" t="s">
        <v>133</v>
      </c>
      <c r="G223" s="257"/>
      <c r="H223" s="260">
        <v>6523.5</v>
      </c>
      <c r="I223" s="261"/>
      <c r="J223" s="257"/>
      <c r="K223" s="257"/>
      <c r="L223" s="262"/>
      <c r="M223" s="263"/>
      <c r="N223" s="264"/>
      <c r="O223" s="264"/>
      <c r="P223" s="264"/>
      <c r="Q223" s="264"/>
      <c r="R223" s="264"/>
      <c r="S223" s="264"/>
      <c r="T223" s="26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6" t="s">
        <v>129</v>
      </c>
      <c r="AU223" s="266" t="s">
        <v>83</v>
      </c>
      <c r="AV223" s="15" t="s">
        <v>127</v>
      </c>
      <c r="AW223" s="15" t="s">
        <v>31</v>
      </c>
      <c r="AX223" s="15" t="s">
        <v>81</v>
      </c>
      <c r="AY223" s="266" t="s">
        <v>121</v>
      </c>
    </row>
    <row r="224" s="2" customFormat="1" ht="21.75" customHeight="1">
      <c r="A224" s="39"/>
      <c r="B224" s="40"/>
      <c r="C224" s="220" t="s">
        <v>275</v>
      </c>
      <c r="D224" s="220" t="s">
        <v>123</v>
      </c>
      <c r="E224" s="221" t="s">
        <v>276</v>
      </c>
      <c r="F224" s="222" t="s">
        <v>277</v>
      </c>
      <c r="G224" s="223" t="s">
        <v>126</v>
      </c>
      <c r="H224" s="224">
        <v>138</v>
      </c>
      <c r="I224" s="225"/>
      <c r="J224" s="226">
        <f>ROUND(I224*H224,2)</f>
        <v>0</v>
      </c>
      <c r="K224" s="227"/>
      <c r="L224" s="45"/>
      <c r="M224" s="228" t="s">
        <v>1</v>
      </c>
      <c r="N224" s="229" t="s">
        <v>38</v>
      </c>
      <c r="O224" s="92"/>
      <c r="P224" s="230">
        <f>O224*H224</f>
        <v>0</v>
      </c>
      <c r="Q224" s="230">
        <v>0</v>
      </c>
      <c r="R224" s="230">
        <f>Q224*H224</f>
        <v>0</v>
      </c>
      <c r="S224" s="230">
        <v>0</v>
      </c>
      <c r="T224" s="23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2" t="s">
        <v>127</v>
      </c>
      <c r="AT224" s="232" t="s">
        <v>123</v>
      </c>
      <c r="AU224" s="232" t="s">
        <v>83</v>
      </c>
      <c r="AY224" s="18" t="s">
        <v>121</v>
      </c>
      <c r="BE224" s="233">
        <f>IF(N224="základní",J224,0)</f>
        <v>0</v>
      </c>
      <c r="BF224" s="233">
        <f>IF(N224="snížená",J224,0)</f>
        <v>0</v>
      </c>
      <c r="BG224" s="233">
        <f>IF(N224="zákl. přenesená",J224,0)</f>
        <v>0</v>
      </c>
      <c r="BH224" s="233">
        <f>IF(N224="sníž. přenesená",J224,0)</f>
        <v>0</v>
      </c>
      <c r="BI224" s="233">
        <f>IF(N224="nulová",J224,0)</f>
        <v>0</v>
      </c>
      <c r="BJ224" s="18" t="s">
        <v>81</v>
      </c>
      <c r="BK224" s="233">
        <f>ROUND(I224*H224,2)</f>
        <v>0</v>
      </c>
      <c r="BL224" s="18" t="s">
        <v>127</v>
      </c>
      <c r="BM224" s="232" t="s">
        <v>278</v>
      </c>
    </row>
    <row r="225" s="14" customFormat="1">
      <c r="A225" s="14"/>
      <c r="B225" s="245"/>
      <c r="C225" s="246"/>
      <c r="D225" s="236" t="s">
        <v>129</v>
      </c>
      <c r="E225" s="247" t="s">
        <v>1</v>
      </c>
      <c r="F225" s="248" t="s">
        <v>255</v>
      </c>
      <c r="G225" s="246"/>
      <c r="H225" s="249">
        <v>138</v>
      </c>
      <c r="I225" s="250"/>
      <c r="J225" s="246"/>
      <c r="K225" s="246"/>
      <c r="L225" s="251"/>
      <c r="M225" s="252"/>
      <c r="N225" s="253"/>
      <c r="O225" s="253"/>
      <c r="P225" s="253"/>
      <c r="Q225" s="253"/>
      <c r="R225" s="253"/>
      <c r="S225" s="253"/>
      <c r="T225" s="25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5" t="s">
        <v>129</v>
      </c>
      <c r="AU225" s="255" t="s">
        <v>83</v>
      </c>
      <c r="AV225" s="14" t="s">
        <v>83</v>
      </c>
      <c r="AW225" s="14" t="s">
        <v>31</v>
      </c>
      <c r="AX225" s="14" t="s">
        <v>73</v>
      </c>
      <c r="AY225" s="255" t="s">
        <v>121</v>
      </c>
    </row>
    <row r="226" s="15" customFormat="1">
      <c r="A226" s="15"/>
      <c r="B226" s="256"/>
      <c r="C226" s="257"/>
      <c r="D226" s="236" t="s">
        <v>129</v>
      </c>
      <c r="E226" s="258" t="s">
        <v>1</v>
      </c>
      <c r="F226" s="259" t="s">
        <v>133</v>
      </c>
      <c r="G226" s="257"/>
      <c r="H226" s="260">
        <v>138</v>
      </c>
      <c r="I226" s="261"/>
      <c r="J226" s="257"/>
      <c r="K226" s="257"/>
      <c r="L226" s="262"/>
      <c r="M226" s="263"/>
      <c r="N226" s="264"/>
      <c r="O226" s="264"/>
      <c r="P226" s="264"/>
      <c r="Q226" s="264"/>
      <c r="R226" s="264"/>
      <c r="S226" s="264"/>
      <c r="T226" s="26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6" t="s">
        <v>129</v>
      </c>
      <c r="AU226" s="266" t="s">
        <v>83</v>
      </c>
      <c r="AV226" s="15" t="s">
        <v>127</v>
      </c>
      <c r="AW226" s="15" t="s">
        <v>31</v>
      </c>
      <c r="AX226" s="15" t="s">
        <v>81</v>
      </c>
      <c r="AY226" s="266" t="s">
        <v>121</v>
      </c>
    </row>
    <row r="227" s="12" customFormat="1" ht="22.8" customHeight="1">
      <c r="A227" s="12"/>
      <c r="B227" s="204"/>
      <c r="C227" s="205"/>
      <c r="D227" s="206" t="s">
        <v>72</v>
      </c>
      <c r="E227" s="218" t="s">
        <v>171</v>
      </c>
      <c r="F227" s="218" t="s">
        <v>279</v>
      </c>
      <c r="G227" s="205"/>
      <c r="H227" s="205"/>
      <c r="I227" s="208"/>
      <c r="J227" s="219">
        <f>BK227</f>
        <v>0</v>
      </c>
      <c r="K227" s="205"/>
      <c r="L227" s="210"/>
      <c r="M227" s="211"/>
      <c r="N227" s="212"/>
      <c r="O227" s="212"/>
      <c r="P227" s="213">
        <f>SUM(P228:P229)</f>
        <v>0</v>
      </c>
      <c r="Q227" s="212"/>
      <c r="R227" s="213">
        <f>SUM(R228:R229)</f>
        <v>0</v>
      </c>
      <c r="S227" s="212"/>
      <c r="T227" s="214">
        <f>SUM(T228:T229)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5" t="s">
        <v>81</v>
      </c>
      <c r="AT227" s="216" t="s">
        <v>72</v>
      </c>
      <c r="AU227" s="216" t="s">
        <v>81</v>
      </c>
      <c r="AY227" s="215" t="s">
        <v>121</v>
      </c>
      <c r="BK227" s="217">
        <f>SUM(BK228:BK229)</f>
        <v>0</v>
      </c>
    </row>
    <row r="228" s="2" customFormat="1" ht="24.15" customHeight="1">
      <c r="A228" s="39"/>
      <c r="B228" s="40"/>
      <c r="C228" s="220" t="s">
        <v>280</v>
      </c>
      <c r="D228" s="220" t="s">
        <v>123</v>
      </c>
      <c r="E228" s="221" t="s">
        <v>281</v>
      </c>
      <c r="F228" s="222" t="s">
        <v>282</v>
      </c>
      <c r="G228" s="223" t="s">
        <v>126</v>
      </c>
      <c r="H228" s="224">
        <v>138</v>
      </c>
      <c r="I228" s="225"/>
      <c r="J228" s="226">
        <f>ROUND(I228*H228,2)</f>
        <v>0</v>
      </c>
      <c r="K228" s="227"/>
      <c r="L228" s="45"/>
      <c r="M228" s="228" t="s">
        <v>1</v>
      </c>
      <c r="N228" s="229" t="s">
        <v>38</v>
      </c>
      <c r="O228" s="92"/>
      <c r="P228" s="230">
        <f>O228*H228</f>
        <v>0</v>
      </c>
      <c r="Q228" s="230">
        <v>0</v>
      </c>
      <c r="R228" s="230">
        <f>Q228*H228</f>
        <v>0</v>
      </c>
      <c r="S228" s="230">
        <v>0</v>
      </c>
      <c r="T228" s="23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2" t="s">
        <v>127</v>
      </c>
      <c r="AT228" s="232" t="s">
        <v>123</v>
      </c>
      <c r="AU228" s="232" t="s">
        <v>83</v>
      </c>
      <c r="AY228" s="18" t="s">
        <v>121</v>
      </c>
      <c r="BE228" s="233">
        <f>IF(N228="základní",J228,0)</f>
        <v>0</v>
      </c>
      <c r="BF228" s="233">
        <f>IF(N228="snížená",J228,0)</f>
        <v>0</v>
      </c>
      <c r="BG228" s="233">
        <f>IF(N228="zákl. přenesená",J228,0)</f>
        <v>0</v>
      </c>
      <c r="BH228" s="233">
        <f>IF(N228="sníž. přenesená",J228,0)</f>
        <v>0</v>
      </c>
      <c r="BI228" s="233">
        <f>IF(N228="nulová",J228,0)</f>
        <v>0</v>
      </c>
      <c r="BJ228" s="18" t="s">
        <v>81</v>
      </c>
      <c r="BK228" s="233">
        <f>ROUND(I228*H228,2)</f>
        <v>0</v>
      </c>
      <c r="BL228" s="18" t="s">
        <v>127</v>
      </c>
      <c r="BM228" s="232" t="s">
        <v>283</v>
      </c>
    </row>
    <row r="229" s="2" customFormat="1">
      <c r="A229" s="39"/>
      <c r="B229" s="40"/>
      <c r="C229" s="41"/>
      <c r="D229" s="267" t="s">
        <v>168</v>
      </c>
      <c r="E229" s="41"/>
      <c r="F229" s="268" t="s">
        <v>284</v>
      </c>
      <c r="G229" s="41"/>
      <c r="H229" s="41"/>
      <c r="I229" s="269"/>
      <c r="J229" s="41"/>
      <c r="K229" s="41"/>
      <c r="L229" s="45"/>
      <c r="M229" s="270"/>
      <c r="N229" s="271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168</v>
      </c>
      <c r="AU229" s="18" t="s">
        <v>83</v>
      </c>
    </row>
    <row r="230" s="12" customFormat="1" ht="22.8" customHeight="1">
      <c r="A230" s="12"/>
      <c r="B230" s="204"/>
      <c r="C230" s="205"/>
      <c r="D230" s="206" t="s">
        <v>72</v>
      </c>
      <c r="E230" s="218" t="s">
        <v>159</v>
      </c>
      <c r="F230" s="218" t="s">
        <v>285</v>
      </c>
      <c r="G230" s="205"/>
      <c r="H230" s="205"/>
      <c r="I230" s="208"/>
      <c r="J230" s="219">
        <f>BK230</f>
        <v>0</v>
      </c>
      <c r="K230" s="205"/>
      <c r="L230" s="210"/>
      <c r="M230" s="211"/>
      <c r="N230" s="212"/>
      <c r="O230" s="212"/>
      <c r="P230" s="213">
        <f>SUM(P231:P235)</f>
        <v>0</v>
      </c>
      <c r="Q230" s="212"/>
      <c r="R230" s="213">
        <f>SUM(R231:R235)</f>
        <v>33.508040000000001</v>
      </c>
      <c r="S230" s="212"/>
      <c r="T230" s="214">
        <f>SUM(T231:T235)</f>
        <v>25.960000000000001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5" t="s">
        <v>81</v>
      </c>
      <c r="AT230" s="216" t="s">
        <v>72</v>
      </c>
      <c r="AU230" s="216" t="s">
        <v>81</v>
      </c>
      <c r="AY230" s="215" t="s">
        <v>121</v>
      </c>
      <c r="BK230" s="217">
        <f>SUM(BK231:BK235)</f>
        <v>0</v>
      </c>
    </row>
    <row r="231" s="2" customFormat="1" ht="33" customHeight="1">
      <c r="A231" s="39"/>
      <c r="B231" s="40"/>
      <c r="C231" s="220" t="s">
        <v>286</v>
      </c>
      <c r="D231" s="220" t="s">
        <v>123</v>
      </c>
      <c r="E231" s="221" t="s">
        <v>287</v>
      </c>
      <c r="F231" s="222" t="s">
        <v>288</v>
      </c>
      <c r="G231" s="223" t="s">
        <v>289</v>
      </c>
      <c r="H231" s="224">
        <v>14</v>
      </c>
      <c r="I231" s="225"/>
      <c r="J231" s="226">
        <f>ROUND(I231*H231,2)</f>
        <v>0</v>
      </c>
      <c r="K231" s="227"/>
      <c r="L231" s="45"/>
      <c r="M231" s="228" t="s">
        <v>1</v>
      </c>
      <c r="N231" s="229" t="s">
        <v>38</v>
      </c>
      <c r="O231" s="92"/>
      <c r="P231" s="230">
        <f>O231*H231</f>
        <v>0</v>
      </c>
      <c r="Q231" s="230">
        <v>0.74048000000000003</v>
      </c>
      <c r="R231" s="230">
        <f>Q231*H231</f>
        <v>10.366720000000001</v>
      </c>
      <c r="S231" s="230">
        <v>0.73999999999999999</v>
      </c>
      <c r="T231" s="231">
        <f>S231*H231</f>
        <v>10.359999999999999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2" t="s">
        <v>127</v>
      </c>
      <c r="AT231" s="232" t="s">
        <v>123</v>
      </c>
      <c r="AU231" s="232" t="s">
        <v>83</v>
      </c>
      <c r="AY231" s="18" t="s">
        <v>121</v>
      </c>
      <c r="BE231" s="233">
        <f>IF(N231="základní",J231,0)</f>
        <v>0</v>
      </c>
      <c r="BF231" s="233">
        <f>IF(N231="snížená",J231,0)</f>
        <v>0</v>
      </c>
      <c r="BG231" s="233">
        <f>IF(N231="zákl. přenesená",J231,0)</f>
        <v>0</v>
      </c>
      <c r="BH231" s="233">
        <f>IF(N231="sníž. přenesená",J231,0)</f>
        <v>0</v>
      </c>
      <c r="BI231" s="233">
        <f>IF(N231="nulová",J231,0)</f>
        <v>0</v>
      </c>
      <c r="BJ231" s="18" t="s">
        <v>81</v>
      </c>
      <c r="BK231" s="233">
        <f>ROUND(I231*H231,2)</f>
        <v>0</v>
      </c>
      <c r="BL231" s="18" t="s">
        <v>127</v>
      </c>
      <c r="BM231" s="232" t="s">
        <v>290</v>
      </c>
    </row>
    <row r="232" s="2" customFormat="1" ht="24.15" customHeight="1">
      <c r="A232" s="39"/>
      <c r="B232" s="40"/>
      <c r="C232" s="220" t="s">
        <v>291</v>
      </c>
      <c r="D232" s="220" t="s">
        <v>123</v>
      </c>
      <c r="E232" s="221" t="s">
        <v>292</v>
      </c>
      <c r="F232" s="222" t="s">
        <v>293</v>
      </c>
      <c r="G232" s="223" t="s">
        <v>289</v>
      </c>
      <c r="H232" s="224">
        <v>60</v>
      </c>
      <c r="I232" s="225"/>
      <c r="J232" s="226">
        <f>ROUND(I232*H232,2)</f>
        <v>0</v>
      </c>
      <c r="K232" s="227"/>
      <c r="L232" s="45"/>
      <c r="M232" s="228" t="s">
        <v>1</v>
      </c>
      <c r="N232" s="229" t="s">
        <v>38</v>
      </c>
      <c r="O232" s="92"/>
      <c r="P232" s="230">
        <f>O232*H232</f>
        <v>0</v>
      </c>
      <c r="Q232" s="230">
        <v>0.15056</v>
      </c>
      <c r="R232" s="230">
        <f>Q232*H232</f>
        <v>9.0335999999999999</v>
      </c>
      <c r="S232" s="230">
        <v>0.14999999999999999</v>
      </c>
      <c r="T232" s="231">
        <f>S232*H232</f>
        <v>9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2" t="s">
        <v>127</v>
      </c>
      <c r="AT232" s="232" t="s">
        <v>123</v>
      </c>
      <c r="AU232" s="232" t="s">
        <v>83</v>
      </c>
      <c r="AY232" s="18" t="s">
        <v>121</v>
      </c>
      <c r="BE232" s="233">
        <f>IF(N232="základní",J232,0)</f>
        <v>0</v>
      </c>
      <c r="BF232" s="233">
        <f>IF(N232="snížená",J232,0)</f>
        <v>0</v>
      </c>
      <c r="BG232" s="233">
        <f>IF(N232="zákl. přenesená",J232,0)</f>
        <v>0</v>
      </c>
      <c r="BH232" s="233">
        <f>IF(N232="sníž. přenesená",J232,0)</f>
        <v>0</v>
      </c>
      <c r="BI232" s="233">
        <f>IF(N232="nulová",J232,0)</f>
        <v>0</v>
      </c>
      <c r="BJ232" s="18" t="s">
        <v>81</v>
      </c>
      <c r="BK232" s="233">
        <f>ROUND(I232*H232,2)</f>
        <v>0</v>
      </c>
      <c r="BL232" s="18" t="s">
        <v>127</v>
      </c>
      <c r="BM232" s="232" t="s">
        <v>294</v>
      </c>
    </row>
    <row r="233" s="2" customFormat="1" ht="24.15" customHeight="1">
      <c r="A233" s="39"/>
      <c r="B233" s="40"/>
      <c r="C233" s="220" t="s">
        <v>295</v>
      </c>
      <c r="D233" s="220" t="s">
        <v>123</v>
      </c>
      <c r="E233" s="221" t="s">
        <v>296</v>
      </c>
      <c r="F233" s="222" t="s">
        <v>297</v>
      </c>
      <c r="G233" s="223" t="s">
        <v>289</v>
      </c>
      <c r="H233" s="224">
        <v>22</v>
      </c>
      <c r="I233" s="225"/>
      <c r="J233" s="226">
        <f>ROUND(I233*H233,2)</f>
        <v>0</v>
      </c>
      <c r="K233" s="227"/>
      <c r="L233" s="45"/>
      <c r="M233" s="228" t="s">
        <v>1</v>
      </c>
      <c r="N233" s="229" t="s">
        <v>38</v>
      </c>
      <c r="O233" s="92"/>
      <c r="P233" s="230">
        <f>O233*H233</f>
        <v>0</v>
      </c>
      <c r="Q233" s="230">
        <v>0.53325999999999996</v>
      </c>
      <c r="R233" s="230">
        <f>Q233*H233</f>
        <v>11.731719999999999</v>
      </c>
      <c r="S233" s="230">
        <v>0.29999999999999999</v>
      </c>
      <c r="T233" s="231">
        <f>S233*H233</f>
        <v>6.5999999999999996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2" t="s">
        <v>127</v>
      </c>
      <c r="AT233" s="232" t="s">
        <v>123</v>
      </c>
      <c r="AU233" s="232" t="s">
        <v>83</v>
      </c>
      <c r="AY233" s="18" t="s">
        <v>121</v>
      </c>
      <c r="BE233" s="233">
        <f>IF(N233="základní",J233,0)</f>
        <v>0</v>
      </c>
      <c r="BF233" s="233">
        <f>IF(N233="snížená",J233,0)</f>
        <v>0</v>
      </c>
      <c r="BG233" s="233">
        <f>IF(N233="zákl. přenesená",J233,0)</f>
        <v>0</v>
      </c>
      <c r="BH233" s="233">
        <f>IF(N233="sníž. přenesená",J233,0)</f>
        <v>0</v>
      </c>
      <c r="BI233" s="233">
        <f>IF(N233="nulová",J233,0)</f>
        <v>0</v>
      </c>
      <c r="BJ233" s="18" t="s">
        <v>81</v>
      </c>
      <c r="BK233" s="233">
        <f>ROUND(I233*H233,2)</f>
        <v>0</v>
      </c>
      <c r="BL233" s="18" t="s">
        <v>127</v>
      </c>
      <c r="BM233" s="232" t="s">
        <v>298</v>
      </c>
    </row>
    <row r="234" s="2" customFormat="1" ht="24.15" customHeight="1">
      <c r="A234" s="39"/>
      <c r="B234" s="40"/>
      <c r="C234" s="272" t="s">
        <v>299</v>
      </c>
      <c r="D234" s="272" t="s">
        <v>229</v>
      </c>
      <c r="E234" s="273" t="s">
        <v>300</v>
      </c>
      <c r="F234" s="274" t="s">
        <v>301</v>
      </c>
      <c r="G234" s="275" t="s">
        <v>289</v>
      </c>
      <c r="H234" s="276">
        <v>22</v>
      </c>
      <c r="I234" s="277"/>
      <c r="J234" s="278">
        <f>ROUND(I234*H234,2)</f>
        <v>0</v>
      </c>
      <c r="K234" s="279"/>
      <c r="L234" s="280"/>
      <c r="M234" s="281" t="s">
        <v>1</v>
      </c>
      <c r="N234" s="282" t="s">
        <v>38</v>
      </c>
      <c r="O234" s="92"/>
      <c r="P234" s="230">
        <f>O234*H234</f>
        <v>0</v>
      </c>
      <c r="Q234" s="230">
        <v>0.108</v>
      </c>
      <c r="R234" s="230">
        <f>Q234*H234</f>
        <v>2.3759999999999999</v>
      </c>
      <c r="S234" s="230">
        <v>0</v>
      </c>
      <c r="T234" s="23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2" t="s">
        <v>159</v>
      </c>
      <c r="AT234" s="232" t="s">
        <v>229</v>
      </c>
      <c r="AU234" s="232" t="s">
        <v>83</v>
      </c>
      <c r="AY234" s="18" t="s">
        <v>121</v>
      </c>
      <c r="BE234" s="233">
        <f>IF(N234="základní",J234,0)</f>
        <v>0</v>
      </c>
      <c r="BF234" s="233">
        <f>IF(N234="snížená",J234,0)</f>
        <v>0</v>
      </c>
      <c r="BG234" s="233">
        <f>IF(N234="zákl. přenesená",J234,0)</f>
        <v>0</v>
      </c>
      <c r="BH234" s="233">
        <f>IF(N234="sníž. přenesená",J234,0)</f>
        <v>0</v>
      </c>
      <c r="BI234" s="233">
        <f>IF(N234="nulová",J234,0)</f>
        <v>0</v>
      </c>
      <c r="BJ234" s="18" t="s">
        <v>81</v>
      </c>
      <c r="BK234" s="233">
        <f>ROUND(I234*H234,2)</f>
        <v>0</v>
      </c>
      <c r="BL234" s="18" t="s">
        <v>127</v>
      </c>
      <c r="BM234" s="232" t="s">
        <v>302</v>
      </c>
    </row>
    <row r="235" s="2" customFormat="1" ht="24.15" customHeight="1">
      <c r="A235" s="39"/>
      <c r="B235" s="40"/>
      <c r="C235" s="220" t="s">
        <v>303</v>
      </c>
      <c r="D235" s="220" t="s">
        <v>123</v>
      </c>
      <c r="E235" s="221" t="s">
        <v>304</v>
      </c>
      <c r="F235" s="222" t="s">
        <v>305</v>
      </c>
      <c r="G235" s="223" t="s">
        <v>306</v>
      </c>
      <c r="H235" s="224">
        <v>1</v>
      </c>
      <c r="I235" s="225"/>
      <c r="J235" s="226">
        <f>ROUND(I235*H235,2)</f>
        <v>0</v>
      </c>
      <c r="K235" s="227"/>
      <c r="L235" s="45"/>
      <c r="M235" s="228" t="s">
        <v>1</v>
      </c>
      <c r="N235" s="229" t="s">
        <v>38</v>
      </c>
      <c r="O235" s="92"/>
      <c r="P235" s="230">
        <f>O235*H235</f>
        <v>0</v>
      </c>
      <c r="Q235" s="230">
        <v>0</v>
      </c>
      <c r="R235" s="230">
        <f>Q235*H235</f>
        <v>0</v>
      </c>
      <c r="S235" s="230">
        <v>0</v>
      </c>
      <c r="T235" s="23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2" t="s">
        <v>127</v>
      </c>
      <c r="AT235" s="232" t="s">
        <v>123</v>
      </c>
      <c r="AU235" s="232" t="s">
        <v>83</v>
      </c>
      <c r="AY235" s="18" t="s">
        <v>121</v>
      </c>
      <c r="BE235" s="233">
        <f>IF(N235="základní",J235,0)</f>
        <v>0</v>
      </c>
      <c r="BF235" s="233">
        <f>IF(N235="snížená",J235,0)</f>
        <v>0</v>
      </c>
      <c r="BG235" s="233">
        <f>IF(N235="zákl. přenesená",J235,0)</f>
        <v>0</v>
      </c>
      <c r="BH235" s="233">
        <f>IF(N235="sníž. přenesená",J235,0)</f>
        <v>0</v>
      </c>
      <c r="BI235" s="233">
        <f>IF(N235="nulová",J235,0)</f>
        <v>0</v>
      </c>
      <c r="BJ235" s="18" t="s">
        <v>81</v>
      </c>
      <c r="BK235" s="233">
        <f>ROUND(I235*H235,2)</f>
        <v>0</v>
      </c>
      <c r="BL235" s="18" t="s">
        <v>127</v>
      </c>
      <c r="BM235" s="232" t="s">
        <v>307</v>
      </c>
    </row>
    <row r="236" s="12" customFormat="1" ht="22.8" customHeight="1">
      <c r="A236" s="12"/>
      <c r="B236" s="204"/>
      <c r="C236" s="205"/>
      <c r="D236" s="206" t="s">
        <v>72</v>
      </c>
      <c r="E236" s="218" t="s">
        <v>187</v>
      </c>
      <c r="F236" s="218" t="s">
        <v>308</v>
      </c>
      <c r="G236" s="205"/>
      <c r="H236" s="205"/>
      <c r="I236" s="208"/>
      <c r="J236" s="219">
        <f>BK236</f>
        <v>0</v>
      </c>
      <c r="K236" s="205"/>
      <c r="L236" s="210"/>
      <c r="M236" s="211"/>
      <c r="N236" s="212"/>
      <c r="O236" s="212"/>
      <c r="P236" s="213">
        <f>SUM(P237:P320)</f>
        <v>0</v>
      </c>
      <c r="Q236" s="212"/>
      <c r="R236" s="213">
        <f>SUM(R237:R320)</f>
        <v>438.70202202999991</v>
      </c>
      <c r="S236" s="212"/>
      <c r="T236" s="214">
        <f>SUM(T237:T320)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5" t="s">
        <v>81</v>
      </c>
      <c r="AT236" s="216" t="s">
        <v>72</v>
      </c>
      <c r="AU236" s="216" t="s">
        <v>81</v>
      </c>
      <c r="AY236" s="215" t="s">
        <v>121</v>
      </c>
      <c r="BK236" s="217">
        <f>SUM(BK237:BK320)</f>
        <v>0</v>
      </c>
    </row>
    <row r="237" s="2" customFormat="1" ht="24.15" customHeight="1">
      <c r="A237" s="39"/>
      <c r="B237" s="40"/>
      <c r="C237" s="220" t="s">
        <v>309</v>
      </c>
      <c r="D237" s="220" t="s">
        <v>123</v>
      </c>
      <c r="E237" s="221" t="s">
        <v>310</v>
      </c>
      <c r="F237" s="222" t="s">
        <v>311</v>
      </c>
      <c r="G237" s="223" t="s">
        <v>190</v>
      </c>
      <c r="H237" s="224">
        <v>30.949999999999999</v>
      </c>
      <c r="I237" s="225"/>
      <c r="J237" s="226">
        <f>ROUND(I237*H237,2)</f>
        <v>0</v>
      </c>
      <c r="K237" s="227"/>
      <c r="L237" s="45"/>
      <c r="M237" s="228" t="s">
        <v>1</v>
      </c>
      <c r="N237" s="229" t="s">
        <v>38</v>
      </c>
      <c r="O237" s="92"/>
      <c r="P237" s="230">
        <f>O237*H237</f>
        <v>0</v>
      </c>
      <c r="Q237" s="230">
        <v>0.00010000000000000001</v>
      </c>
      <c r="R237" s="230">
        <f>Q237*H237</f>
        <v>0.0030950000000000001</v>
      </c>
      <c r="S237" s="230">
        <v>0</v>
      </c>
      <c r="T237" s="23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2" t="s">
        <v>127</v>
      </c>
      <c r="AT237" s="232" t="s">
        <v>123</v>
      </c>
      <c r="AU237" s="232" t="s">
        <v>83</v>
      </c>
      <c r="AY237" s="18" t="s">
        <v>121</v>
      </c>
      <c r="BE237" s="233">
        <f>IF(N237="základní",J237,0)</f>
        <v>0</v>
      </c>
      <c r="BF237" s="233">
        <f>IF(N237="snížená",J237,0)</f>
        <v>0</v>
      </c>
      <c r="BG237" s="233">
        <f>IF(N237="zákl. přenesená",J237,0)</f>
        <v>0</v>
      </c>
      <c r="BH237" s="233">
        <f>IF(N237="sníž. přenesená",J237,0)</f>
        <v>0</v>
      </c>
      <c r="BI237" s="233">
        <f>IF(N237="nulová",J237,0)</f>
        <v>0</v>
      </c>
      <c r="BJ237" s="18" t="s">
        <v>81</v>
      </c>
      <c r="BK237" s="233">
        <f>ROUND(I237*H237,2)</f>
        <v>0</v>
      </c>
      <c r="BL237" s="18" t="s">
        <v>127</v>
      </c>
      <c r="BM237" s="232" t="s">
        <v>312</v>
      </c>
    </row>
    <row r="238" s="14" customFormat="1">
      <c r="A238" s="14"/>
      <c r="B238" s="245"/>
      <c r="C238" s="246"/>
      <c r="D238" s="236" t="s">
        <v>129</v>
      </c>
      <c r="E238" s="247" t="s">
        <v>1</v>
      </c>
      <c r="F238" s="248" t="s">
        <v>313</v>
      </c>
      <c r="G238" s="246"/>
      <c r="H238" s="249">
        <v>30.949999999999999</v>
      </c>
      <c r="I238" s="250"/>
      <c r="J238" s="246"/>
      <c r="K238" s="246"/>
      <c r="L238" s="251"/>
      <c r="M238" s="252"/>
      <c r="N238" s="253"/>
      <c r="O238" s="253"/>
      <c r="P238" s="253"/>
      <c r="Q238" s="253"/>
      <c r="R238" s="253"/>
      <c r="S238" s="253"/>
      <c r="T238" s="25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5" t="s">
        <v>129</v>
      </c>
      <c r="AU238" s="255" t="s">
        <v>83</v>
      </c>
      <c r="AV238" s="14" t="s">
        <v>83</v>
      </c>
      <c r="AW238" s="14" t="s">
        <v>31</v>
      </c>
      <c r="AX238" s="14" t="s">
        <v>73</v>
      </c>
      <c r="AY238" s="255" t="s">
        <v>121</v>
      </c>
    </row>
    <row r="239" s="15" customFormat="1">
      <c r="A239" s="15"/>
      <c r="B239" s="256"/>
      <c r="C239" s="257"/>
      <c r="D239" s="236" t="s">
        <v>129</v>
      </c>
      <c r="E239" s="258" t="s">
        <v>1</v>
      </c>
      <c r="F239" s="259" t="s">
        <v>133</v>
      </c>
      <c r="G239" s="257"/>
      <c r="H239" s="260">
        <v>30.949999999999999</v>
      </c>
      <c r="I239" s="261"/>
      <c r="J239" s="257"/>
      <c r="K239" s="257"/>
      <c r="L239" s="262"/>
      <c r="M239" s="263"/>
      <c r="N239" s="264"/>
      <c r="O239" s="264"/>
      <c r="P239" s="264"/>
      <c r="Q239" s="264"/>
      <c r="R239" s="264"/>
      <c r="S239" s="264"/>
      <c r="T239" s="26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6" t="s">
        <v>129</v>
      </c>
      <c r="AU239" s="266" t="s">
        <v>83</v>
      </c>
      <c r="AV239" s="15" t="s">
        <v>127</v>
      </c>
      <c r="AW239" s="15" t="s">
        <v>31</v>
      </c>
      <c r="AX239" s="15" t="s">
        <v>81</v>
      </c>
      <c r="AY239" s="266" t="s">
        <v>121</v>
      </c>
    </row>
    <row r="240" s="2" customFormat="1" ht="24.15" customHeight="1">
      <c r="A240" s="39"/>
      <c r="B240" s="40"/>
      <c r="C240" s="220" t="s">
        <v>314</v>
      </c>
      <c r="D240" s="220" t="s">
        <v>123</v>
      </c>
      <c r="E240" s="221" t="s">
        <v>315</v>
      </c>
      <c r="F240" s="222" t="s">
        <v>316</v>
      </c>
      <c r="G240" s="223" t="s">
        <v>126</v>
      </c>
      <c r="H240" s="224">
        <v>3.3999999999999999</v>
      </c>
      <c r="I240" s="225"/>
      <c r="J240" s="226">
        <f>ROUND(I240*H240,2)</f>
        <v>0</v>
      </c>
      <c r="K240" s="227"/>
      <c r="L240" s="45"/>
      <c r="M240" s="228" t="s">
        <v>1</v>
      </c>
      <c r="N240" s="229" t="s">
        <v>38</v>
      </c>
      <c r="O240" s="92"/>
      <c r="P240" s="230">
        <f>O240*H240</f>
        <v>0</v>
      </c>
      <c r="Q240" s="230">
        <v>0.0011999999999999999</v>
      </c>
      <c r="R240" s="230">
        <f>Q240*H240</f>
        <v>0.0040799999999999994</v>
      </c>
      <c r="S240" s="230">
        <v>0</v>
      </c>
      <c r="T240" s="23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2" t="s">
        <v>127</v>
      </c>
      <c r="AT240" s="232" t="s">
        <v>123</v>
      </c>
      <c r="AU240" s="232" t="s">
        <v>83</v>
      </c>
      <c r="AY240" s="18" t="s">
        <v>121</v>
      </c>
      <c r="BE240" s="233">
        <f>IF(N240="základní",J240,0)</f>
        <v>0</v>
      </c>
      <c r="BF240" s="233">
        <f>IF(N240="snížená",J240,0)</f>
        <v>0</v>
      </c>
      <c r="BG240" s="233">
        <f>IF(N240="zákl. přenesená",J240,0)</f>
        <v>0</v>
      </c>
      <c r="BH240" s="233">
        <f>IF(N240="sníž. přenesená",J240,0)</f>
        <v>0</v>
      </c>
      <c r="BI240" s="233">
        <f>IF(N240="nulová",J240,0)</f>
        <v>0</v>
      </c>
      <c r="BJ240" s="18" t="s">
        <v>81</v>
      </c>
      <c r="BK240" s="233">
        <f>ROUND(I240*H240,2)</f>
        <v>0</v>
      </c>
      <c r="BL240" s="18" t="s">
        <v>127</v>
      </c>
      <c r="BM240" s="232" t="s">
        <v>317</v>
      </c>
    </row>
    <row r="241" s="14" customFormat="1">
      <c r="A241" s="14"/>
      <c r="B241" s="245"/>
      <c r="C241" s="246"/>
      <c r="D241" s="236" t="s">
        <v>129</v>
      </c>
      <c r="E241" s="247" t="s">
        <v>1</v>
      </c>
      <c r="F241" s="248" t="s">
        <v>318</v>
      </c>
      <c r="G241" s="246"/>
      <c r="H241" s="249">
        <v>3.3999999999999999</v>
      </c>
      <c r="I241" s="250"/>
      <c r="J241" s="246"/>
      <c r="K241" s="246"/>
      <c r="L241" s="251"/>
      <c r="M241" s="252"/>
      <c r="N241" s="253"/>
      <c r="O241" s="253"/>
      <c r="P241" s="253"/>
      <c r="Q241" s="253"/>
      <c r="R241" s="253"/>
      <c r="S241" s="253"/>
      <c r="T241" s="25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5" t="s">
        <v>129</v>
      </c>
      <c r="AU241" s="255" t="s">
        <v>83</v>
      </c>
      <c r="AV241" s="14" t="s">
        <v>83</v>
      </c>
      <c r="AW241" s="14" t="s">
        <v>31</v>
      </c>
      <c r="AX241" s="14" t="s">
        <v>73</v>
      </c>
      <c r="AY241" s="255" t="s">
        <v>121</v>
      </c>
    </row>
    <row r="242" s="15" customFormat="1">
      <c r="A242" s="15"/>
      <c r="B242" s="256"/>
      <c r="C242" s="257"/>
      <c r="D242" s="236" t="s">
        <v>129</v>
      </c>
      <c r="E242" s="258" t="s">
        <v>1</v>
      </c>
      <c r="F242" s="259" t="s">
        <v>133</v>
      </c>
      <c r="G242" s="257"/>
      <c r="H242" s="260">
        <v>3.3999999999999999</v>
      </c>
      <c r="I242" s="261"/>
      <c r="J242" s="257"/>
      <c r="K242" s="257"/>
      <c r="L242" s="262"/>
      <c r="M242" s="263"/>
      <c r="N242" s="264"/>
      <c r="O242" s="264"/>
      <c r="P242" s="264"/>
      <c r="Q242" s="264"/>
      <c r="R242" s="264"/>
      <c r="S242" s="264"/>
      <c r="T242" s="26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6" t="s">
        <v>129</v>
      </c>
      <c r="AU242" s="266" t="s">
        <v>83</v>
      </c>
      <c r="AV242" s="15" t="s">
        <v>127</v>
      </c>
      <c r="AW242" s="15" t="s">
        <v>31</v>
      </c>
      <c r="AX242" s="15" t="s">
        <v>81</v>
      </c>
      <c r="AY242" s="266" t="s">
        <v>121</v>
      </c>
    </row>
    <row r="243" s="2" customFormat="1" ht="24.15" customHeight="1">
      <c r="A243" s="39"/>
      <c r="B243" s="40"/>
      <c r="C243" s="220" t="s">
        <v>319</v>
      </c>
      <c r="D243" s="220" t="s">
        <v>123</v>
      </c>
      <c r="E243" s="221" t="s">
        <v>320</v>
      </c>
      <c r="F243" s="222" t="s">
        <v>321</v>
      </c>
      <c r="G243" s="223" t="s">
        <v>190</v>
      </c>
      <c r="H243" s="224">
        <v>269.43000000000001</v>
      </c>
      <c r="I243" s="225"/>
      <c r="J243" s="226">
        <f>ROUND(I243*H243,2)</f>
        <v>0</v>
      </c>
      <c r="K243" s="227"/>
      <c r="L243" s="45"/>
      <c r="M243" s="228" t="s">
        <v>1</v>
      </c>
      <c r="N243" s="229" t="s">
        <v>38</v>
      </c>
      <c r="O243" s="92"/>
      <c r="P243" s="230">
        <f>O243*H243</f>
        <v>0</v>
      </c>
      <c r="Q243" s="230">
        <v>0.00020000000000000001</v>
      </c>
      <c r="R243" s="230">
        <f>Q243*H243</f>
        <v>0.053886000000000003</v>
      </c>
      <c r="S243" s="230">
        <v>0</v>
      </c>
      <c r="T243" s="23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2" t="s">
        <v>127</v>
      </c>
      <c r="AT243" s="232" t="s">
        <v>123</v>
      </c>
      <c r="AU243" s="232" t="s">
        <v>83</v>
      </c>
      <c r="AY243" s="18" t="s">
        <v>121</v>
      </c>
      <c r="BE243" s="233">
        <f>IF(N243="základní",J243,0)</f>
        <v>0</v>
      </c>
      <c r="BF243" s="233">
        <f>IF(N243="snížená",J243,0)</f>
        <v>0</v>
      </c>
      <c r="BG243" s="233">
        <f>IF(N243="zákl. přenesená",J243,0)</f>
        <v>0</v>
      </c>
      <c r="BH243" s="233">
        <f>IF(N243="sníž. přenesená",J243,0)</f>
        <v>0</v>
      </c>
      <c r="BI243" s="233">
        <f>IF(N243="nulová",J243,0)</f>
        <v>0</v>
      </c>
      <c r="BJ243" s="18" t="s">
        <v>81</v>
      </c>
      <c r="BK243" s="233">
        <f>ROUND(I243*H243,2)</f>
        <v>0</v>
      </c>
      <c r="BL243" s="18" t="s">
        <v>127</v>
      </c>
      <c r="BM243" s="232" t="s">
        <v>322</v>
      </c>
    </row>
    <row r="244" s="14" customFormat="1">
      <c r="A244" s="14"/>
      <c r="B244" s="245"/>
      <c r="C244" s="246"/>
      <c r="D244" s="236" t="s">
        <v>129</v>
      </c>
      <c r="E244" s="247" t="s">
        <v>1</v>
      </c>
      <c r="F244" s="248" t="s">
        <v>323</v>
      </c>
      <c r="G244" s="246"/>
      <c r="H244" s="249">
        <v>269.43000000000001</v>
      </c>
      <c r="I244" s="250"/>
      <c r="J244" s="246"/>
      <c r="K244" s="246"/>
      <c r="L244" s="251"/>
      <c r="M244" s="252"/>
      <c r="N244" s="253"/>
      <c r="O244" s="253"/>
      <c r="P244" s="253"/>
      <c r="Q244" s="253"/>
      <c r="R244" s="253"/>
      <c r="S244" s="253"/>
      <c r="T244" s="25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5" t="s">
        <v>129</v>
      </c>
      <c r="AU244" s="255" t="s">
        <v>83</v>
      </c>
      <c r="AV244" s="14" t="s">
        <v>83</v>
      </c>
      <c r="AW244" s="14" t="s">
        <v>31</v>
      </c>
      <c r="AX244" s="14" t="s">
        <v>73</v>
      </c>
      <c r="AY244" s="255" t="s">
        <v>121</v>
      </c>
    </row>
    <row r="245" s="15" customFormat="1">
      <c r="A245" s="15"/>
      <c r="B245" s="256"/>
      <c r="C245" s="257"/>
      <c r="D245" s="236" t="s">
        <v>129</v>
      </c>
      <c r="E245" s="258" t="s">
        <v>1</v>
      </c>
      <c r="F245" s="259" t="s">
        <v>133</v>
      </c>
      <c r="G245" s="257"/>
      <c r="H245" s="260">
        <v>269.43000000000001</v>
      </c>
      <c r="I245" s="261"/>
      <c r="J245" s="257"/>
      <c r="K245" s="257"/>
      <c r="L245" s="262"/>
      <c r="M245" s="263"/>
      <c r="N245" s="264"/>
      <c r="O245" s="264"/>
      <c r="P245" s="264"/>
      <c r="Q245" s="264"/>
      <c r="R245" s="264"/>
      <c r="S245" s="264"/>
      <c r="T245" s="26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6" t="s">
        <v>129</v>
      </c>
      <c r="AU245" s="266" t="s">
        <v>83</v>
      </c>
      <c r="AV245" s="15" t="s">
        <v>127</v>
      </c>
      <c r="AW245" s="15" t="s">
        <v>31</v>
      </c>
      <c r="AX245" s="15" t="s">
        <v>81</v>
      </c>
      <c r="AY245" s="266" t="s">
        <v>121</v>
      </c>
    </row>
    <row r="246" s="2" customFormat="1" ht="24.15" customHeight="1">
      <c r="A246" s="39"/>
      <c r="B246" s="40"/>
      <c r="C246" s="220" t="s">
        <v>324</v>
      </c>
      <c r="D246" s="220" t="s">
        <v>123</v>
      </c>
      <c r="E246" s="221" t="s">
        <v>325</v>
      </c>
      <c r="F246" s="222" t="s">
        <v>326</v>
      </c>
      <c r="G246" s="223" t="s">
        <v>190</v>
      </c>
      <c r="H246" s="224">
        <v>12.413</v>
      </c>
      <c r="I246" s="225"/>
      <c r="J246" s="226">
        <f>ROUND(I246*H246,2)</f>
        <v>0</v>
      </c>
      <c r="K246" s="227"/>
      <c r="L246" s="45"/>
      <c r="M246" s="228" t="s">
        <v>1</v>
      </c>
      <c r="N246" s="229" t="s">
        <v>38</v>
      </c>
      <c r="O246" s="92"/>
      <c r="P246" s="230">
        <f>O246*H246</f>
        <v>0</v>
      </c>
      <c r="Q246" s="230">
        <v>0.00020000000000000001</v>
      </c>
      <c r="R246" s="230">
        <f>Q246*H246</f>
        <v>0.0024826000000000002</v>
      </c>
      <c r="S246" s="230">
        <v>0</v>
      </c>
      <c r="T246" s="23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2" t="s">
        <v>127</v>
      </c>
      <c r="AT246" s="232" t="s">
        <v>123</v>
      </c>
      <c r="AU246" s="232" t="s">
        <v>83</v>
      </c>
      <c r="AY246" s="18" t="s">
        <v>121</v>
      </c>
      <c r="BE246" s="233">
        <f>IF(N246="základní",J246,0)</f>
        <v>0</v>
      </c>
      <c r="BF246" s="233">
        <f>IF(N246="snížená",J246,0)</f>
        <v>0</v>
      </c>
      <c r="BG246" s="233">
        <f>IF(N246="zákl. přenesená",J246,0)</f>
        <v>0</v>
      </c>
      <c r="BH246" s="233">
        <f>IF(N246="sníž. přenesená",J246,0)</f>
        <v>0</v>
      </c>
      <c r="BI246" s="233">
        <f>IF(N246="nulová",J246,0)</f>
        <v>0</v>
      </c>
      <c r="BJ246" s="18" t="s">
        <v>81</v>
      </c>
      <c r="BK246" s="233">
        <f>ROUND(I246*H246,2)</f>
        <v>0</v>
      </c>
      <c r="BL246" s="18" t="s">
        <v>127</v>
      </c>
      <c r="BM246" s="232" t="s">
        <v>327</v>
      </c>
    </row>
    <row r="247" s="14" customFormat="1">
      <c r="A247" s="14"/>
      <c r="B247" s="245"/>
      <c r="C247" s="246"/>
      <c r="D247" s="236" t="s">
        <v>129</v>
      </c>
      <c r="E247" s="247" t="s">
        <v>1</v>
      </c>
      <c r="F247" s="248" t="s">
        <v>328</v>
      </c>
      <c r="G247" s="246"/>
      <c r="H247" s="249">
        <v>12.412500000000001</v>
      </c>
      <c r="I247" s="250"/>
      <c r="J247" s="246"/>
      <c r="K247" s="246"/>
      <c r="L247" s="251"/>
      <c r="M247" s="252"/>
      <c r="N247" s="253"/>
      <c r="O247" s="253"/>
      <c r="P247" s="253"/>
      <c r="Q247" s="253"/>
      <c r="R247" s="253"/>
      <c r="S247" s="253"/>
      <c r="T247" s="25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5" t="s">
        <v>129</v>
      </c>
      <c r="AU247" s="255" t="s">
        <v>83</v>
      </c>
      <c r="AV247" s="14" t="s">
        <v>83</v>
      </c>
      <c r="AW247" s="14" t="s">
        <v>31</v>
      </c>
      <c r="AX247" s="14" t="s">
        <v>73</v>
      </c>
      <c r="AY247" s="255" t="s">
        <v>121</v>
      </c>
    </row>
    <row r="248" s="15" customFormat="1">
      <c r="A248" s="15"/>
      <c r="B248" s="256"/>
      <c r="C248" s="257"/>
      <c r="D248" s="236" t="s">
        <v>129</v>
      </c>
      <c r="E248" s="258" t="s">
        <v>1</v>
      </c>
      <c r="F248" s="259" t="s">
        <v>133</v>
      </c>
      <c r="G248" s="257"/>
      <c r="H248" s="260">
        <v>12.412500000000001</v>
      </c>
      <c r="I248" s="261"/>
      <c r="J248" s="257"/>
      <c r="K248" s="257"/>
      <c r="L248" s="262"/>
      <c r="M248" s="263"/>
      <c r="N248" s="264"/>
      <c r="O248" s="264"/>
      <c r="P248" s="264"/>
      <c r="Q248" s="264"/>
      <c r="R248" s="264"/>
      <c r="S248" s="264"/>
      <c r="T248" s="26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6" t="s">
        <v>129</v>
      </c>
      <c r="AU248" s="266" t="s">
        <v>83</v>
      </c>
      <c r="AV248" s="15" t="s">
        <v>127</v>
      </c>
      <c r="AW248" s="15" t="s">
        <v>31</v>
      </c>
      <c r="AX248" s="15" t="s">
        <v>81</v>
      </c>
      <c r="AY248" s="266" t="s">
        <v>121</v>
      </c>
    </row>
    <row r="249" s="2" customFormat="1" ht="24.15" customHeight="1">
      <c r="A249" s="39"/>
      <c r="B249" s="40"/>
      <c r="C249" s="220" t="s">
        <v>329</v>
      </c>
      <c r="D249" s="220" t="s">
        <v>123</v>
      </c>
      <c r="E249" s="221" t="s">
        <v>330</v>
      </c>
      <c r="F249" s="222" t="s">
        <v>331</v>
      </c>
      <c r="G249" s="223" t="s">
        <v>190</v>
      </c>
      <c r="H249" s="224">
        <v>530.83000000000004</v>
      </c>
      <c r="I249" s="225"/>
      <c r="J249" s="226">
        <f>ROUND(I249*H249,2)</f>
        <v>0</v>
      </c>
      <c r="K249" s="227"/>
      <c r="L249" s="45"/>
      <c r="M249" s="228" t="s">
        <v>1</v>
      </c>
      <c r="N249" s="229" t="s">
        <v>38</v>
      </c>
      <c r="O249" s="92"/>
      <c r="P249" s="230">
        <f>O249*H249</f>
        <v>0</v>
      </c>
      <c r="Q249" s="230">
        <v>6.9999999999999994E-05</v>
      </c>
      <c r="R249" s="230">
        <f>Q249*H249</f>
        <v>0.037158099999999999</v>
      </c>
      <c r="S249" s="230">
        <v>0</v>
      </c>
      <c r="T249" s="23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2" t="s">
        <v>127</v>
      </c>
      <c r="AT249" s="232" t="s">
        <v>123</v>
      </c>
      <c r="AU249" s="232" t="s">
        <v>83</v>
      </c>
      <c r="AY249" s="18" t="s">
        <v>121</v>
      </c>
      <c r="BE249" s="233">
        <f>IF(N249="základní",J249,0)</f>
        <v>0</v>
      </c>
      <c r="BF249" s="233">
        <f>IF(N249="snížená",J249,0)</f>
        <v>0</v>
      </c>
      <c r="BG249" s="233">
        <f>IF(N249="zákl. přenesená",J249,0)</f>
        <v>0</v>
      </c>
      <c r="BH249" s="233">
        <f>IF(N249="sníž. přenesená",J249,0)</f>
        <v>0</v>
      </c>
      <c r="BI249" s="233">
        <f>IF(N249="nulová",J249,0)</f>
        <v>0</v>
      </c>
      <c r="BJ249" s="18" t="s">
        <v>81</v>
      </c>
      <c r="BK249" s="233">
        <f>ROUND(I249*H249,2)</f>
        <v>0</v>
      </c>
      <c r="BL249" s="18" t="s">
        <v>127</v>
      </c>
      <c r="BM249" s="232" t="s">
        <v>332</v>
      </c>
    </row>
    <row r="250" s="14" customFormat="1">
      <c r="A250" s="14"/>
      <c r="B250" s="245"/>
      <c r="C250" s="246"/>
      <c r="D250" s="236" t="s">
        <v>129</v>
      </c>
      <c r="E250" s="247" t="s">
        <v>1</v>
      </c>
      <c r="F250" s="248" t="s">
        <v>333</v>
      </c>
      <c r="G250" s="246"/>
      <c r="H250" s="249">
        <v>530.83000000000004</v>
      </c>
      <c r="I250" s="250"/>
      <c r="J250" s="246"/>
      <c r="K250" s="246"/>
      <c r="L250" s="251"/>
      <c r="M250" s="252"/>
      <c r="N250" s="253"/>
      <c r="O250" s="253"/>
      <c r="P250" s="253"/>
      <c r="Q250" s="253"/>
      <c r="R250" s="253"/>
      <c r="S250" s="253"/>
      <c r="T250" s="25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5" t="s">
        <v>129</v>
      </c>
      <c r="AU250" s="255" t="s">
        <v>83</v>
      </c>
      <c r="AV250" s="14" t="s">
        <v>83</v>
      </c>
      <c r="AW250" s="14" t="s">
        <v>31</v>
      </c>
      <c r="AX250" s="14" t="s">
        <v>73</v>
      </c>
      <c r="AY250" s="255" t="s">
        <v>121</v>
      </c>
    </row>
    <row r="251" s="15" customFormat="1">
      <c r="A251" s="15"/>
      <c r="B251" s="256"/>
      <c r="C251" s="257"/>
      <c r="D251" s="236" t="s">
        <v>129</v>
      </c>
      <c r="E251" s="258" t="s">
        <v>1</v>
      </c>
      <c r="F251" s="259" t="s">
        <v>133</v>
      </c>
      <c r="G251" s="257"/>
      <c r="H251" s="260">
        <v>530.83000000000004</v>
      </c>
      <c r="I251" s="261"/>
      <c r="J251" s="257"/>
      <c r="K251" s="257"/>
      <c r="L251" s="262"/>
      <c r="M251" s="263"/>
      <c r="N251" s="264"/>
      <c r="O251" s="264"/>
      <c r="P251" s="264"/>
      <c r="Q251" s="264"/>
      <c r="R251" s="264"/>
      <c r="S251" s="264"/>
      <c r="T251" s="26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6" t="s">
        <v>129</v>
      </c>
      <c r="AU251" s="266" t="s">
        <v>83</v>
      </c>
      <c r="AV251" s="15" t="s">
        <v>127</v>
      </c>
      <c r="AW251" s="15" t="s">
        <v>31</v>
      </c>
      <c r="AX251" s="15" t="s">
        <v>81</v>
      </c>
      <c r="AY251" s="266" t="s">
        <v>121</v>
      </c>
    </row>
    <row r="252" s="2" customFormat="1" ht="24.15" customHeight="1">
      <c r="A252" s="39"/>
      <c r="B252" s="40"/>
      <c r="C252" s="220" t="s">
        <v>334</v>
      </c>
      <c r="D252" s="220" t="s">
        <v>123</v>
      </c>
      <c r="E252" s="221" t="s">
        <v>335</v>
      </c>
      <c r="F252" s="222" t="s">
        <v>336</v>
      </c>
      <c r="G252" s="223" t="s">
        <v>190</v>
      </c>
      <c r="H252" s="224">
        <v>1555.3900000000001</v>
      </c>
      <c r="I252" s="225"/>
      <c r="J252" s="226">
        <f>ROUND(I252*H252,2)</f>
        <v>0</v>
      </c>
      <c r="K252" s="227"/>
      <c r="L252" s="45"/>
      <c r="M252" s="228" t="s">
        <v>1</v>
      </c>
      <c r="N252" s="229" t="s">
        <v>38</v>
      </c>
      <c r="O252" s="92"/>
      <c r="P252" s="230">
        <f>O252*H252</f>
        <v>0</v>
      </c>
      <c r="Q252" s="230">
        <v>0.00040000000000000002</v>
      </c>
      <c r="R252" s="230">
        <f>Q252*H252</f>
        <v>0.62215600000000004</v>
      </c>
      <c r="S252" s="230">
        <v>0</v>
      </c>
      <c r="T252" s="23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2" t="s">
        <v>127</v>
      </c>
      <c r="AT252" s="232" t="s">
        <v>123</v>
      </c>
      <c r="AU252" s="232" t="s">
        <v>83</v>
      </c>
      <c r="AY252" s="18" t="s">
        <v>121</v>
      </c>
      <c r="BE252" s="233">
        <f>IF(N252="základní",J252,0)</f>
        <v>0</v>
      </c>
      <c r="BF252" s="233">
        <f>IF(N252="snížená",J252,0)</f>
        <v>0</v>
      </c>
      <c r="BG252" s="233">
        <f>IF(N252="zákl. přenesená",J252,0)</f>
        <v>0</v>
      </c>
      <c r="BH252" s="233">
        <f>IF(N252="sníž. přenesená",J252,0)</f>
        <v>0</v>
      </c>
      <c r="BI252" s="233">
        <f>IF(N252="nulová",J252,0)</f>
        <v>0</v>
      </c>
      <c r="BJ252" s="18" t="s">
        <v>81</v>
      </c>
      <c r="BK252" s="233">
        <f>ROUND(I252*H252,2)</f>
        <v>0</v>
      </c>
      <c r="BL252" s="18" t="s">
        <v>127</v>
      </c>
      <c r="BM252" s="232" t="s">
        <v>337</v>
      </c>
    </row>
    <row r="253" s="14" customFormat="1">
      <c r="A253" s="14"/>
      <c r="B253" s="245"/>
      <c r="C253" s="246"/>
      <c r="D253" s="236" t="s">
        <v>129</v>
      </c>
      <c r="E253" s="247" t="s">
        <v>1</v>
      </c>
      <c r="F253" s="248" t="s">
        <v>338</v>
      </c>
      <c r="G253" s="246"/>
      <c r="H253" s="249">
        <v>1555.3900000000001</v>
      </c>
      <c r="I253" s="250"/>
      <c r="J253" s="246"/>
      <c r="K253" s="246"/>
      <c r="L253" s="251"/>
      <c r="M253" s="252"/>
      <c r="N253" s="253"/>
      <c r="O253" s="253"/>
      <c r="P253" s="253"/>
      <c r="Q253" s="253"/>
      <c r="R253" s="253"/>
      <c r="S253" s="253"/>
      <c r="T253" s="25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5" t="s">
        <v>129</v>
      </c>
      <c r="AU253" s="255" t="s">
        <v>83</v>
      </c>
      <c r="AV253" s="14" t="s">
        <v>83</v>
      </c>
      <c r="AW253" s="14" t="s">
        <v>31</v>
      </c>
      <c r="AX253" s="14" t="s">
        <v>73</v>
      </c>
      <c r="AY253" s="255" t="s">
        <v>121</v>
      </c>
    </row>
    <row r="254" s="15" customFormat="1">
      <c r="A254" s="15"/>
      <c r="B254" s="256"/>
      <c r="C254" s="257"/>
      <c r="D254" s="236" t="s">
        <v>129</v>
      </c>
      <c r="E254" s="258" t="s">
        <v>1</v>
      </c>
      <c r="F254" s="259" t="s">
        <v>133</v>
      </c>
      <c r="G254" s="257"/>
      <c r="H254" s="260">
        <v>1555.3900000000001</v>
      </c>
      <c r="I254" s="261"/>
      <c r="J254" s="257"/>
      <c r="K254" s="257"/>
      <c r="L254" s="262"/>
      <c r="M254" s="263"/>
      <c r="N254" s="264"/>
      <c r="O254" s="264"/>
      <c r="P254" s="264"/>
      <c r="Q254" s="264"/>
      <c r="R254" s="264"/>
      <c r="S254" s="264"/>
      <c r="T254" s="26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6" t="s">
        <v>129</v>
      </c>
      <c r="AU254" s="266" t="s">
        <v>83</v>
      </c>
      <c r="AV254" s="15" t="s">
        <v>127</v>
      </c>
      <c r="AW254" s="15" t="s">
        <v>31</v>
      </c>
      <c r="AX254" s="15" t="s">
        <v>81</v>
      </c>
      <c r="AY254" s="266" t="s">
        <v>121</v>
      </c>
    </row>
    <row r="255" s="2" customFormat="1" ht="24.15" customHeight="1">
      <c r="A255" s="39"/>
      <c r="B255" s="40"/>
      <c r="C255" s="220" t="s">
        <v>339</v>
      </c>
      <c r="D255" s="220" t="s">
        <v>123</v>
      </c>
      <c r="E255" s="221" t="s">
        <v>340</v>
      </c>
      <c r="F255" s="222" t="s">
        <v>341</v>
      </c>
      <c r="G255" s="223" t="s">
        <v>190</v>
      </c>
      <c r="H255" s="224">
        <v>40.229999999999997</v>
      </c>
      <c r="I255" s="225"/>
      <c r="J255" s="226">
        <f>ROUND(I255*H255,2)</f>
        <v>0</v>
      </c>
      <c r="K255" s="227"/>
      <c r="L255" s="45"/>
      <c r="M255" s="228" t="s">
        <v>1</v>
      </c>
      <c r="N255" s="229" t="s">
        <v>38</v>
      </c>
      <c r="O255" s="92"/>
      <c r="P255" s="230">
        <f>O255*H255</f>
        <v>0</v>
      </c>
      <c r="Q255" s="230">
        <v>0.00012999999999999999</v>
      </c>
      <c r="R255" s="230">
        <f>Q255*H255</f>
        <v>0.0052298999999999991</v>
      </c>
      <c r="S255" s="230">
        <v>0</v>
      </c>
      <c r="T255" s="23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2" t="s">
        <v>127</v>
      </c>
      <c r="AT255" s="232" t="s">
        <v>123</v>
      </c>
      <c r="AU255" s="232" t="s">
        <v>83</v>
      </c>
      <c r="AY255" s="18" t="s">
        <v>121</v>
      </c>
      <c r="BE255" s="233">
        <f>IF(N255="základní",J255,0)</f>
        <v>0</v>
      </c>
      <c r="BF255" s="233">
        <f>IF(N255="snížená",J255,0)</f>
        <v>0</v>
      </c>
      <c r="BG255" s="233">
        <f>IF(N255="zákl. přenesená",J255,0)</f>
        <v>0</v>
      </c>
      <c r="BH255" s="233">
        <f>IF(N255="sníž. přenesená",J255,0)</f>
        <v>0</v>
      </c>
      <c r="BI255" s="233">
        <f>IF(N255="nulová",J255,0)</f>
        <v>0</v>
      </c>
      <c r="BJ255" s="18" t="s">
        <v>81</v>
      </c>
      <c r="BK255" s="233">
        <f>ROUND(I255*H255,2)</f>
        <v>0</v>
      </c>
      <c r="BL255" s="18" t="s">
        <v>127</v>
      </c>
      <c r="BM255" s="232" t="s">
        <v>342</v>
      </c>
    </row>
    <row r="256" s="14" customFormat="1">
      <c r="A256" s="14"/>
      <c r="B256" s="245"/>
      <c r="C256" s="246"/>
      <c r="D256" s="236" t="s">
        <v>129</v>
      </c>
      <c r="E256" s="247" t="s">
        <v>1</v>
      </c>
      <c r="F256" s="248" t="s">
        <v>343</v>
      </c>
      <c r="G256" s="246"/>
      <c r="H256" s="249">
        <v>40.229999999999997</v>
      </c>
      <c r="I256" s="250"/>
      <c r="J256" s="246"/>
      <c r="K256" s="246"/>
      <c r="L256" s="251"/>
      <c r="M256" s="252"/>
      <c r="N256" s="253"/>
      <c r="O256" s="253"/>
      <c r="P256" s="253"/>
      <c r="Q256" s="253"/>
      <c r="R256" s="253"/>
      <c r="S256" s="253"/>
      <c r="T256" s="25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5" t="s">
        <v>129</v>
      </c>
      <c r="AU256" s="255" t="s">
        <v>83</v>
      </c>
      <c r="AV256" s="14" t="s">
        <v>83</v>
      </c>
      <c r="AW256" s="14" t="s">
        <v>31</v>
      </c>
      <c r="AX256" s="14" t="s">
        <v>73</v>
      </c>
      <c r="AY256" s="255" t="s">
        <v>121</v>
      </c>
    </row>
    <row r="257" s="15" customFormat="1">
      <c r="A257" s="15"/>
      <c r="B257" s="256"/>
      <c r="C257" s="257"/>
      <c r="D257" s="236" t="s">
        <v>129</v>
      </c>
      <c r="E257" s="258" t="s">
        <v>1</v>
      </c>
      <c r="F257" s="259" t="s">
        <v>133</v>
      </c>
      <c r="G257" s="257"/>
      <c r="H257" s="260">
        <v>40.229999999999997</v>
      </c>
      <c r="I257" s="261"/>
      <c r="J257" s="257"/>
      <c r="K257" s="257"/>
      <c r="L257" s="262"/>
      <c r="M257" s="263"/>
      <c r="N257" s="264"/>
      <c r="O257" s="264"/>
      <c r="P257" s="264"/>
      <c r="Q257" s="264"/>
      <c r="R257" s="264"/>
      <c r="S257" s="264"/>
      <c r="T257" s="26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66" t="s">
        <v>129</v>
      </c>
      <c r="AU257" s="266" t="s">
        <v>83</v>
      </c>
      <c r="AV257" s="15" t="s">
        <v>127</v>
      </c>
      <c r="AW257" s="15" t="s">
        <v>31</v>
      </c>
      <c r="AX257" s="15" t="s">
        <v>81</v>
      </c>
      <c r="AY257" s="266" t="s">
        <v>121</v>
      </c>
    </row>
    <row r="258" s="2" customFormat="1" ht="24.15" customHeight="1">
      <c r="A258" s="39"/>
      <c r="B258" s="40"/>
      <c r="C258" s="220" t="s">
        <v>344</v>
      </c>
      <c r="D258" s="220" t="s">
        <v>123</v>
      </c>
      <c r="E258" s="221" t="s">
        <v>345</v>
      </c>
      <c r="F258" s="222" t="s">
        <v>346</v>
      </c>
      <c r="G258" s="223" t="s">
        <v>126</v>
      </c>
      <c r="H258" s="224">
        <v>16</v>
      </c>
      <c r="I258" s="225"/>
      <c r="J258" s="226">
        <f>ROUND(I258*H258,2)</f>
        <v>0</v>
      </c>
      <c r="K258" s="227"/>
      <c r="L258" s="45"/>
      <c r="M258" s="228" t="s">
        <v>1</v>
      </c>
      <c r="N258" s="229" t="s">
        <v>38</v>
      </c>
      <c r="O258" s="92"/>
      <c r="P258" s="230">
        <f>O258*H258</f>
        <v>0</v>
      </c>
      <c r="Q258" s="230">
        <v>0.0016000000000000001</v>
      </c>
      <c r="R258" s="230">
        <f>Q258*H258</f>
        <v>0.025600000000000001</v>
      </c>
      <c r="S258" s="230">
        <v>0</v>
      </c>
      <c r="T258" s="23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2" t="s">
        <v>127</v>
      </c>
      <c r="AT258" s="232" t="s">
        <v>123</v>
      </c>
      <c r="AU258" s="232" t="s">
        <v>83</v>
      </c>
      <c r="AY258" s="18" t="s">
        <v>121</v>
      </c>
      <c r="BE258" s="233">
        <f>IF(N258="základní",J258,0)</f>
        <v>0</v>
      </c>
      <c r="BF258" s="233">
        <f>IF(N258="snížená",J258,0)</f>
        <v>0</v>
      </c>
      <c r="BG258" s="233">
        <f>IF(N258="zákl. přenesená",J258,0)</f>
        <v>0</v>
      </c>
      <c r="BH258" s="233">
        <f>IF(N258="sníž. přenesená",J258,0)</f>
        <v>0</v>
      </c>
      <c r="BI258" s="233">
        <f>IF(N258="nulová",J258,0)</f>
        <v>0</v>
      </c>
      <c r="BJ258" s="18" t="s">
        <v>81</v>
      </c>
      <c r="BK258" s="233">
        <f>ROUND(I258*H258,2)</f>
        <v>0</v>
      </c>
      <c r="BL258" s="18" t="s">
        <v>127</v>
      </c>
      <c r="BM258" s="232" t="s">
        <v>347</v>
      </c>
    </row>
    <row r="259" s="14" customFormat="1">
      <c r="A259" s="14"/>
      <c r="B259" s="245"/>
      <c r="C259" s="246"/>
      <c r="D259" s="236" t="s">
        <v>129</v>
      </c>
      <c r="E259" s="247" t="s">
        <v>1</v>
      </c>
      <c r="F259" s="248" t="s">
        <v>348</v>
      </c>
      <c r="G259" s="246"/>
      <c r="H259" s="249">
        <v>16</v>
      </c>
      <c r="I259" s="250"/>
      <c r="J259" s="246"/>
      <c r="K259" s="246"/>
      <c r="L259" s="251"/>
      <c r="M259" s="252"/>
      <c r="N259" s="253"/>
      <c r="O259" s="253"/>
      <c r="P259" s="253"/>
      <c r="Q259" s="253"/>
      <c r="R259" s="253"/>
      <c r="S259" s="253"/>
      <c r="T259" s="25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5" t="s">
        <v>129</v>
      </c>
      <c r="AU259" s="255" t="s">
        <v>83</v>
      </c>
      <c r="AV259" s="14" t="s">
        <v>83</v>
      </c>
      <c r="AW259" s="14" t="s">
        <v>31</v>
      </c>
      <c r="AX259" s="14" t="s">
        <v>73</v>
      </c>
      <c r="AY259" s="255" t="s">
        <v>121</v>
      </c>
    </row>
    <row r="260" s="15" customFormat="1">
      <c r="A260" s="15"/>
      <c r="B260" s="256"/>
      <c r="C260" s="257"/>
      <c r="D260" s="236" t="s">
        <v>129</v>
      </c>
      <c r="E260" s="258" t="s">
        <v>1</v>
      </c>
      <c r="F260" s="259" t="s">
        <v>133</v>
      </c>
      <c r="G260" s="257"/>
      <c r="H260" s="260">
        <v>16</v>
      </c>
      <c r="I260" s="261"/>
      <c r="J260" s="257"/>
      <c r="K260" s="257"/>
      <c r="L260" s="262"/>
      <c r="M260" s="263"/>
      <c r="N260" s="264"/>
      <c r="O260" s="264"/>
      <c r="P260" s="264"/>
      <c r="Q260" s="264"/>
      <c r="R260" s="264"/>
      <c r="S260" s="264"/>
      <c r="T260" s="26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6" t="s">
        <v>129</v>
      </c>
      <c r="AU260" s="266" t="s">
        <v>83</v>
      </c>
      <c r="AV260" s="15" t="s">
        <v>127</v>
      </c>
      <c r="AW260" s="15" t="s">
        <v>31</v>
      </c>
      <c r="AX260" s="15" t="s">
        <v>81</v>
      </c>
      <c r="AY260" s="266" t="s">
        <v>121</v>
      </c>
    </row>
    <row r="261" s="2" customFormat="1" ht="24.15" customHeight="1">
      <c r="A261" s="39"/>
      <c r="B261" s="40"/>
      <c r="C261" s="220" t="s">
        <v>349</v>
      </c>
      <c r="D261" s="220" t="s">
        <v>123</v>
      </c>
      <c r="E261" s="221" t="s">
        <v>350</v>
      </c>
      <c r="F261" s="222" t="s">
        <v>351</v>
      </c>
      <c r="G261" s="223" t="s">
        <v>126</v>
      </c>
      <c r="H261" s="224">
        <v>5.5199999999999996</v>
      </c>
      <c r="I261" s="225"/>
      <c r="J261" s="226">
        <f>ROUND(I261*H261,2)</f>
        <v>0</v>
      </c>
      <c r="K261" s="227"/>
      <c r="L261" s="45"/>
      <c r="M261" s="228" t="s">
        <v>1</v>
      </c>
      <c r="N261" s="229" t="s">
        <v>38</v>
      </c>
      <c r="O261" s="92"/>
      <c r="P261" s="230">
        <f>O261*H261</f>
        <v>0</v>
      </c>
      <c r="Q261" s="230">
        <v>0.0016000000000000001</v>
      </c>
      <c r="R261" s="230">
        <f>Q261*H261</f>
        <v>0.0088319999999999996</v>
      </c>
      <c r="S261" s="230">
        <v>0</v>
      </c>
      <c r="T261" s="23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2" t="s">
        <v>127</v>
      </c>
      <c r="AT261" s="232" t="s">
        <v>123</v>
      </c>
      <c r="AU261" s="232" t="s">
        <v>83</v>
      </c>
      <c r="AY261" s="18" t="s">
        <v>121</v>
      </c>
      <c r="BE261" s="233">
        <f>IF(N261="základní",J261,0)</f>
        <v>0</v>
      </c>
      <c r="BF261" s="233">
        <f>IF(N261="snížená",J261,0)</f>
        <v>0</v>
      </c>
      <c r="BG261" s="233">
        <f>IF(N261="zákl. přenesená",J261,0)</f>
        <v>0</v>
      </c>
      <c r="BH261" s="233">
        <f>IF(N261="sníž. přenesená",J261,0)</f>
        <v>0</v>
      </c>
      <c r="BI261" s="233">
        <f>IF(N261="nulová",J261,0)</f>
        <v>0</v>
      </c>
      <c r="BJ261" s="18" t="s">
        <v>81</v>
      </c>
      <c r="BK261" s="233">
        <f>ROUND(I261*H261,2)</f>
        <v>0</v>
      </c>
      <c r="BL261" s="18" t="s">
        <v>127</v>
      </c>
      <c r="BM261" s="232" t="s">
        <v>352</v>
      </c>
    </row>
    <row r="262" s="14" customFormat="1">
      <c r="A262" s="14"/>
      <c r="B262" s="245"/>
      <c r="C262" s="246"/>
      <c r="D262" s="236" t="s">
        <v>129</v>
      </c>
      <c r="E262" s="247" t="s">
        <v>1</v>
      </c>
      <c r="F262" s="248" t="s">
        <v>353</v>
      </c>
      <c r="G262" s="246"/>
      <c r="H262" s="249">
        <v>5.5199999999999996</v>
      </c>
      <c r="I262" s="250"/>
      <c r="J262" s="246"/>
      <c r="K262" s="246"/>
      <c r="L262" s="251"/>
      <c r="M262" s="252"/>
      <c r="N262" s="253"/>
      <c r="O262" s="253"/>
      <c r="P262" s="253"/>
      <c r="Q262" s="253"/>
      <c r="R262" s="253"/>
      <c r="S262" s="253"/>
      <c r="T262" s="25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5" t="s">
        <v>129</v>
      </c>
      <c r="AU262" s="255" t="s">
        <v>83</v>
      </c>
      <c r="AV262" s="14" t="s">
        <v>83</v>
      </c>
      <c r="AW262" s="14" t="s">
        <v>31</v>
      </c>
      <c r="AX262" s="14" t="s">
        <v>73</v>
      </c>
      <c r="AY262" s="255" t="s">
        <v>121</v>
      </c>
    </row>
    <row r="263" s="15" customFormat="1">
      <c r="A263" s="15"/>
      <c r="B263" s="256"/>
      <c r="C263" s="257"/>
      <c r="D263" s="236" t="s">
        <v>129</v>
      </c>
      <c r="E263" s="258" t="s">
        <v>1</v>
      </c>
      <c r="F263" s="259" t="s">
        <v>133</v>
      </c>
      <c r="G263" s="257"/>
      <c r="H263" s="260">
        <v>5.5199999999999996</v>
      </c>
      <c r="I263" s="261"/>
      <c r="J263" s="257"/>
      <c r="K263" s="257"/>
      <c r="L263" s="262"/>
      <c r="M263" s="263"/>
      <c r="N263" s="264"/>
      <c r="O263" s="264"/>
      <c r="P263" s="264"/>
      <c r="Q263" s="264"/>
      <c r="R263" s="264"/>
      <c r="S263" s="264"/>
      <c r="T263" s="26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6" t="s">
        <v>129</v>
      </c>
      <c r="AU263" s="266" t="s">
        <v>83</v>
      </c>
      <c r="AV263" s="15" t="s">
        <v>127</v>
      </c>
      <c r="AW263" s="15" t="s">
        <v>31</v>
      </c>
      <c r="AX263" s="15" t="s">
        <v>81</v>
      </c>
      <c r="AY263" s="266" t="s">
        <v>121</v>
      </c>
    </row>
    <row r="264" s="2" customFormat="1" ht="16.5" customHeight="1">
      <c r="A264" s="39"/>
      <c r="B264" s="40"/>
      <c r="C264" s="220" t="s">
        <v>354</v>
      </c>
      <c r="D264" s="220" t="s">
        <v>123</v>
      </c>
      <c r="E264" s="221" t="s">
        <v>355</v>
      </c>
      <c r="F264" s="222" t="s">
        <v>356</v>
      </c>
      <c r="G264" s="223" t="s">
        <v>190</v>
      </c>
      <c r="H264" s="224">
        <v>2439.2429999999999</v>
      </c>
      <c r="I264" s="225"/>
      <c r="J264" s="226">
        <f>ROUND(I264*H264,2)</f>
        <v>0</v>
      </c>
      <c r="K264" s="227"/>
      <c r="L264" s="45"/>
      <c r="M264" s="228" t="s">
        <v>1</v>
      </c>
      <c r="N264" s="229" t="s">
        <v>38</v>
      </c>
      <c r="O264" s="92"/>
      <c r="P264" s="230">
        <f>O264*H264</f>
        <v>0</v>
      </c>
      <c r="Q264" s="230">
        <v>0</v>
      </c>
      <c r="R264" s="230">
        <f>Q264*H264</f>
        <v>0</v>
      </c>
      <c r="S264" s="230">
        <v>0</v>
      </c>
      <c r="T264" s="231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2" t="s">
        <v>127</v>
      </c>
      <c r="AT264" s="232" t="s">
        <v>123</v>
      </c>
      <c r="AU264" s="232" t="s">
        <v>83</v>
      </c>
      <c r="AY264" s="18" t="s">
        <v>121</v>
      </c>
      <c r="BE264" s="233">
        <f>IF(N264="základní",J264,0)</f>
        <v>0</v>
      </c>
      <c r="BF264" s="233">
        <f>IF(N264="snížená",J264,0)</f>
        <v>0</v>
      </c>
      <c r="BG264" s="233">
        <f>IF(N264="zákl. přenesená",J264,0)</f>
        <v>0</v>
      </c>
      <c r="BH264" s="233">
        <f>IF(N264="sníž. přenesená",J264,0)</f>
        <v>0</v>
      </c>
      <c r="BI264" s="233">
        <f>IF(N264="nulová",J264,0)</f>
        <v>0</v>
      </c>
      <c r="BJ264" s="18" t="s">
        <v>81</v>
      </c>
      <c r="BK264" s="233">
        <f>ROUND(I264*H264,2)</f>
        <v>0</v>
      </c>
      <c r="BL264" s="18" t="s">
        <v>127</v>
      </c>
      <c r="BM264" s="232" t="s">
        <v>357</v>
      </c>
    </row>
    <row r="265" s="14" customFormat="1">
      <c r="A265" s="14"/>
      <c r="B265" s="245"/>
      <c r="C265" s="246"/>
      <c r="D265" s="236" t="s">
        <v>129</v>
      </c>
      <c r="E265" s="247" t="s">
        <v>1</v>
      </c>
      <c r="F265" s="248" t="s">
        <v>358</v>
      </c>
      <c r="G265" s="246"/>
      <c r="H265" s="249">
        <v>2439.2429999999999</v>
      </c>
      <c r="I265" s="250"/>
      <c r="J265" s="246"/>
      <c r="K265" s="246"/>
      <c r="L265" s="251"/>
      <c r="M265" s="252"/>
      <c r="N265" s="253"/>
      <c r="O265" s="253"/>
      <c r="P265" s="253"/>
      <c r="Q265" s="253"/>
      <c r="R265" s="253"/>
      <c r="S265" s="253"/>
      <c r="T265" s="25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5" t="s">
        <v>129</v>
      </c>
      <c r="AU265" s="255" t="s">
        <v>83</v>
      </c>
      <c r="AV265" s="14" t="s">
        <v>83</v>
      </c>
      <c r="AW265" s="14" t="s">
        <v>31</v>
      </c>
      <c r="AX265" s="14" t="s">
        <v>73</v>
      </c>
      <c r="AY265" s="255" t="s">
        <v>121</v>
      </c>
    </row>
    <row r="266" s="15" customFormat="1">
      <c r="A266" s="15"/>
      <c r="B266" s="256"/>
      <c r="C266" s="257"/>
      <c r="D266" s="236" t="s">
        <v>129</v>
      </c>
      <c r="E266" s="258" t="s">
        <v>1</v>
      </c>
      <c r="F266" s="259" t="s">
        <v>133</v>
      </c>
      <c r="G266" s="257"/>
      <c r="H266" s="260">
        <v>2439.2429999999999</v>
      </c>
      <c r="I266" s="261"/>
      <c r="J266" s="257"/>
      <c r="K266" s="257"/>
      <c r="L266" s="262"/>
      <c r="M266" s="263"/>
      <c r="N266" s="264"/>
      <c r="O266" s="264"/>
      <c r="P266" s="264"/>
      <c r="Q266" s="264"/>
      <c r="R266" s="264"/>
      <c r="S266" s="264"/>
      <c r="T266" s="26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6" t="s">
        <v>129</v>
      </c>
      <c r="AU266" s="266" t="s">
        <v>83</v>
      </c>
      <c r="AV266" s="15" t="s">
        <v>127</v>
      </c>
      <c r="AW266" s="15" t="s">
        <v>31</v>
      </c>
      <c r="AX266" s="15" t="s">
        <v>81</v>
      </c>
      <c r="AY266" s="266" t="s">
        <v>121</v>
      </c>
    </row>
    <row r="267" s="2" customFormat="1" ht="16.5" customHeight="1">
      <c r="A267" s="39"/>
      <c r="B267" s="40"/>
      <c r="C267" s="220" t="s">
        <v>359</v>
      </c>
      <c r="D267" s="220" t="s">
        <v>123</v>
      </c>
      <c r="E267" s="221" t="s">
        <v>360</v>
      </c>
      <c r="F267" s="222" t="s">
        <v>361</v>
      </c>
      <c r="G267" s="223" t="s">
        <v>126</v>
      </c>
      <c r="H267" s="224">
        <v>24.920000000000002</v>
      </c>
      <c r="I267" s="225"/>
      <c r="J267" s="226">
        <f>ROUND(I267*H267,2)</f>
        <v>0</v>
      </c>
      <c r="K267" s="227"/>
      <c r="L267" s="45"/>
      <c r="M267" s="228" t="s">
        <v>1</v>
      </c>
      <c r="N267" s="229" t="s">
        <v>38</v>
      </c>
      <c r="O267" s="92"/>
      <c r="P267" s="230">
        <f>O267*H267</f>
        <v>0</v>
      </c>
      <c r="Q267" s="230">
        <v>1.0000000000000001E-05</v>
      </c>
      <c r="R267" s="230">
        <f>Q267*H267</f>
        <v>0.00024920000000000004</v>
      </c>
      <c r="S267" s="230">
        <v>0</v>
      </c>
      <c r="T267" s="23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2" t="s">
        <v>127</v>
      </c>
      <c r="AT267" s="232" t="s">
        <v>123</v>
      </c>
      <c r="AU267" s="232" t="s">
        <v>83</v>
      </c>
      <c r="AY267" s="18" t="s">
        <v>121</v>
      </c>
      <c r="BE267" s="233">
        <f>IF(N267="základní",J267,0)</f>
        <v>0</v>
      </c>
      <c r="BF267" s="233">
        <f>IF(N267="snížená",J267,0)</f>
        <v>0</v>
      </c>
      <c r="BG267" s="233">
        <f>IF(N267="zákl. přenesená",J267,0)</f>
        <v>0</v>
      </c>
      <c r="BH267" s="233">
        <f>IF(N267="sníž. přenesená",J267,0)</f>
        <v>0</v>
      </c>
      <c r="BI267" s="233">
        <f>IF(N267="nulová",J267,0)</f>
        <v>0</v>
      </c>
      <c r="BJ267" s="18" t="s">
        <v>81</v>
      </c>
      <c r="BK267" s="233">
        <f>ROUND(I267*H267,2)</f>
        <v>0</v>
      </c>
      <c r="BL267" s="18" t="s">
        <v>127</v>
      </c>
      <c r="BM267" s="232" t="s">
        <v>362</v>
      </c>
    </row>
    <row r="268" s="14" customFormat="1">
      <c r="A268" s="14"/>
      <c r="B268" s="245"/>
      <c r="C268" s="246"/>
      <c r="D268" s="236" t="s">
        <v>129</v>
      </c>
      <c r="E268" s="247" t="s">
        <v>1</v>
      </c>
      <c r="F268" s="248" t="s">
        <v>363</v>
      </c>
      <c r="G268" s="246"/>
      <c r="H268" s="249">
        <v>24.919999999999998</v>
      </c>
      <c r="I268" s="250"/>
      <c r="J268" s="246"/>
      <c r="K268" s="246"/>
      <c r="L268" s="251"/>
      <c r="M268" s="252"/>
      <c r="N268" s="253"/>
      <c r="O268" s="253"/>
      <c r="P268" s="253"/>
      <c r="Q268" s="253"/>
      <c r="R268" s="253"/>
      <c r="S268" s="253"/>
      <c r="T268" s="25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5" t="s">
        <v>129</v>
      </c>
      <c r="AU268" s="255" t="s">
        <v>83</v>
      </c>
      <c r="AV268" s="14" t="s">
        <v>83</v>
      </c>
      <c r="AW268" s="14" t="s">
        <v>31</v>
      </c>
      <c r="AX268" s="14" t="s">
        <v>73</v>
      </c>
      <c r="AY268" s="255" t="s">
        <v>121</v>
      </c>
    </row>
    <row r="269" s="15" customFormat="1">
      <c r="A269" s="15"/>
      <c r="B269" s="256"/>
      <c r="C269" s="257"/>
      <c r="D269" s="236" t="s">
        <v>129</v>
      </c>
      <c r="E269" s="258" t="s">
        <v>1</v>
      </c>
      <c r="F269" s="259" t="s">
        <v>133</v>
      </c>
      <c r="G269" s="257"/>
      <c r="H269" s="260">
        <v>24.919999999999998</v>
      </c>
      <c r="I269" s="261"/>
      <c r="J269" s="257"/>
      <c r="K269" s="257"/>
      <c r="L269" s="262"/>
      <c r="M269" s="263"/>
      <c r="N269" s="264"/>
      <c r="O269" s="264"/>
      <c r="P269" s="264"/>
      <c r="Q269" s="264"/>
      <c r="R269" s="264"/>
      <c r="S269" s="264"/>
      <c r="T269" s="26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6" t="s">
        <v>129</v>
      </c>
      <c r="AU269" s="266" t="s">
        <v>83</v>
      </c>
      <c r="AV269" s="15" t="s">
        <v>127</v>
      </c>
      <c r="AW269" s="15" t="s">
        <v>31</v>
      </c>
      <c r="AX269" s="15" t="s">
        <v>81</v>
      </c>
      <c r="AY269" s="266" t="s">
        <v>121</v>
      </c>
    </row>
    <row r="270" s="2" customFormat="1" ht="33" customHeight="1">
      <c r="A270" s="39"/>
      <c r="B270" s="40"/>
      <c r="C270" s="220" t="s">
        <v>364</v>
      </c>
      <c r="D270" s="220" t="s">
        <v>123</v>
      </c>
      <c r="E270" s="221" t="s">
        <v>365</v>
      </c>
      <c r="F270" s="222" t="s">
        <v>366</v>
      </c>
      <c r="G270" s="223" t="s">
        <v>190</v>
      </c>
      <c r="H270" s="224">
        <v>1670.5</v>
      </c>
      <c r="I270" s="225"/>
      <c r="J270" s="226">
        <f>ROUND(I270*H270,2)</f>
        <v>0</v>
      </c>
      <c r="K270" s="227"/>
      <c r="L270" s="45"/>
      <c r="M270" s="228" t="s">
        <v>1</v>
      </c>
      <c r="N270" s="229" t="s">
        <v>38</v>
      </c>
      <c r="O270" s="92"/>
      <c r="P270" s="230">
        <f>O270*H270</f>
        <v>0</v>
      </c>
      <c r="Q270" s="230">
        <v>0.16850000000000001</v>
      </c>
      <c r="R270" s="230">
        <f>Q270*H270</f>
        <v>281.47925000000004</v>
      </c>
      <c r="S270" s="230">
        <v>0</v>
      </c>
      <c r="T270" s="23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2" t="s">
        <v>127</v>
      </c>
      <c r="AT270" s="232" t="s">
        <v>123</v>
      </c>
      <c r="AU270" s="232" t="s">
        <v>83</v>
      </c>
      <c r="AY270" s="18" t="s">
        <v>121</v>
      </c>
      <c r="BE270" s="233">
        <f>IF(N270="základní",J270,0)</f>
        <v>0</v>
      </c>
      <c r="BF270" s="233">
        <f>IF(N270="snížená",J270,0)</f>
        <v>0</v>
      </c>
      <c r="BG270" s="233">
        <f>IF(N270="zákl. přenesená",J270,0)</f>
        <v>0</v>
      </c>
      <c r="BH270" s="233">
        <f>IF(N270="sníž. přenesená",J270,0)</f>
        <v>0</v>
      </c>
      <c r="BI270" s="233">
        <f>IF(N270="nulová",J270,0)</f>
        <v>0</v>
      </c>
      <c r="BJ270" s="18" t="s">
        <v>81</v>
      </c>
      <c r="BK270" s="233">
        <f>ROUND(I270*H270,2)</f>
        <v>0</v>
      </c>
      <c r="BL270" s="18" t="s">
        <v>127</v>
      </c>
      <c r="BM270" s="232" t="s">
        <v>367</v>
      </c>
    </row>
    <row r="271" s="14" customFormat="1">
      <c r="A271" s="14"/>
      <c r="B271" s="245"/>
      <c r="C271" s="246"/>
      <c r="D271" s="236" t="s">
        <v>129</v>
      </c>
      <c r="E271" s="247" t="s">
        <v>1</v>
      </c>
      <c r="F271" s="248" t="s">
        <v>368</v>
      </c>
      <c r="G271" s="246"/>
      <c r="H271" s="249">
        <v>342.19999999999999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5" t="s">
        <v>129</v>
      </c>
      <c r="AU271" s="255" t="s">
        <v>83</v>
      </c>
      <c r="AV271" s="14" t="s">
        <v>83</v>
      </c>
      <c r="AW271" s="14" t="s">
        <v>31</v>
      </c>
      <c r="AX271" s="14" t="s">
        <v>73</v>
      </c>
      <c r="AY271" s="255" t="s">
        <v>121</v>
      </c>
    </row>
    <row r="272" s="14" customFormat="1">
      <c r="A272" s="14"/>
      <c r="B272" s="245"/>
      <c r="C272" s="246"/>
      <c r="D272" s="236" t="s">
        <v>129</v>
      </c>
      <c r="E272" s="247" t="s">
        <v>1</v>
      </c>
      <c r="F272" s="248" t="s">
        <v>369</v>
      </c>
      <c r="G272" s="246"/>
      <c r="H272" s="249">
        <v>1302.0999999999999</v>
      </c>
      <c r="I272" s="250"/>
      <c r="J272" s="246"/>
      <c r="K272" s="246"/>
      <c r="L272" s="251"/>
      <c r="M272" s="252"/>
      <c r="N272" s="253"/>
      <c r="O272" s="253"/>
      <c r="P272" s="253"/>
      <c r="Q272" s="253"/>
      <c r="R272" s="253"/>
      <c r="S272" s="253"/>
      <c r="T272" s="25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5" t="s">
        <v>129</v>
      </c>
      <c r="AU272" s="255" t="s">
        <v>83</v>
      </c>
      <c r="AV272" s="14" t="s">
        <v>83</v>
      </c>
      <c r="AW272" s="14" t="s">
        <v>31</v>
      </c>
      <c r="AX272" s="14" t="s">
        <v>73</v>
      </c>
      <c r="AY272" s="255" t="s">
        <v>121</v>
      </c>
    </row>
    <row r="273" s="14" customFormat="1">
      <c r="A273" s="14"/>
      <c r="B273" s="245"/>
      <c r="C273" s="246"/>
      <c r="D273" s="236" t="s">
        <v>129</v>
      </c>
      <c r="E273" s="247" t="s">
        <v>1</v>
      </c>
      <c r="F273" s="248" t="s">
        <v>370</v>
      </c>
      <c r="G273" s="246"/>
      <c r="H273" s="249">
        <v>26.199999999999999</v>
      </c>
      <c r="I273" s="250"/>
      <c r="J273" s="246"/>
      <c r="K273" s="246"/>
      <c r="L273" s="251"/>
      <c r="M273" s="252"/>
      <c r="N273" s="253"/>
      <c r="O273" s="253"/>
      <c r="P273" s="253"/>
      <c r="Q273" s="253"/>
      <c r="R273" s="253"/>
      <c r="S273" s="253"/>
      <c r="T273" s="25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5" t="s">
        <v>129</v>
      </c>
      <c r="AU273" s="255" t="s">
        <v>83</v>
      </c>
      <c r="AV273" s="14" t="s">
        <v>83</v>
      </c>
      <c r="AW273" s="14" t="s">
        <v>31</v>
      </c>
      <c r="AX273" s="14" t="s">
        <v>73</v>
      </c>
      <c r="AY273" s="255" t="s">
        <v>121</v>
      </c>
    </row>
    <row r="274" s="15" customFormat="1">
      <c r="A274" s="15"/>
      <c r="B274" s="256"/>
      <c r="C274" s="257"/>
      <c r="D274" s="236" t="s">
        <v>129</v>
      </c>
      <c r="E274" s="258" t="s">
        <v>1</v>
      </c>
      <c r="F274" s="259" t="s">
        <v>133</v>
      </c>
      <c r="G274" s="257"/>
      <c r="H274" s="260">
        <v>1670.5</v>
      </c>
      <c r="I274" s="261"/>
      <c r="J274" s="257"/>
      <c r="K274" s="257"/>
      <c r="L274" s="262"/>
      <c r="M274" s="263"/>
      <c r="N274" s="264"/>
      <c r="O274" s="264"/>
      <c r="P274" s="264"/>
      <c r="Q274" s="264"/>
      <c r="R274" s="264"/>
      <c r="S274" s="264"/>
      <c r="T274" s="26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6" t="s">
        <v>129</v>
      </c>
      <c r="AU274" s="266" t="s">
        <v>83</v>
      </c>
      <c r="AV274" s="15" t="s">
        <v>127</v>
      </c>
      <c r="AW274" s="15" t="s">
        <v>31</v>
      </c>
      <c r="AX274" s="15" t="s">
        <v>81</v>
      </c>
      <c r="AY274" s="266" t="s">
        <v>121</v>
      </c>
    </row>
    <row r="275" s="2" customFormat="1" ht="24.15" customHeight="1">
      <c r="A275" s="39"/>
      <c r="B275" s="40"/>
      <c r="C275" s="272" t="s">
        <v>371</v>
      </c>
      <c r="D275" s="272" t="s">
        <v>229</v>
      </c>
      <c r="E275" s="273" t="s">
        <v>372</v>
      </c>
      <c r="F275" s="274" t="s">
        <v>373</v>
      </c>
      <c r="G275" s="275" t="s">
        <v>190</v>
      </c>
      <c r="H275" s="276">
        <v>349.04399999999998</v>
      </c>
      <c r="I275" s="277"/>
      <c r="J275" s="278">
        <f>ROUND(I275*H275,2)</f>
        <v>0</v>
      </c>
      <c r="K275" s="279"/>
      <c r="L275" s="280"/>
      <c r="M275" s="281" t="s">
        <v>1</v>
      </c>
      <c r="N275" s="282" t="s">
        <v>38</v>
      </c>
      <c r="O275" s="92"/>
      <c r="P275" s="230">
        <f>O275*H275</f>
        <v>0</v>
      </c>
      <c r="Q275" s="230">
        <v>0.048300000000000003</v>
      </c>
      <c r="R275" s="230">
        <f>Q275*H275</f>
        <v>16.858825200000002</v>
      </c>
      <c r="S275" s="230">
        <v>0</v>
      </c>
      <c r="T275" s="23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2" t="s">
        <v>159</v>
      </c>
      <c r="AT275" s="232" t="s">
        <v>229</v>
      </c>
      <c r="AU275" s="232" t="s">
        <v>83</v>
      </c>
      <c r="AY275" s="18" t="s">
        <v>121</v>
      </c>
      <c r="BE275" s="233">
        <f>IF(N275="základní",J275,0)</f>
        <v>0</v>
      </c>
      <c r="BF275" s="233">
        <f>IF(N275="snížená",J275,0)</f>
        <v>0</v>
      </c>
      <c r="BG275" s="233">
        <f>IF(N275="zákl. přenesená",J275,0)</f>
        <v>0</v>
      </c>
      <c r="BH275" s="233">
        <f>IF(N275="sníž. přenesená",J275,0)</f>
        <v>0</v>
      </c>
      <c r="BI275" s="233">
        <f>IF(N275="nulová",J275,0)</f>
        <v>0</v>
      </c>
      <c r="BJ275" s="18" t="s">
        <v>81</v>
      </c>
      <c r="BK275" s="233">
        <f>ROUND(I275*H275,2)</f>
        <v>0</v>
      </c>
      <c r="BL275" s="18" t="s">
        <v>127</v>
      </c>
      <c r="BM275" s="232" t="s">
        <v>374</v>
      </c>
    </row>
    <row r="276" s="2" customFormat="1" ht="16.5" customHeight="1">
      <c r="A276" s="39"/>
      <c r="B276" s="40"/>
      <c r="C276" s="272" t="s">
        <v>375</v>
      </c>
      <c r="D276" s="272" t="s">
        <v>229</v>
      </c>
      <c r="E276" s="273" t="s">
        <v>376</v>
      </c>
      <c r="F276" s="274" t="s">
        <v>377</v>
      </c>
      <c r="G276" s="275" t="s">
        <v>190</v>
      </c>
      <c r="H276" s="276">
        <v>1328.3</v>
      </c>
      <c r="I276" s="277"/>
      <c r="J276" s="278">
        <f>ROUND(I276*H276,2)</f>
        <v>0</v>
      </c>
      <c r="K276" s="279"/>
      <c r="L276" s="280"/>
      <c r="M276" s="281" t="s">
        <v>1</v>
      </c>
      <c r="N276" s="282" t="s">
        <v>38</v>
      </c>
      <c r="O276" s="92"/>
      <c r="P276" s="230">
        <f>O276*H276</f>
        <v>0</v>
      </c>
      <c r="Q276" s="230">
        <v>0.080000000000000002</v>
      </c>
      <c r="R276" s="230">
        <f>Q276*H276</f>
        <v>106.264</v>
      </c>
      <c r="S276" s="230">
        <v>0</v>
      </c>
      <c r="T276" s="23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2" t="s">
        <v>159</v>
      </c>
      <c r="AT276" s="232" t="s">
        <v>229</v>
      </c>
      <c r="AU276" s="232" t="s">
        <v>83</v>
      </c>
      <c r="AY276" s="18" t="s">
        <v>121</v>
      </c>
      <c r="BE276" s="233">
        <f>IF(N276="základní",J276,0)</f>
        <v>0</v>
      </c>
      <c r="BF276" s="233">
        <f>IF(N276="snížená",J276,0)</f>
        <v>0</v>
      </c>
      <c r="BG276" s="233">
        <f>IF(N276="zákl. přenesená",J276,0)</f>
        <v>0</v>
      </c>
      <c r="BH276" s="233">
        <f>IF(N276="sníž. přenesená",J276,0)</f>
        <v>0</v>
      </c>
      <c r="BI276" s="233">
        <f>IF(N276="nulová",J276,0)</f>
        <v>0</v>
      </c>
      <c r="BJ276" s="18" t="s">
        <v>81</v>
      </c>
      <c r="BK276" s="233">
        <f>ROUND(I276*H276,2)</f>
        <v>0</v>
      </c>
      <c r="BL276" s="18" t="s">
        <v>127</v>
      </c>
      <c r="BM276" s="232" t="s">
        <v>378</v>
      </c>
    </row>
    <row r="277" s="14" customFormat="1">
      <c r="A277" s="14"/>
      <c r="B277" s="245"/>
      <c r="C277" s="246"/>
      <c r="D277" s="236" t="s">
        <v>129</v>
      </c>
      <c r="E277" s="247" t="s">
        <v>1</v>
      </c>
      <c r="F277" s="248" t="s">
        <v>369</v>
      </c>
      <c r="G277" s="246"/>
      <c r="H277" s="249">
        <v>1302.0999999999999</v>
      </c>
      <c r="I277" s="250"/>
      <c r="J277" s="246"/>
      <c r="K277" s="246"/>
      <c r="L277" s="251"/>
      <c r="M277" s="252"/>
      <c r="N277" s="253"/>
      <c r="O277" s="253"/>
      <c r="P277" s="253"/>
      <c r="Q277" s="253"/>
      <c r="R277" s="253"/>
      <c r="S277" s="253"/>
      <c r="T277" s="25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5" t="s">
        <v>129</v>
      </c>
      <c r="AU277" s="255" t="s">
        <v>83</v>
      </c>
      <c r="AV277" s="14" t="s">
        <v>83</v>
      </c>
      <c r="AW277" s="14" t="s">
        <v>31</v>
      </c>
      <c r="AX277" s="14" t="s">
        <v>73</v>
      </c>
      <c r="AY277" s="255" t="s">
        <v>121</v>
      </c>
    </row>
    <row r="278" s="14" customFormat="1">
      <c r="A278" s="14"/>
      <c r="B278" s="245"/>
      <c r="C278" s="246"/>
      <c r="D278" s="236" t="s">
        <v>129</v>
      </c>
      <c r="E278" s="247" t="s">
        <v>1</v>
      </c>
      <c r="F278" s="248" t="s">
        <v>370</v>
      </c>
      <c r="G278" s="246"/>
      <c r="H278" s="249">
        <v>26.199999999999999</v>
      </c>
      <c r="I278" s="250"/>
      <c r="J278" s="246"/>
      <c r="K278" s="246"/>
      <c r="L278" s="251"/>
      <c r="M278" s="252"/>
      <c r="N278" s="253"/>
      <c r="O278" s="253"/>
      <c r="P278" s="253"/>
      <c r="Q278" s="253"/>
      <c r="R278" s="253"/>
      <c r="S278" s="253"/>
      <c r="T278" s="25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5" t="s">
        <v>129</v>
      </c>
      <c r="AU278" s="255" t="s">
        <v>83</v>
      </c>
      <c r="AV278" s="14" t="s">
        <v>83</v>
      </c>
      <c r="AW278" s="14" t="s">
        <v>31</v>
      </c>
      <c r="AX278" s="14" t="s">
        <v>73</v>
      </c>
      <c r="AY278" s="255" t="s">
        <v>121</v>
      </c>
    </row>
    <row r="279" s="15" customFormat="1">
      <c r="A279" s="15"/>
      <c r="B279" s="256"/>
      <c r="C279" s="257"/>
      <c r="D279" s="236" t="s">
        <v>129</v>
      </c>
      <c r="E279" s="258" t="s">
        <v>1</v>
      </c>
      <c r="F279" s="259" t="s">
        <v>133</v>
      </c>
      <c r="G279" s="257"/>
      <c r="H279" s="260">
        <v>1328.3</v>
      </c>
      <c r="I279" s="261"/>
      <c r="J279" s="257"/>
      <c r="K279" s="257"/>
      <c r="L279" s="262"/>
      <c r="M279" s="263"/>
      <c r="N279" s="264"/>
      <c r="O279" s="264"/>
      <c r="P279" s="264"/>
      <c r="Q279" s="264"/>
      <c r="R279" s="264"/>
      <c r="S279" s="264"/>
      <c r="T279" s="26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6" t="s">
        <v>129</v>
      </c>
      <c r="AU279" s="266" t="s">
        <v>83</v>
      </c>
      <c r="AV279" s="15" t="s">
        <v>127</v>
      </c>
      <c r="AW279" s="15" t="s">
        <v>31</v>
      </c>
      <c r="AX279" s="15" t="s">
        <v>81</v>
      </c>
      <c r="AY279" s="266" t="s">
        <v>121</v>
      </c>
    </row>
    <row r="280" s="2" customFormat="1" ht="24.15" customHeight="1">
      <c r="A280" s="39"/>
      <c r="B280" s="40"/>
      <c r="C280" s="220" t="s">
        <v>379</v>
      </c>
      <c r="D280" s="220" t="s">
        <v>123</v>
      </c>
      <c r="E280" s="221" t="s">
        <v>380</v>
      </c>
      <c r="F280" s="222" t="s">
        <v>381</v>
      </c>
      <c r="G280" s="223" t="s">
        <v>190</v>
      </c>
      <c r="H280" s="224">
        <v>38.899999999999999</v>
      </c>
      <c r="I280" s="225"/>
      <c r="J280" s="226">
        <f>ROUND(I280*H280,2)</f>
        <v>0</v>
      </c>
      <c r="K280" s="227"/>
      <c r="L280" s="45"/>
      <c r="M280" s="228" t="s">
        <v>1</v>
      </c>
      <c r="N280" s="229" t="s">
        <v>38</v>
      </c>
      <c r="O280" s="92"/>
      <c r="P280" s="230">
        <f>O280*H280</f>
        <v>0</v>
      </c>
      <c r="Q280" s="230">
        <v>0.34612999999999999</v>
      </c>
      <c r="R280" s="230">
        <f>Q280*H280</f>
        <v>13.464457</v>
      </c>
      <c r="S280" s="230">
        <v>0</v>
      </c>
      <c r="T280" s="231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2" t="s">
        <v>127</v>
      </c>
      <c r="AT280" s="232" t="s">
        <v>123</v>
      </c>
      <c r="AU280" s="232" t="s">
        <v>83</v>
      </c>
      <c r="AY280" s="18" t="s">
        <v>121</v>
      </c>
      <c r="BE280" s="233">
        <f>IF(N280="základní",J280,0)</f>
        <v>0</v>
      </c>
      <c r="BF280" s="233">
        <f>IF(N280="snížená",J280,0)</f>
        <v>0</v>
      </c>
      <c r="BG280" s="233">
        <f>IF(N280="zákl. přenesená",J280,0)</f>
        <v>0</v>
      </c>
      <c r="BH280" s="233">
        <f>IF(N280="sníž. přenesená",J280,0)</f>
        <v>0</v>
      </c>
      <c r="BI280" s="233">
        <f>IF(N280="nulová",J280,0)</f>
        <v>0</v>
      </c>
      <c r="BJ280" s="18" t="s">
        <v>81</v>
      </c>
      <c r="BK280" s="233">
        <f>ROUND(I280*H280,2)</f>
        <v>0</v>
      </c>
      <c r="BL280" s="18" t="s">
        <v>127</v>
      </c>
      <c r="BM280" s="232" t="s">
        <v>382</v>
      </c>
    </row>
    <row r="281" s="14" customFormat="1">
      <c r="A281" s="14"/>
      <c r="B281" s="245"/>
      <c r="C281" s="246"/>
      <c r="D281" s="236" t="s">
        <v>129</v>
      </c>
      <c r="E281" s="247" t="s">
        <v>1</v>
      </c>
      <c r="F281" s="248" t="s">
        <v>383</v>
      </c>
      <c r="G281" s="246"/>
      <c r="H281" s="249">
        <v>38.899999999999999</v>
      </c>
      <c r="I281" s="250"/>
      <c r="J281" s="246"/>
      <c r="K281" s="246"/>
      <c r="L281" s="251"/>
      <c r="M281" s="252"/>
      <c r="N281" s="253"/>
      <c r="O281" s="253"/>
      <c r="P281" s="253"/>
      <c r="Q281" s="253"/>
      <c r="R281" s="253"/>
      <c r="S281" s="253"/>
      <c r="T281" s="25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5" t="s">
        <v>129</v>
      </c>
      <c r="AU281" s="255" t="s">
        <v>83</v>
      </c>
      <c r="AV281" s="14" t="s">
        <v>83</v>
      </c>
      <c r="AW281" s="14" t="s">
        <v>31</v>
      </c>
      <c r="AX281" s="14" t="s">
        <v>73</v>
      </c>
      <c r="AY281" s="255" t="s">
        <v>121</v>
      </c>
    </row>
    <row r="282" s="15" customFormat="1">
      <c r="A282" s="15"/>
      <c r="B282" s="256"/>
      <c r="C282" s="257"/>
      <c r="D282" s="236" t="s">
        <v>129</v>
      </c>
      <c r="E282" s="258" t="s">
        <v>1</v>
      </c>
      <c r="F282" s="259" t="s">
        <v>133</v>
      </c>
      <c r="G282" s="257"/>
      <c r="H282" s="260">
        <v>38.899999999999999</v>
      </c>
      <c r="I282" s="261"/>
      <c r="J282" s="257"/>
      <c r="K282" s="257"/>
      <c r="L282" s="262"/>
      <c r="M282" s="263"/>
      <c r="N282" s="264"/>
      <c r="O282" s="264"/>
      <c r="P282" s="264"/>
      <c r="Q282" s="264"/>
      <c r="R282" s="264"/>
      <c r="S282" s="264"/>
      <c r="T282" s="26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6" t="s">
        <v>129</v>
      </c>
      <c r="AU282" s="266" t="s">
        <v>83</v>
      </c>
      <c r="AV282" s="15" t="s">
        <v>127</v>
      </c>
      <c r="AW282" s="15" t="s">
        <v>31</v>
      </c>
      <c r="AX282" s="15" t="s">
        <v>81</v>
      </c>
      <c r="AY282" s="266" t="s">
        <v>121</v>
      </c>
    </row>
    <row r="283" s="2" customFormat="1" ht="16.5" customHeight="1">
      <c r="A283" s="39"/>
      <c r="B283" s="40"/>
      <c r="C283" s="272" t="s">
        <v>384</v>
      </c>
      <c r="D283" s="272" t="s">
        <v>229</v>
      </c>
      <c r="E283" s="273" t="s">
        <v>385</v>
      </c>
      <c r="F283" s="274" t="s">
        <v>386</v>
      </c>
      <c r="G283" s="275" t="s">
        <v>190</v>
      </c>
      <c r="H283" s="276">
        <v>39.677999999999997</v>
      </c>
      <c r="I283" s="277"/>
      <c r="J283" s="278">
        <f>ROUND(I283*H283,2)</f>
        <v>0</v>
      </c>
      <c r="K283" s="279"/>
      <c r="L283" s="280"/>
      <c r="M283" s="281" t="s">
        <v>1</v>
      </c>
      <c r="N283" s="282" t="s">
        <v>38</v>
      </c>
      <c r="O283" s="92"/>
      <c r="P283" s="230">
        <f>O283*H283</f>
        <v>0</v>
      </c>
      <c r="Q283" s="230">
        <v>0.22500000000000001</v>
      </c>
      <c r="R283" s="230">
        <f>Q283*H283</f>
        <v>8.9275500000000001</v>
      </c>
      <c r="S283" s="230">
        <v>0</v>
      </c>
      <c r="T283" s="23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2" t="s">
        <v>159</v>
      </c>
      <c r="AT283" s="232" t="s">
        <v>229</v>
      </c>
      <c r="AU283" s="232" t="s">
        <v>83</v>
      </c>
      <c r="AY283" s="18" t="s">
        <v>121</v>
      </c>
      <c r="BE283" s="233">
        <f>IF(N283="základní",J283,0)</f>
        <v>0</v>
      </c>
      <c r="BF283" s="233">
        <f>IF(N283="snížená",J283,0)</f>
        <v>0</v>
      </c>
      <c r="BG283" s="233">
        <f>IF(N283="zákl. přenesená",J283,0)</f>
        <v>0</v>
      </c>
      <c r="BH283" s="233">
        <f>IF(N283="sníž. přenesená",J283,0)</f>
        <v>0</v>
      </c>
      <c r="BI283" s="233">
        <f>IF(N283="nulová",J283,0)</f>
        <v>0</v>
      </c>
      <c r="BJ283" s="18" t="s">
        <v>81</v>
      </c>
      <c r="BK283" s="233">
        <f>ROUND(I283*H283,2)</f>
        <v>0</v>
      </c>
      <c r="BL283" s="18" t="s">
        <v>127</v>
      </c>
      <c r="BM283" s="232" t="s">
        <v>387</v>
      </c>
    </row>
    <row r="284" s="14" customFormat="1">
      <c r="A284" s="14"/>
      <c r="B284" s="245"/>
      <c r="C284" s="246"/>
      <c r="D284" s="236" t="s">
        <v>129</v>
      </c>
      <c r="E284" s="247" t="s">
        <v>1</v>
      </c>
      <c r="F284" s="248" t="s">
        <v>388</v>
      </c>
      <c r="G284" s="246"/>
      <c r="H284" s="249">
        <v>39.677999999999997</v>
      </c>
      <c r="I284" s="250"/>
      <c r="J284" s="246"/>
      <c r="K284" s="246"/>
      <c r="L284" s="251"/>
      <c r="M284" s="252"/>
      <c r="N284" s="253"/>
      <c r="O284" s="253"/>
      <c r="P284" s="253"/>
      <c r="Q284" s="253"/>
      <c r="R284" s="253"/>
      <c r="S284" s="253"/>
      <c r="T284" s="25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5" t="s">
        <v>129</v>
      </c>
      <c r="AU284" s="255" t="s">
        <v>83</v>
      </c>
      <c r="AV284" s="14" t="s">
        <v>83</v>
      </c>
      <c r="AW284" s="14" t="s">
        <v>31</v>
      </c>
      <c r="AX284" s="14" t="s">
        <v>73</v>
      </c>
      <c r="AY284" s="255" t="s">
        <v>121</v>
      </c>
    </row>
    <row r="285" s="15" customFormat="1">
      <c r="A285" s="15"/>
      <c r="B285" s="256"/>
      <c r="C285" s="257"/>
      <c r="D285" s="236" t="s">
        <v>129</v>
      </c>
      <c r="E285" s="258" t="s">
        <v>1</v>
      </c>
      <c r="F285" s="259" t="s">
        <v>133</v>
      </c>
      <c r="G285" s="257"/>
      <c r="H285" s="260">
        <v>39.677999999999997</v>
      </c>
      <c r="I285" s="261"/>
      <c r="J285" s="257"/>
      <c r="K285" s="257"/>
      <c r="L285" s="262"/>
      <c r="M285" s="263"/>
      <c r="N285" s="264"/>
      <c r="O285" s="264"/>
      <c r="P285" s="264"/>
      <c r="Q285" s="264"/>
      <c r="R285" s="264"/>
      <c r="S285" s="264"/>
      <c r="T285" s="26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6" t="s">
        <v>129</v>
      </c>
      <c r="AU285" s="266" t="s">
        <v>83</v>
      </c>
      <c r="AV285" s="15" t="s">
        <v>127</v>
      </c>
      <c r="AW285" s="15" t="s">
        <v>31</v>
      </c>
      <c r="AX285" s="15" t="s">
        <v>81</v>
      </c>
      <c r="AY285" s="266" t="s">
        <v>121</v>
      </c>
    </row>
    <row r="286" s="2" customFormat="1" ht="33" customHeight="1">
      <c r="A286" s="39"/>
      <c r="B286" s="40"/>
      <c r="C286" s="220" t="s">
        <v>389</v>
      </c>
      <c r="D286" s="220" t="s">
        <v>123</v>
      </c>
      <c r="E286" s="221" t="s">
        <v>390</v>
      </c>
      <c r="F286" s="222" t="s">
        <v>391</v>
      </c>
      <c r="G286" s="223" t="s">
        <v>190</v>
      </c>
      <c r="H286" s="224">
        <v>22.399999999999999</v>
      </c>
      <c r="I286" s="225"/>
      <c r="J286" s="226">
        <f>ROUND(I286*H286,2)</f>
        <v>0</v>
      </c>
      <c r="K286" s="227"/>
      <c r="L286" s="45"/>
      <c r="M286" s="228" t="s">
        <v>1</v>
      </c>
      <c r="N286" s="229" t="s">
        <v>38</v>
      </c>
      <c r="O286" s="92"/>
      <c r="P286" s="230">
        <f>O286*H286</f>
        <v>0</v>
      </c>
      <c r="Q286" s="230">
        <v>1.0000000000000001E-05</v>
      </c>
      <c r="R286" s="230">
        <f>Q286*H286</f>
        <v>0.000224</v>
      </c>
      <c r="S286" s="230">
        <v>0</v>
      </c>
      <c r="T286" s="23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2" t="s">
        <v>127</v>
      </c>
      <c r="AT286" s="232" t="s">
        <v>123</v>
      </c>
      <c r="AU286" s="232" t="s">
        <v>83</v>
      </c>
      <c r="AY286" s="18" t="s">
        <v>121</v>
      </c>
      <c r="BE286" s="233">
        <f>IF(N286="základní",J286,0)</f>
        <v>0</v>
      </c>
      <c r="BF286" s="233">
        <f>IF(N286="snížená",J286,0)</f>
        <v>0</v>
      </c>
      <c r="BG286" s="233">
        <f>IF(N286="zákl. přenesená",J286,0)</f>
        <v>0</v>
      </c>
      <c r="BH286" s="233">
        <f>IF(N286="sníž. přenesená",J286,0)</f>
        <v>0</v>
      </c>
      <c r="BI286" s="233">
        <f>IF(N286="nulová",J286,0)</f>
        <v>0</v>
      </c>
      <c r="BJ286" s="18" t="s">
        <v>81</v>
      </c>
      <c r="BK286" s="233">
        <f>ROUND(I286*H286,2)</f>
        <v>0</v>
      </c>
      <c r="BL286" s="18" t="s">
        <v>127</v>
      </c>
      <c r="BM286" s="232" t="s">
        <v>392</v>
      </c>
    </row>
    <row r="287" s="14" customFormat="1">
      <c r="A287" s="14"/>
      <c r="B287" s="245"/>
      <c r="C287" s="246"/>
      <c r="D287" s="236" t="s">
        <v>129</v>
      </c>
      <c r="E287" s="247" t="s">
        <v>1</v>
      </c>
      <c r="F287" s="248" t="s">
        <v>393</v>
      </c>
      <c r="G287" s="246"/>
      <c r="H287" s="249">
        <v>22.399999999999999</v>
      </c>
      <c r="I287" s="250"/>
      <c r="J287" s="246"/>
      <c r="K287" s="246"/>
      <c r="L287" s="251"/>
      <c r="M287" s="252"/>
      <c r="N287" s="253"/>
      <c r="O287" s="253"/>
      <c r="P287" s="253"/>
      <c r="Q287" s="253"/>
      <c r="R287" s="253"/>
      <c r="S287" s="253"/>
      <c r="T287" s="25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5" t="s">
        <v>129</v>
      </c>
      <c r="AU287" s="255" t="s">
        <v>83</v>
      </c>
      <c r="AV287" s="14" t="s">
        <v>83</v>
      </c>
      <c r="AW287" s="14" t="s">
        <v>31</v>
      </c>
      <c r="AX287" s="14" t="s">
        <v>73</v>
      </c>
      <c r="AY287" s="255" t="s">
        <v>121</v>
      </c>
    </row>
    <row r="288" s="15" customFormat="1">
      <c r="A288" s="15"/>
      <c r="B288" s="256"/>
      <c r="C288" s="257"/>
      <c r="D288" s="236" t="s">
        <v>129</v>
      </c>
      <c r="E288" s="258" t="s">
        <v>1</v>
      </c>
      <c r="F288" s="259" t="s">
        <v>133</v>
      </c>
      <c r="G288" s="257"/>
      <c r="H288" s="260">
        <v>22.399999999999999</v>
      </c>
      <c r="I288" s="261"/>
      <c r="J288" s="257"/>
      <c r="K288" s="257"/>
      <c r="L288" s="262"/>
      <c r="M288" s="263"/>
      <c r="N288" s="264"/>
      <c r="O288" s="264"/>
      <c r="P288" s="264"/>
      <c r="Q288" s="264"/>
      <c r="R288" s="264"/>
      <c r="S288" s="264"/>
      <c r="T288" s="26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6" t="s">
        <v>129</v>
      </c>
      <c r="AU288" s="266" t="s">
        <v>83</v>
      </c>
      <c r="AV288" s="15" t="s">
        <v>127</v>
      </c>
      <c r="AW288" s="15" t="s">
        <v>31</v>
      </c>
      <c r="AX288" s="15" t="s">
        <v>81</v>
      </c>
      <c r="AY288" s="266" t="s">
        <v>121</v>
      </c>
    </row>
    <row r="289" s="2" customFormat="1" ht="24.15" customHeight="1">
      <c r="A289" s="39"/>
      <c r="B289" s="40"/>
      <c r="C289" s="220" t="s">
        <v>394</v>
      </c>
      <c r="D289" s="220" t="s">
        <v>123</v>
      </c>
      <c r="E289" s="221" t="s">
        <v>395</v>
      </c>
      <c r="F289" s="222" t="s">
        <v>396</v>
      </c>
      <c r="G289" s="223" t="s">
        <v>190</v>
      </c>
      <c r="H289" s="224">
        <v>44.899999999999999</v>
      </c>
      <c r="I289" s="225"/>
      <c r="J289" s="226">
        <f>ROUND(I289*H289,2)</f>
        <v>0</v>
      </c>
      <c r="K289" s="227"/>
      <c r="L289" s="45"/>
      <c r="M289" s="228" t="s">
        <v>1</v>
      </c>
      <c r="N289" s="229" t="s">
        <v>38</v>
      </c>
      <c r="O289" s="92"/>
      <c r="P289" s="230">
        <f>O289*H289</f>
        <v>0</v>
      </c>
      <c r="Q289" s="230">
        <v>0</v>
      </c>
      <c r="R289" s="230">
        <f>Q289*H289</f>
        <v>0</v>
      </c>
      <c r="S289" s="230">
        <v>0</v>
      </c>
      <c r="T289" s="231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2" t="s">
        <v>127</v>
      </c>
      <c r="AT289" s="232" t="s">
        <v>123</v>
      </c>
      <c r="AU289" s="232" t="s">
        <v>83</v>
      </c>
      <c r="AY289" s="18" t="s">
        <v>121</v>
      </c>
      <c r="BE289" s="233">
        <f>IF(N289="základní",J289,0)</f>
        <v>0</v>
      </c>
      <c r="BF289" s="233">
        <f>IF(N289="snížená",J289,0)</f>
        <v>0</v>
      </c>
      <c r="BG289" s="233">
        <f>IF(N289="zákl. přenesená",J289,0)</f>
        <v>0</v>
      </c>
      <c r="BH289" s="233">
        <f>IF(N289="sníž. přenesená",J289,0)</f>
        <v>0</v>
      </c>
      <c r="BI289" s="233">
        <f>IF(N289="nulová",J289,0)</f>
        <v>0</v>
      </c>
      <c r="BJ289" s="18" t="s">
        <v>81</v>
      </c>
      <c r="BK289" s="233">
        <f>ROUND(I289*H289,2)</f>
        <v>0</v>
      </c>
      <c r="BL289" s="18" t="s">
        <v>127</v>
      </c>
      <c r="BM289" s="232" t="s">
        <v>397</v>
      </c>
    </row>
    <row r="290" s="14" customFormat="1">
      <c r="A290" s="14"/>
      <c r="B290" s="245"/>
      <c r="C290" s="246"/>
      <c r="D290" s="236" t="s">
        <v>129</v>
      </c>
      <c r="E290" s="247" t="s">
        <v>1</v>
      </c>
      <c r="F290" s="248" t="s">
        <v>398</v>
      </c>
      <c r="G290" s="246"/>
      <c r="H290" s="249">
        <v>44.899999999999999</v>
      </c>
      <c r="I290" s="250"/>
      <c r="J290" s="246"/>
      <c r="K290" s="246"/>
      <c r="L290" s="251"/>
      <c r="M290" s="252"/>
      <c r="N290" s="253"/>
      <c r="O290" s="253"/>
      <c r="P290" s="253"/>
      <c r="Q290" s="253"/>
      <c r="R290" s="253"/>
      <c r="S290" s="253"/>
      <c r="T290" s="25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5" t="s">
        <v>129</v>
      </c>
      <c r="AU290" s="255" t="s">
        <v>83</v>
      </c>
      <c r="AV290" s="14" t="s">
        <v>83</v>
      </c>
      <c r="AW290" s="14" t="s">
        <v>31</v>
      </c>
      <c r="AX290" s="14" t="s">
        <v>73</v>
      </c>
      <c r="AY290" s="255" t="s">
        <v>121</v>
      </c>
    </row>
    <row r="291" s="15" customFormat="1">
      <c r="A291" s="15"/>
      <c r="B291" s="256"/>
      <c r="C291" s="257"/>
      <c r="D291" s="236" t="s">
        <v>129</v>
      </c>
      <c r="E291" s="258" t="s">
        <v>1</v>
      </c>
      <c r="F291" s="259" t="s">
        <v>133</v>
      </c>
      <c r="G291" s="257"/>
      <c r="H291" s="260">
        <v>44.899999999999999</v>
      </c>
      <c r="I291" s="261"/>
      <c r="J291" s="257"/>
      <c r="K291" s="257"/>
      <c r="L291" s="262"/>
      <c r="M291" s="263"/>
      <c r="N291" s="264"/>
      <c r="O291" s="264"/>
      <c r="P291" s="264"/>
      <c r="Q291" s="264"/>
      <c r="R291" s="264"/>
      <c r="S291" s="264"/>
      <c r="T291" s="26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66" t="s">
        <v>129</v>
      </c>
      <c r="AU291" s="266" t="s">
        <v>83</v>
      </c>
      <c r="AV291" s="15" t="s">
        <v>127</v>
      </c>
      <c r="AW291" s="15" t="s">
        <v>31</v>
      </c>
      <c r="AX291" s="15" t="s">
        <v>81</v>
      </c>
      <c r="AY291" s="266" t="s">
        <v>121</v>
      </c>
    </row>
    <row r="292" s="2" customFormat="1" ht="24.15" customHeight="1">
      <c r="A292" s="39"/>
      <c r="B292" s="40"/>
      <c r="C292" s="220" t="s">
        <v>399</v>
      </c>
      <c r="D292" s="220" t="s">
        <v>123</v>
      </c>
      <c r="E292" s="221" t="s">
        <v>400</v>
      </c>
      <c r="F292" s="222" t="s">
        <v>401</v>
      </c>
      <c r="G292" s="223" t="s">
        <v>190</v>
      </c>
      <c r="H292" s="224">
        <v>44.899999999999999</v>
      </c>
      <c r="I292" s="225"/>
      <c r="J292" s="226">
        <f>ROUND(I292*H292,2)</f>
        <v>0</v>
      </c>
      <c r="K292" s="227"/>
      <c r="L292" s="45"/>
      <c r="M292" s="228" t="s">
        <v>1</v>
      </c>
      <c r="N292" s="229" t="s">
        <v>38</v>
      </c>
      <c r="O292" s="92"/>
      <c r="P292" s="230">
        <f>O292*H292</f>
        <v>0</v>
      </c>
      <c r="Q292" s="230">
        <v>0</v>
      </c>
      <c r="R292" s="230">
        <f>Q292*H292</f>
        <v>0</v>
      </c>
      <c r="S292" s="230">
        <v>0</v>
      </c>
      <c r="T292" s="231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2" t="s">
        <v>127</v>
      </c>
      <c r="AT292" s="232" t="s">
        <v>123</v>
      </c>
      <c r="AU292" s="232" t="s">
        <v>83</v>
      </c>
      <c r="AY292" s="18" t="s">
        <v>121</v>
      </c>
      <c r="BE292" s="233">
        <f>IF(N292="základní",J292,0)</f>
        <v>0</v>
      </c>
      <c r="BF292" s="233">
        <f>IF(N292="snížená",J292,0)</f>
        <v>0</v>
      </c>
      <c r="BG292" s="233">
        <f>IF(N292="zákl. přenesená",J292,0)</f>
        <v>0</v>
      </c>
      <c r="BH292" s="233">
        <f>IF(N292="sníž. přenesená",J292,0)</f>
        <v>0</v>
      </c>
      <c r="BI292" s="233">
        <f>IF(N292="nulová",J292,0)</f>
        <v>0</v>
      </c>
      <c r="BJ292" s="18" t="s">
        <v>81</v>
      </c>
      <c r="BK292" s="233">
        <f>ROUND(I292*H292,2)</f>
        <v>0</v>
      </c>
      <c r="BL292" s="18" t="s">
        <v>127</v>
      </c>
      <c r="BM292" s="232" t="s">
        <v>402</v>
      </c>
    </row>
    <row r="293" s="14" customFormat="1">
      <c r="A293" s="14"/>
      <c r="B293" s="245"/>
      <c r="C293" s="246"/>
      <c r="D293" s="236" t="s">
        <v>129</v>
      </c>
      <c r="E293" s="247" t="s">
        <v>1</v>
      </c>
      <c r="F293" s="248" t="s">
        <v>398</v>
      </c>
      <c r="G293" s="246"/>
      <c r="H293" s="249">
        <v>44.899999999999999</v>
      </c>
      <c r="I293" s="250"/>
      <c r="J293" s="246"/>
      <c r="K293" s="246"/>
      <c r="L293" s="251"/>
      <c r="M293" s="252"/>
      <c r="N293" s="253"/>
      <c r="O293" s="253"/>
      <c r="P293" s="253"/>
      <c r="Q293" s="253"/>
      <c r="R293" s="253"/>
      <c r="S293" s="253"/>
      <c r="T293" s="25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5" t="s">
        <v>129</v>
      </c>
      <c r="AU293" s="255" t="s">
        <v>83</v>
      </c>
      <c r="AV293" s="14" t="s">
        <v>83</v>
      </c>
      <c r="AW293" s="14" t="s">
        <v>31</v>
      </c>
      <c r="AX293" s="14" t="s">
        <v>73</v>
      </c>
      <c r="AY293" s="255" t="s">
        <v>121</v>
      </c>
    </row>
    <row r="294" s="15" customFormat="1">
      <c r="A294" s="15"/>
      <c r="B294" s="256"/>
      <c r="C294" s="257"/>
      <c r="D294" s="236" t="s">
        <v>129</v>
      </c>
      <c r="E294" s="258" t="s">
        <v>1</v>
      </c>
      <c r="F294" s="259" t="s">
        <v>133</v>
      </c>
      <c r="G294" s="257"/>
      <c r="H294" s="260">
        <v>44.899999999999999</v>
      </c>
      <c r="I294" s="261"/>
      <c r="J294" s="257"/>
      <c r="K294" s="257"/>
      <c r="L294" s="262"/>
      <c r="M294" s="263"/>
      <c r="N294" s="264"/>
      <c r="O294" s="264"/>
      <c r="P294" s="264"/>
      <c r="Q294" s="264"/>
      <c r="R294" s="264"/>
      <c r="S294" s="264"/>
      <c r="T294" s="26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6" t="s">
        <v>129</v>
      </c>
      <c r="AU294" s="266" t="s">
        <v>83</v>
      </c>
      <c r="AV294" s="15" t="s">
        <v>127</v>
      </c>
      <c r="AW294" s="15" t="s">
        <v>31</v>
      </c>
      <c r="AX294" s="15" t="s">
        <v>81</v>
      </c>
      <c r="AY294" s="266" t="s">
        <v>121</v>
      </c>
    </row>
    <row r="295" s="2" customFormat="1" ht="24.15" customHeight="1">
      <c r="A295" s="39"/>
      <c r="B295" s="40"/>
      <c r="C295" s="220" t="s">
        <v>403</v>
      </c>
      <c r="D295" s="220" t="s">
        <v>123</v>
      </c>
      <c r="E295" s="221" t="s">
        <v>404</v>
      </c>
      <c r="F295" s="222" t="s">
        <v>405</v>
      </c>
      <c r="G295" s="223" t="s">
        <v>190</v>
      </c>
      <c r="H295" s="224">
        <v>12</v>
      </c>
      <c r="I295" s="225"/>
      <c r="J295" s="226">
        <f>ROUND(I295*H295,2)</f>
        <v>0</v>
      </c>
      <c r="K295" s="227"/>
      <c r="L295" s="45"/>
      <c r="M295" s="228" t="s">
        <v>1</v>
      </c>
      <c r="N295" s="229" t="s">
        <v>38</v>
      </c>
      <c r="O295" s="92"/>
      <c r="P295" s="230">
        <f>O295*H295</f>
        <v>0</v>
      </c>
      <c r="Q295" s="230">
        <v>1.0000000000000001E-05</v>
      </c>
      <c r="R295" s="230">
        <f>Q295*H295</f>
        <v>0.00012000000000000002</v>
      </c>
      <c r="S295" s="230">
        <v>0</v>
      </c>
      <c r="T295" s="23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2" t="s">
        <v>127</v>
      </c>
      <c r="AT295" s="232" t="s">
        <v>123</v>
      </c>
      <c r="AU295" s="232" t="s">
        <v>83</v>
      </c>
      <c r="AY295" s="18" t="s">
        <v>121</v>
      </c>
      <c r="BE295" s="233">
        <f>IF(N295="základní",J295,0)</f>
        <v>0</v>
      </c>
      <c r="BF295" s="233">
        <f>IF(N295="snížená",J295,0)</f>
        <v>0</v>
      </c>
      <c r="BG295" s="233">
        <f>IF(N295="zákl. přenesená",J295,0)</f>
        <v>0</v>
      </c>
      <c r="BH295" s="233">
        <f>IF(N295="sníž. přenesená",J295,0)</f>
        <v>0</v>
      </c>
      <c r="BI295" s="233">
        <f>IF(N295="nulová",J295,0)</f>
        <v>0</v>
      </c>
      <c r="BJ295" s="18" t="s">
        <v>81</v>
      </c>
      <c r="BK295" s="233">
        <f>ROUND(I295*H295,2)</f>
        <v>0</v>
      </c>
      <c r="BL295" s="18" t="s">
        <v>127</v>
      </c>
      <c r="BM295" s="232" t="s">
        <v>406</v>
      </c>
    </row>
    <row r="296" s="14" customFormat="1">
      <c r="A296" s="14"/>
      <c r="B296" s="245"/>
      <c r="C296" s="246"/>
      <c r="D296" s="236" t="s">
        <v>129</v>
      </c>
      <c r="E296" s="247" t="s">
        <v>1</v>
      </c>
      <c r="F296" s="248" t="s">
        <v>407</v>
      </c>
      <c r="G296" s="246"/>
      <c r="H296" s="249">
        <v>12</v>
      </c>
      <c r="I296" s="250"/>
      <c r="J296" s="246"/>
      <c r="K296" s="246"/>
      <c r="L296" s="251"/>
      <c r="M296" s="252"/>
      <c r="N296" s="253"/>
      <c r="O296" s="253"/>
      <c r="P296" s="253"/>
      <c r="Q296" s="253"/>
      <c r="R296" s="253"/>
      <c r="S296" s="253"/>
      <c r="T296" s="25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5" t="s">
        <v>129</v>
      </c>
      <c r="AU296" s="255" t="s">
        <v>83</v>
      </c>
      <c r="AV296" s="14" t="s">
        <v>83</v>
      </c>
      <c r="AW296" s="14" t="s">
        <v>31</v>
      </c>
      <c r="AX296" s="14" t="s">
        <v>73</v>
      </c>
      <c r="AY296" s="255" t="s">
        <v>121</v>
      </c>
    </row>
    <row r="297" s="15" customFormat="1">
      <c r="A297" s="15"/>
      <c r="B297" s="256"/>
      <c r="C297" s="257"/>
      <c r="D297" s="236" t="s">
        <v>129</v>
      </c>
      <c r="E297" s="258" t="s">
        <v>1</v>
      </c>
      <c r="F297" s="259" t="s">
        <v>133</v>
      </c>
      <c r="G297" s="257"/>
      <c r="H297" s="260">
        <v>12</v>
      </c>
      <c r="I297" s="261"/>
      <c r="J297" s="257"/>
      <c r="K297" s="257"/>
      <c r="L297" s="262"/>
      <c r="M297" s="263"/>
      <c r="N297" s="264"/>
      <c r="O297" s="264"/>
      <c r="P297" s="264"/>
      <c r="Q297" s="264"/>
      <c r="R297" s="264"/>
      <c r="S297" s="264"/>
      <c r="T297" s="26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66" t="s">
        <v>129</v>
      </c>
      <c r="AU297" s="266" t="s">
        <v>83</v>
      </c>
      <c r="AV297" s="15" t="s">
        <v>127</v>
      </c>
      <c r="AW297" s="15" t="s">
        <v>31</v>
      </c>
      <c r="AX297" s="15" t="s">
        <v>81</v>
      </c>
      <c r="AY297" s="266" t="s">
        <v>121</v>
      </c>
    </row>
    <row r="298" s="2" customFormat="1" ht="24.15" customHeight="1">
      <c r="A298" s="39"/>
      <c r="B298" s="40"/>
      <c r="C298" s="220" t="s">
        <v>408</v>
      </c>
      <c r="D298" s="220" t="s">
        <v>123</v>
      </c>
      <c r="E298" s="221" t="s">
        <v>409</v>
      </c>
      <c r="F298" s="222" t="s">
        <v>410</v>
      </c>
      <c r="G298" s="223" t="s">
        <v>190</v>
      </c>
      <c r="H298" s="224">
        <v>112.2</v>
      </c>
      <c r="I298" s="225"/>
      <c r="J298" s="226">
        <f>ROUND(I298*H298,2)</f>
        <v>0</v>
      </c>
      <c r="K298" s="227"/>
      <c r="L298" s="45"/>
      <c r="M298" s="228" t="s">
        <v>1</v>
      </c>
      <c r="N298" s="229" t="s">
        <v>38</v>
      </c>
      <c r="O298" s="92"/>
      <c r="P298" s="230">
        <f>O298*H298</f>
        <v>0</v>
      </c>
      <c r="Q298" s="230">
        <v>0.00021000000000000001</v>
      </c>
      <c r="R298" s="230">
        <f>Q298*H298</f>
        <v>0.023562000000000003</v>
      </c>
      <c r="S298" s="230">
        <v>0</v>
      </c>
      <c r="T298" s="231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2" t="s">
        <v>127</v>
      </c>
      <c r="AT298" s="232" t="s">
        <v>123</v>
      </c>
      <c r="AU298" s="232" t="s">
        <v>83</v>
      </c>
      <c r="AY298" s="18" t="s">
        <v>121</v>
      </c>
      <c r="BE298" s="233">
        <f>IF(N298="základní",J298,0)</f>
        <v>0</v>
      </c>
      <c r="BF298" s="233">
        <f>IF(N298="snížená",J298,0)</f>
        <v>0</v>
      </c>
      <c r="BG298" s="233">
        <f>IF(N298="zákl. přenesená",J298,0)</f>
        <v>0</v>
      </c>
      <c r="BH298" s="233">
        <f>IF(N298="sníž. přenesená",J298,0)</f>
        <v>0</v>
      </c>
      <c r="BI298" s="233">
        <f>IF(N298="nulová",J298,0)</f>
        <v>0</v>
      </c>
      <c r="BJ298" s="18" t="s">
        <v>81</v>
      </c>
      <c r="BK298" s="233">
        <f>ROUND(I298*H298,2)</f>
        <v>0</v>
      </c>
      <c r="BL298" s="18" t="s">
        <v>127</v>
      </c>
      <c r="BM298" s="232" t="s">
        <v>411</v>
      </c>
    </row>
    <row r="299" s="14" customFormat="1">
      <c r="A299" s="14"/>
      <c r="B299" s="245"/>
      <c r="C299" s="246"/>
      <c r="D299" s="236" t="s">
        <v>129</v>
      </c>
      <c r="E299" s="247" t="s">
        <v>1</v>
      </c>
      <c r="F299" s="248" t="s">
        <v>412</v>
      </c>
      <c r="G299" s="246"/>
      <c r="H299" s="249">
        <v>89.799999999999997</v>
      </c>
      <c r="I299" s="250"/>
      <c r="J299" s="246"/>
      <c r="K299" s="246"/>
      <c r="L299" s="251"/>
      <c r="M299" s="252"/>
      <c r="N299" s="253"/>
      <c r="O299" s="253"/>
      <c r="P299" s="253"/>
      <c r="Q299" s="253"/>
      <c r="R299" s="253"/>
      <c r="S299" s="253"/>
      <c r="T299" s="25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5" t="s">
        <v>129</v>
      </c>
      <c r="AU299" s="255" t="s">
        <v>83</v>
      </c>
      <c r="AV299" s="14" t="s">
        <v>83</v>
      </c>
      <c r="AW299" s="14" t="s">
        <v>31</v>
      </c>
      <c r="AX299" s="14" t="s">
        <v>73</v>
      </c>
      <c r="AY299" s="255" t="s">
        <v>121</v>
      </c>
    </row>
    <row r="300" s="14" customFormat="1">
      <c r="A300" s="14"/>
      <c r="B300" s="245"/>
      <c r="C300" s="246"/>
      <c r="D300" s="236" t="s">
        <v>129</v>
      </c>
      <c r="E300" s="247" t="s">
        <v>1</v>
      </c>
      <c r="F300" s="248" t="s">
        <v>393</v>
      </c>
      <c r="G300" s="246"/>
      <c r="H300" s="249">
        <v>22.399999999999999</v>
      </c>
      <c r="I300" s="250"/>
      <c r="J300" s="246"/>
      <c r="K300" s="246"/>
      <c r="L300" s="251"/>
      <c r="M300" s="252"/>
      <c r="N300" s="253"/>
      <c r="O300" s="253"/>
      <c r="P300" s="253"/>
      <c r="Q300" s="253"/>
      <c r="R300" s="253"/>
      <c r="S300" s="253"/>
      <c r="T300" s="25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5" t="s">
        <v>129</v>
      </c>
      <c r="AU300" s="255" t="s">
        <v>83</v>
      </c>
      <c r="AV300" s="14" t="s">
        <v>83</v>
      </c>
      <c r="AW300" s="14" t="s">
        <v>31</v>
      </c>
      <c r="AX300" s="14" t="s">
        <v>73</v>
      </c>
      <c r="AY300" s="255" t="s">
        <v>121</v>
      </c>
    </row>
    <row r="301" s="15" customFormat="1">
      <c r="A301" s="15"/>
      <c r="B301" s="256"/>
      <c r="C301" s="257"/>
      <c r="D301" s="236" t="s">
        <v>129</v>
      </c>
      <c r="E301" s="258" t="s">
        <v>1</v>
      </c>
      <c r="F301" s="259" t="s">
        <v>133</v>
      </c>
      <c r="G301" s="257"/>
      <c r="H301" s="260">
        <v>112.19999999999999</v>
      </c>
      <c r="I301" s="261"/>
      <c r="J301" s="257"/>
      <c r="K301" s="257"/>
      <c r="L301" s="262"/>
      <c r="M301" s="263"/>
      <c r="N301" s="264"/>
      <c r="O301" s="264"/>
      <c r="P301" s="264"/>
      <c r="Q301" s="264"/>
      <c r="R301" s="264"/>
      <c r="S301" s="264"/>
      <c r="T301" s="26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66" t="s">
        <v>129</v>
      </c>
      <c r="AU301" s="266" t="s">
        <v>83</v>
      </c>
      <c r="AV301" s="15" t="s">
        <v>127</v>
      </c>
      <c r="AW301" s="15" t="s">
        <v>31</v>
      </c>
      <c r="AX301" s="15" t="s">
        <v>81</v>
      </c>
      <c r="AY301" s="266" t="s">
        <v>121</v>
      </c>
    </row>
    <row r="302" s="2" customFormat="1" ht="24.15" customHeight="1">
      <c r="A302" s="39"/>
      <c r="B302" s="40"/>
      <c r="C302" s="220" t="s">
        <v>413</v>
      </c>
      <c r="D302" s="220" t="s">
        <v>123</v>
      </c>
      <c r="E302" s="221" t="s">
        <v>414</v>
      </c>
      <c r="F302" s="222" t="s">
        <v>415</v>
      </c>
      <c r="G302" s="223" t="s">
        <v>190</v>
      </c>
      <c r="H302" s="224">
        <v>12</v>
      </c>
      <c r="I302" s="225"/>
      <c r="J302" s="226">
        <f>ROUND(I302*H302,2)</f>
        <v>0</v>
      </c>
      <c r="K302" s="227"/>
      <c r="L302" s="45"/>
      <c r="M302" s="228" t="s">
        <v>1</v>
      </c>
      <c r="N302" s="229" t="s">
        <v>38</v>
      </c>
      <c r="O302" s="92"/>
      <c r="P302" s="230">
        <f>O302*H302</f>
        <v>0</v>
      </c>
      <c r="Q302" s="230">
        <v>0.00012</v>
      </c>
      <c r="R302" s="230">
        <f>Q302*H302</f>
        <v>0.0014400000000000001</v>
      </c>
      <c r="S302" s="230">
        <v>0</v>
      </c>
      <c r="T302" s="231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2" t="s">
        <v>127</v>
      </c>
      <c r="AT302" s="232" t="s">
        <v>123</v>
      </c>
      <c r="AU302" s="232" t="s">
        <v>83</v>
      </c>
      <c r="AY302" s="18" t="s">
        <v>121</v>
      </c>
      <c r="BE302" s="233">
        <f>IF(N302="základní",J302,0)</f>
        <v>0</v>
      </c>
      <c r="BF302" s="233">
        <f>IF(N302="snížená",J302,0)</f>
        <v>0</v>
      </c>
      <c r="BG302" s="233">
        <f>IF(N302="zákl. přenesená",J302,0)</f>
        <v>0</v>
      </c>
      <c r="BH302" s="233">
        <f>IF(N302="sníž. přenesená",J302,0)</f>
        <v>0</v>
      </c>
      <c r="BI302" s="233">
        <f>IF(N302="nulová",J302,0)</f>
        <v>0</v>
      </c>
      <c r="BJ302" s="18" t="s">
        <v>81</v>
      </c>
      <c r="BK302" s="233">
        <f>ROUND(I302*H302,2)</f>
        <v>0</v>
      </c>
      <c r="BL302" s="18" t="s">
        <v>127</v>
      </c>
      <c r="BM302" s="232" t="s">
        <v>416</v>
      </c>
    </row>
    <row r="303" s="14" customFormat="1">
      <c r="A303" s="14"/>
      <c r="B303" s="245"/>
      <c r="C303" s="246"/>
      <c r="D303" s="236" t="s">
        <v>129</v>
      </c>
      <c r="E303" s="247" t="s">
        <v>1</v>
      </c>
      <c r="F303" s="248" t="s">
        <v>407</v>
      </c>
      <c r="G303" s="246"/>
      <c r="H303" s="249">
        <v>12</v>
      </c>
      <c r="I303" s="250"/>
      <c r="J303" s="246"/>
      <c r="K303" s="246"/>
      <c r="L303" s="251"/>
      <c r="M303" s="252"/>
      <c r="N303" s="253"/>
      <c r="O303" s="253"/>
      <c r="P303" s="253"/>
      <c r="Q303" s="253"/>
      <c r="R303" s="253"/>
      <c r="S303" s="253"/>
      <c r="T303" s="25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5" t="s">
        <v>129</v>
      </c>
      <c r="AU303" s="255" t="s">
        <v>83</v>
      </c>
      <c r="AV303" s="14" t="s">
        <v>83</v>
      </c>
      <c r="AW303" s="14" t="s">
        <v>31</v>
      </c>
      <c r="AX303" s="14" t="s">
        <v>73</v>
      </c>
      <c r="AY303" s="255" t="s">
        <v>121</v>
      </c>
    </row>
    <row r="304" s="15" customFormat="1">
      <c r="A304" s="15"/>
      <c r="B304" s="256"/>
      <c r="C304" s="257"/>
      <c r="D304" s="236" t="s">
        <v>129</v>
      </c>
      <c r="E304" s="258" t="s">
        <v>1</v>
      </c>
      <c r="F304" s="259" t="s">
        <v>133</v>
      </c>
      <c r="G304" s="257"/>
      <c r="H304" s="260">
        <v>12</v>
      </c>
      <c r="I304" s="261"/>
      <c r="J304" s="257"/>
      <c r="K304" s="257"/>
      <c r="L304" s="262"/>
      <c r="M304" s="263"/>
      <c r="N304" s="264"/>
      <c r="O304" s="264"/>
      <c r="P304" s="264"/>
      <c r="Q304" s="264"/>
      <c r="R304" s="264"/>
      <c r="S304" s="264"/>
      <c r="T304" s="26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66" t="s">
        <v>129</v>
      </c>
      <c r="AU304" s="266" t="s">
        <v>83</v>
      </c>
      <c r="AV304" s="15" t="s">
        <v>127</v>
      </c>
      <c r="AW304" s="15" t="s">
        <v>31</v>
      </c>
      <c r="AX304" s="15" t="s">
        <v>81</v>
      </c>
      <c r="AY304" s="266" t="s">
        <v>121</v>
      </c>
    </row>
    <row r="305" s="2" customFormat="1" ht="24.15" customHeight="1">
      <c r="A305" s="39"/>
      <c r="B305" s="40"/>
      <c r="C305" s="220" t="s">
        <v>417</v>
      </c>
      <c r="D305" s="220" t="s">
        <v>123</v>
      </c>
      <c r="E305" s="221" t="s">
        <v>418</v>
      </c>
      <c r="F305" s="222" t="s">
        <v>419</v>
      </c>
      <c r="G305" s="223" t="s">
        <v>289</v>
      </c>
      <c r="H305" s="224">
        <v>80</v>
      </c>
      <c r="I305" s="225"/>
      <c r="J305" s="226">
        <f>ROUND(I305*H305,2)</f>
        <v>0</v>
      </c>
      <c r="K305" s="227"/>
      <c r="L305" s="45"/>
      <c r="M305" s="228" t="s">
        <v>1</v>
      </c>
      <c r="N305" s="229" t="s">
        <v>38</v>
      </c>
      <c r="O305" s="92"/>
      <c r="P305" s="230">
        <f>O305*H305</f>
        <v>0</v>
      </c>
      <c r="Q305" s="230">
        <v>0.0020200000000000001</v>
      </c>
      <c r="R305" s="230">
        <f>Q305*H305</f>
        <v>0.16160000000000002</v>
      </c>
      <c r="S305" s="230">
        <v>0</v>
      </c>
      <c r="T305" s="231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2" t="s">
        <v>127</v>
      </c>
      <c r="AT305" s="232" t="s">
        <v>123</v>
      </c>
      <c r="AU305" s="232" t="s">
        <v>83</v>
      </c>
      <c r="AY305" s="18" t="s">
        <v>121</v>
      </c>
      <c r="BE305" s="233">
        <f>IF(N305="základní",J305,0)</f>
        <v>0</v>
      </c>
      <c r="BF305" s="233">
        <f>IF(N305="snížená",J305,0)</f>
        <v>0</v>
      </c>
      <c r="BG305" s="233">
        <f>IF(N305="zákl. přenesená",J305,0)</f>
        <v>0</v>
      </c>
      <c r="BH305" s="233">
        <f>IF(N305="sníž. přenesená",J305,0)</f>
        <v>0</v>
      </c>
      <c r="BI305" s="233">
        <f>IF(N305="nulová",J305,0)</f>
        <v>0</v>
      </c>
      <c r="BJ305" s="18" t="s">
        <v>81</v>
      </c>
      <c r="BK305" s="233">
        <f>ROUND(I305*H305,2)</f>
        <v>0</v>
      </c>
      <c r="BL305" s="18" t="s">
        <v>127</v>
      </c>
      <c r="BM305" s="232" t="s">
        <v>420</v>
      </c>
    </row>
    <row r="306" s="14" customFormat="1">
      <c r="A306" s="14"/>
      <c r="B306" s="245"/>
      <c r="C306" s="246"/>
      <c r="D306" s="236" t="s">
        <v>129</v>
      </c>
      <c r="E306" s="247" t="s">
        <v>1</v>
      </c>
      <c r="F306" s="248" t="s">
        <v>421</v>
      </c>
      <c r="G306" s="246"/>
      <c r="H306" s="249">
        <v>80</v>
      </c>
      <c r="I306" s="250"/>
      <c r="J306" s="246"/>
      <c r="K306" s="246"/>
      <c r="L306" s="251"/>
      <c r="M306" s="252"/>
      <c r="N306" s="253"/>
      <c r="O306" s="253"/>
      <c r="P306" s="253"/>
      <c r="Q306" s="253"/>
      <c r="R306" s="253"/>
      <c r="S306" s="253"/>
      <c r="T306" s="25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5" t="s">
        <v>129</v>
      </c>
      <c r="AU306" s="255" t="s">
        <v>83</v>
      </c>
      <c r="AV306" s="14" t="s">
        <v>83</v>
      </c>
      <c r="AW306" s="14" t="s">
        <v>31</v>
      </c>
      <c r="AX306" s="14" t="s">
        <v>73</v>
      </c>
      <c r="AY306" s="255" t="s">
        <v>121</v>
      </c>
    </row>
    <row r="307" s="15" customFormat="1">
      <c r="A307" s="15"/>
      <c r="B307" s="256"/>
      <c r="C307" s="257"/>
      <c r="D307" s="236" t="s">
        <v>129</v>
      </c>
      <c r="E307" s="258" t="s">
        <v>1</v>
      </c>
      <c r="F307" s="259" t="s">
        <v>133</v>
      </c>
      <c r="G307" s="257"/>
      <c r="H307" s="260">
        <v>80</v>
      </c>
      <c r="I307" s="261"/>
      <c r="J307" s="257"/>
      <c r="K307" s="257"/>
      <c r="L307" s="262"/>
      <c r="M307" s="263"/>
      <c r="N307" s="264"/>
      <c r="O307" s="264"/>
      <c r="P307" s="264"/>
      <c r="Q307" s="264"/>
      <c r="R307" s="264"/>
      <c r="S307" s="264"/>
      <c r="T307" s="26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66" t="s">
        <v>129</v>
      </c>
      <c r="AU307" s="266" t="s">
        <v>83</v>
      </c>
      <c r="AV307" s="15" t="s">
        <v>127</v>
      </c>
      <c r="AW307" s="15" t="s">
        <v>31</v>
      </c>
      <c r="AX307" s="15" t="s">
        <v>81</v>
      </c>
      <c r="AY307" s="266" t="s">
        <v>121</v>
      </c>
    </row>
    <row r="308" s="2" customFormat="1" ht="24.15" customHeight="1">
      <c r="A308" s="39"/>
      <c r="B308" s="40"/>
      <c r="C308" s="220" t="s">
        <v>422</v>
      </c>
      <c r="D308" s="220" t="s">
        <v>123</v>
      </c>
      <c r="E308" s="221" t="s">
        <v>423</v>
      </c>
      <c r="F308" s="222" t="s">
        <v>424</v>
      </c>
      <c r="G308" s="223" t="s">
        <v>214</v>
      </c>
      <c r="H308" s="224">
        <v>9.9830000000000005</v>
      </c>
      <c r="I308" s="225"/>
      <c r="J308" s="226">
        <f>ROUND(I308*H308,2)</f>
        <v>0</v>
      </c>
      <c r="K308" s="227"/>
      <c r="L308" s="45"/>
      <c r="M308" s="228" t="s">
        <v>1</v>
      </c>
      <c r="N308" s="229" t="s">
        <v>38</v>
      </c>
      <c r="O308" s="92"/>
      <c r="P308" s="230">
        <f>O308*H308</f>
        <v>0</v>
      </c>
      <c r="Q308" s="230">
        <v>1.0160100000000001</v>
      </c>
      <c r="R308" s="230">
        <f>Q308*H308</f>
        <v>10.142827830000002</v>
      </c>
      <c r="S308" s="230">
        <v>0</v>
      </c>
      <c r="T308" s="231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2" t="s">
        <v>127</v>
      </c>
      <c r="AT308" s="232" t="s">
        <v>123</v>
      </c>
      <c r="AU308" s="232" t="s">
        <v>83</v>
      </c>
      <c r="AY308" s="18" t="s">
        <v>121</v>
      </c>
      <c r="BE308" s="233">
        <f>IF(N308="základní",J308,0)</f>
        <v>0</v>
      </c>
      <c r="BF308" s="233">
        <f>IF(N308="snížená",J308,0)</f>
        <v>0</v>
      </c>
      <c r="BG308" s="233">
        <f>IF(N308="zákl. přenesená",J308,0)</f>
        <v>0</v>
      </c>
      <c r="BH308" s="233">
        <f>IF(N308="sníž. přenesená",J308,0)</f>
        <v>0</v>
      </c>
      <c r="BI308" s="233">
        <f>IF(N308="nulová",J308,0)</f>
        <v>0</v>
      </c>
      <c r="BJ308" s="18" t="s">
        <v>81</v>
      </c>
      <c r="BK308" s="233">
        <f>ROUND(I308*H308,2)</f>
        <v>0</v>
      </c>
      <c r="BL308" s="18" t="s">
        <v>127</v>
      </c>
      <c r="BM308" s="232" t="s">
        <v>425</v>
      </c>
    </row>
    <row r="309" s="14" customFormat="1">
      <c r="A309" s="14"/>
      <c r="B309" s="245"/>
      <c r="C309" s="246"/>
      <c r="D309" s="236" t="s">
        <v>129</v>
      </c>
      <c r="E309" s="247" t="s">
        <v>1</v>
      </c>
      <c r="F309" s="248" t="s">
        <v>426</v>
      </c>
      <c r="G309" s="246"/>
      <c r="H309" s="249">
        <v>9.9825979999999994</v>
      </c>
      <c r="I309" s="250"/>
      <c r="J309" s="246"/>
      <c r="K309" s="246"/>
      <c r="L309" s="251"/>
      <c r="M309" s="252"/>
      <c r="N309" s="253"/>
      <c r="O309" s="253"/>
      <c r="P309" s="253"/>
      <c r="Q309" s="253"/>
      <c r="R309" s="253"/>
      <c r="S309" s="253"/>
      <c r="T309" s="25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5" t="s">
        <v>129</v>
      </c>
      <c r="AU309" s="255" t="s">
        <v>83</v>
      </c>
      <c r="AV309" s="14" t="s">
        <v>83</v>
      </c>
      <c r="AW309" s="14" t="s">
        <v>31</v>
      </c>
      <c r="AX309" s="14" t="s">
        <v>73</v>
      </c>
      <c r="AY309" s="255" t="s">
        <v>121</v>
      </c>
    </row>
    <row r="310" s="15" customFormat="1">
      <c r="A310" s="15"/>
      <c r="B310" s="256"/>
      <c r="C310" s="257"/>
      <c r="D310" s="236" t="s">
        <v>129</v>
      </c>
      <c r="E310" s="258" t="s">
        <v>1</v>
      </c>
      <c r="F310" s="259" t="s">
        <v>133</v>
      </c>
      <c r="G310" s="257"/>
      <c r="H310" s="260">
        <v>9.9825979999999994</v>
      </c>
      <c r="I310" s="261"/>
      <c r="J310" s="257"/>
      <c r="K310" s="257"/>
      <c r="L310" s="262"/>
      <c r="M310" s="263"/>
      <c r="N310" s="264"/>
      <c r="O310" s="264"/>
      <c r="P310" s="264"/>
      <c r="Q310" s="264"/>
      <c r="R310" s="264"/>
      <c r="S310" s="264"/>
      <c r="T310" s="26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6" t="s">
        <v>129</v>
      </c>
      <c r="AU310" s="266" t="s">
        <v>83</v>
      </c>
      <c r="AV310" s="15" t="s">
        <v>127</v>
      </c>
      <c r="AW310" s="15" t="s">
        <v>31</v>
      </c>
      <c r="AX310" s="15" t="s">
        <v>81</v>
      </c>
      <c r="AY310" s="266" t="s">
        <v>121</v>
      </c>
    </row>
    <row r="311" s="2" customFormat="1" ht="21.75" customHeight="1">
      <c r="A311" s="39"/>
      <c r="B311" s="40"/>
      <c r="C311" s="220" t="s">
        <v>427</v>
      </c>
      <c r="D311" s="220" t="s">
        <v>123</v>
      </c>
      <c r="E311" s="221" t="s">
        <v>428</v>
      </c>
      <c r="F311" s="222" t="s">
        <v>429</v>
      </c>
      <c r="G311" s="223" t="s">
        <v>126</v>
      </c>
      <c r="H311" s="224">
        <v>138</v>
      </c>
      <c r="I311" s="225"/>
      <c r="J311" s="226">
        <f>ROUND(I311*H311,2)</f>
        <v>0</v>
      </c>
      <c r="K311" s="227"/>
      <c r="L311" s="45"/>
      <c r="M311" s="228" t="s">
        <v>1</v>
      </c>
      <c r="N311" s="229" t="s">
        <v>38</v>
      </c>
      <c r="O311" s="92"/>
      <c r="P311" s="230">
        <f>O311*H311</f>
        <v>0</v>
      </c>
      <c r="Q311" s="230">
        <v>0.0011000000000000001</v>
      </c>
      <c r="R311" s="230">
        <f>Q311*H311</f>
        <v>0.15180000000000002</v>
      </c>
      <c r="S311" s="230">
        <v>0</v>
      </c>
      <c r="T311" s="231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2" t="s">
        <v>127</v>
      </c>
      <c r="AT311" s="232" t="s">
        <v>123</v>
      </c>
      <c r="AU311" s="232" t="s">
        <v>83</v>
      </c>
      <c r="AY311" s="18" t="s">
        <v>121</v>
      </c>
      <c r="BE311" s="233">
        <f>IF(N311="základní",J311,0)</f>
        <v>0</v>
      </c>
      <c r="BF311" s="233">
        <f>IF(N311="snížená",J311,0)</f>
        <v>0</v>
      </c>
      <c r="BG311" s="233">
        <f>IF(N311="zákl. přenesená",J311,0)</f>
        <v>0</v>
      </c>
      <c r="BH311" s="233">
        <f>IF(N311="sníž. přenesená",J311,0)</f>
        <v>0</v>
      </c>
      <c r="BI311" s="233">
        <f>IF(N311="nulová",J311,0)</f>
        <v>0</v>
      </c>
      <c r="BJ311" s="18" t="s">
        <v>81</v>
      </c>
      <c r="BK311" s="233">
        <f>ROUND(I311*H311,2)</f>
        <v>0</v>
      </c>
      <c r="BL311" s="18" t="s">
        <v>127</v>
      </c>
      <c r="BM311" s="232" t="s">
        <v>430</v>
      </c>
    </row>
    <row r="312" s="2" customFormat="1">
      <c r="A312" s="39"/>
      <c r="B312" s="40"/>
      <c r="C312" s="41"/>
      <c r="D312" s="267" t="s">
        <v>168</v>
      </c>
      <c r="E312" s="41"/>
      <c r="F312" s="268" t="s">
        <v>431</v>
      </c>
      <c r="G312" s="41"/>
      <c r="H312" s="41"/>
      <c r="I312" s="269"/>
      <c r="J312" s="41"/>
      <c r="K312" s="41"/>
      <c r="L312" s="45"/>
      <c r="M312" s="270"/>
      <c r="N312" s="271"/>
      <c r="O312" s="92"/>
      <c r="P312" s="92"/>
      <c r="Q312" s="92"/>
      <c r="R312" s="92"/>
      <c r="S312" s="92"/>
      <c r="T312" s="93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168</v>
      </c>
      <c r="AU312" s="18" t="s">
        <v>83</v>
      </c>
    </row>
    <row r="313" s="2" customFormat="1">
      <c r="A313" s="39"/>
      <c r="B313" s="40"/>
      <c r="C313" s="41"/>
      <c r="D313" s="236" t="s">
        <v>272</v>
      </c>
      <c r="E313" s="41"/>
      <c r="F313" s="283" t="s">
        <v>273</v>
      </c>
      <c r="G313" s="41"/>
      <c r="H313" s="41"/>
      <c r="I313" s="269"/>
      <c r="J313" s="41"/>
      <c r="K313" s="41"/>
      <c r="L313" s="45"/>
      <c r="M313" s="270"/>
      <c r="N313" s="271"/>
      <c r="O313" s="92"/>
      <c r="P313" s="92"/>
      <c r="Q313" s="92"/>
      <c r="R313" s="92"/>
      <c r="S313" s="92"/>
      <c r="T313" s="93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272</v>
      </c>
      <c r="AU313" s="18" t="s">
        <v>83</v>
      </c>
    </row>
    <row r="314" s="2" customFormat="1" ht="24.15" customHeight="1">
      <c r="A314" s="39"/>
      <c r="B314" s="40"/>
      <c r="C314" s="220" t="s">
        <v>432</v>
      </c>
      <c r="D314" s="220" t="s">
        <v>123</v>
      </c>
      <c r="E314" s="221" t="s">
        <v>433</v>
      </c>
      <c r="F314" s="222" t="s">
        <v>434</v>
      </c>
      <c r="G314" s="223" t="s">
        <v>126</v>
      </c>
      <c r="H314" s="224">
        <v>22.396000000000001</v>
      </c>
      <c r="I314" s="225"/>
      <c r="J314" s="226">
        <f>ROUND(I314*H314,2)</f>
        <v>0</v>
      </c>
      <c r="K314" s="227"/>
      <c r="L314" s="45"/>
      <c r="M314" s="228" t="s">
        <v>1</v>
      </c>
      <c r="N314" s="229" t="s">
        <v>38</v>
      </c>
      <c r="O314" s="92"/>
      <c r="P314" s="230">
        <f>O314*H314</f>
        <v>0</v>
      </c>
      <c r="Q314" s="230">
        <v>0.0207</v>
      </c>
      <c r="R314" s="230">
        <f>Q314*H314</f>
        <v>0.46359719999999999</v>
      </c>
      <c r="S314" s="230">
        <v>0</v>
      </c>
      <c r="T314" s="231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2" t="s">
        <v>127</v>
      </c>
      <c r="AT314" s="232" t="s">
        <v>123</v>
      </c>
      <c r="AU314" s="232" t="s">
        <v>83</v>
      </c>
      <c r="AY314" s="18" t="s">
        <v>121</v>
      </c>
      <c r="BE314" s="233">
        <f>IF(N314="základní",J314,0)</f>
        <v>0</v>
      </c>
      <c r="BF314" s="233">
        <f>IF(N314="snížená",J314,0)</f>
        <v>0</v>
      </c>
      <c r="BG314" s="233">
        <f>IF(N314="zákl. přenesená",J314,0)</f>
        <v>0</v>
      </c>
      <c r="BH314" s="233">
        <f>IF(N314="sníž. přenesená",J314,0)</f>
        <v>0</v>
      </c>
      <c r="BI314" s="233">
        <f>IF(N314="nulová",J314,0)</f>
        <v>0</v>
      </c>
      <c r="BJ314" s="18" t="s">
        <v>81</v>
      </c>
      <c r="BK314" s="233">
        <f>ROUND(I314*H314,2)</f>
        <v>0</v>
      </c>
      <c r="BL314" s="18" t="s">
        <v>127</v>
      </c>
      <c r="BM314" s="232" t="s">
        <v>435</v>
      </c>
    </row>
    <row r="315" s="14" customFormat="1">
      <c r="A315" s="14"/>
      <c r="B315" s="245"/>
      <c r="C315" s="246"/>
      <c r="D315" s="236" t="s">
        <v>129</v>
      </c>
      <c r="E315" s="247" t="s">
        <v>1</v>
      </c>
      <c r="F315" s="248" t="s">
        <v>436</v>
      </c>
      <c r="G315" s="246"/>
      <c r="H315" s="249">
        <v>19.756</v>
      </c>
      <c r="I315" s="250"/>
      <c r="J315" s="246"/>
      <c r="K315" s="246"/>
      <c r="L315" s="251"/>
      <c r="M315" s="252"/>
      <c r="N315" s="253"/>
      <c r="O315" s="253"/>
      <c r="P315" s="253"/>
      <c r="Q315" s="253"/>
      <c r="R315" s="253"/>
      <c r="S315" s="253"/>
      <c r="T315" s="25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5" t="s">
        <v>129</v>
      </c>
      <c r="AU315" s="255" t="s">
        <v>83</v>
      </c>
      <c r="AV315" s="14" t="s">
        <v>83</v>
      </c>
      <c r="AW315" s="14" t="s">
        <v>31</v>
      </c>
      <c r="AX315" s="14" t="s">
        <v>73</v>
      </c>
      <c r="AY315" s="255" t="s">
        <v>121</v>
      </c>
    </row>
    <row r="316" s="14" customFormat="1">
      <c r="A316" s="14"/>
      <c r="B316" s="245"/>
      <c r="C316" s="246"/>
      <c r="D316" s="236" t="s">
        <v>129</v>
      </c>
      <c r="E316" s="247" t="s">
        <v>1</v>
      </c>
      <c r="F316" s="248" t="s">
        <v>437</v>
      </c>
      <c r="G316" s="246"/>
      <c r="H316" s="249">
        <v>2.6400000000000001</v>
      </c>
      <c r="I316" s="250"/>
      <c r="J316" s="246"/>
      <c r="K316" s="246"/>
      <c r="L316" s="251"/>
      <c r="M316" s="252"/>
      <c r="N316" s="253"/>
      <c r="O316" s="253"/>
      <c r="P316" s="253"/>
      <c r="Q316" s="253"/>
      <c r="R316" s="253"/>
      <c r="S316" s="253"/>
      <c r="T316" s="25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5" t="s">
        <v>129</v>
      </c>
      <c r="AU316" s="255" t="s">
        <v>83</v>
      </c>
      <c r="AV316" s="14" t="s">
        <v>83</v>
      </c>
      <c r="AW316" s="14" t="s">
        <v>31</v>
      </c>
      <c r="AX316" s="14" t="s">
        <v>73</v>
      </c>
      <c r="AY316" s="255" t="s">
        <v>121</v>
      </c>
    </row>
    <row r="317" s="15" customFormat="1">
      <c r="A317" s="15"/>
      <c r="B317" s="256"/>
      <c r="C317" s="257"/>
      <c r="D317" s="236" t="s">
        <v>129</v>
      </c>
      <c r="E317" s="258" t="s">
        <v>1</v>
      </c>
      <c r="F317" s="259" t="s">
        <v>133</v>
      </c>
      <c r="G317" s="257"/>
      <c r="H317" s="260">
        <v>22.396000000000001</v>
      </c>
      <c r="I317" s="261"/>
      <c r="J317" s="257"/>
      <c r="K317" s="257"/>
      <c r="L317" s="262"/>
      <c r="M317" s="263"/>
      <c r="N317" s="264"/>
      <c r="O317" s="264"/>
      <c r="P317" s="264"/>
      <c r="Q317" s="264"/>
      <c r="R317" s="264"/>
      <c r="S317" s="264"/>
      <c r="T317" s="26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6" t="s">
        <v>129</v>
      </c>
      <c r="AU317" s="266" t="s">
        <v>83</v>
      </c>
      <c r="AV317" s="15" t="s">
        <v>127</v>
      </c>
      <c r="AW317" s="15" t="s">
        <v>31</v>
      </c>
      <c r="AX317" s="15" t="s">
        <v>81</v>
      </c>
      <c r="AY317" s="266" t="s">
        <v>121</v>
      </c>
    </row>
    <row r="318" s="2" customFormat="1" ht="24.15" customHeight="1">
      <c r="A318" s="39"/>
      <c r="B318" s="40"/>
      <c r="C318" s="220" t="s">
        <v>438</v>
      </c>
      <c r="D318" s="220" t="s">
        <v>123</v>
      </c>
      <c r="E318" s="221" t="s">
        <v>439</v>
      </c>
      <c r="F318" s="222" t="s">
        <v>440</v>
      </c>
      <c r="G318" s="223" t="s">
        <v>126</v>
      </c>
      <c r="H318" s="224">
        <v>86.5</v>
      </c>
      <c r="I318" s="225"/>
      <c r="J318" s="226">
        <f>ROUND(I318*H318,2)</f>
        <v>0</v>
      </c>
      <c r="K318" s="227"/>
      <c r="L318" s="45"/>
      <c r="M318" s="228" t="s">
        <v>1</v>
      </c>
      <c r="N318" s="229" t="s">
        <v>38</v>
      </c>
      <c r="O318" s="92"/>
      <c r="P318" s="230">
        <f>O318*H318</f>
        <v>0</v>
      </c>
      <c r="Q318" s="230">
        <v>0</v>
      </c>
      <c r="R318" s="230">
        <f>Q318*H318</f>
        <v>0</v>
      </c>
      <c r="S318" s="230">
        <v>0</v>
      </c>
      <c r="T318" s="231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2" t="s">
        <v>127</v>
      </c>
      <c r="AT318" s="232" t="s">
        <v>123</v>
      </c>
      <c r="AU318" s="232" t="s">
        <v>83</v>
      </c>
      <c r="AY318" s="18" t="s">
        <v>121</v>
      </c>
      <c r="BE318" s="233">
        <f>IF(N318="základní",J318,0)</f>
        <v>0</v>
      </c>
      <c r="BF318" s="233">
        <f>IF(N318="snížená",J318,0)</f>
        <v>0</v>
      </c>
      <c r="BG318" s="233">
        <f>IF(N318="zákl. přenesená",J318,0)</f>
        <v>0</v>
      </c>
      <c r="BH318" s="233">
        <f>IF(N318="sníž. přenesená",J318,0)</f>
        <v>0</v>
      </c>
      <c r="BI318" s="233">
        <f>IF(N318="nulová",J318,0)</f>
        <v>0</v>
      </c>
      <c r="BJ318" s="18" t="s">
        <v>81</v>
      </c>
      <c r="BK318" s="233">
        <f>ROUND(I318*H318,2)</f>
        <v>0</v>
      </c>
      <c r="BL318" s="18" t="s">
        <v>127</v>
      </c>
      <c r="BM318" s="232" t="s">
        <v>441</v>
      </c>
    </row>
    <row r="319" s="14" customFormat="1">
      <c r="A319" s="14"/>
      <c r="B319" s="245"/>
      <c r="C319" s="246"/>
      <c r="D319" s="236" t="s">
        <v>129</v>
      </c>
      <c r="E319" s="247" t="s">
        <v>1</v>
      </c>
      <c r="F319" s="248" t="s">
        <v>442</v>
      </c>
      <c r="G319" s="246"/>
      <c r="H319" s="249">
        <v>86.5</v>
      </c>
      <c r="I319" s="250"/>
      <c r="J319" s="246"/>
      <c r="K319" s="246"/>
      <c r="L319" s="251"/>
      <c r="M319" s="252"/>
      <c r="N319" s="253"/>
      <c r="O319" s="253"/>
      <c r="P319" s="253"/>
      <c r="Q319" s="253"/>
      <c r="R319" s="253"/>
      <c r="S319" s="253"/>
      <c r="T319" s="25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5" t="s">
        <v>129</v>
      </c>
      <c r="AU319" s="255" t="s">
        <v>83</v>
      </c>
      <c r="AV319" s="14" t="s">
        <v>83</v>
      </c>
      <c r="AW319" s="14" t="s">
        <v>31</v>
      </c>
      <c r="AX319" s="14" t="s">
        <v>73</v>
      </c>
      <c r="AY319" s="255" t="s">
        <v>121</v>
      </c>
    </row>
    <row r="320" s="15" customFormat="1">
      <c r="A320" s="15"/>
      <c r="B320" s="256"/>
      <c r="C320" s="257"/>
      <c r="D320" s="236" t="s">
        <v>129</v>
      </c>
      <c r="E320" s="258" t="s">
        <v>1</v>
      </c>
      <c r="F320" s="259" t="s">
        <v>133</v>
      </c>
      <c r="G320" s="257"/>
      <c r="H320" s="260">
        <v>86.5</v>
      </c>
      <c r="I320" s="261"/>
      <c r="J320" s="257"/>
      <c r="K320" s="257"/>
      <c r="L320" s="262"/>
      <c r="M320" s="263"/>
      <c r="N320" s="264"/>
      <c r="O320" s="264"/>
      <c r="P320" s="264"/>
      <c r="Q320" s="264"/>
      <c r="R320" s="264"/>
      <c r="S320" s="264"/>
      <c r="T320" s="26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66" t="s">
        <v>129</v>
      </c>
      <c r="AU320" s="266" t="s">
        <v>83</v>
      </c>
      <c r="AV320" s="15" t="s">
        <v>127</v>
      </c>
      <c r="AW320" s="15" t="s">
        <v>31</v>
      </c>
      <c r="AX320" s="15" t="s">
        <v>81</v>
      </c>
      <c r="AY320" s="266" t="s">
        <v>121</v>
      </c>
    </row>
    <row r="321" s="12" customFormat="1" ht="22.8" customHeight="1">
      <c r="A321" s="12"/>
      <c r="B321" s="204"/>
      <c r="C321" s="205"/>
      <c r="D321" s="206" t="s">
        <v>72</v>
      </c>
      <c r="E321" s="218" t="s">
        <v>443</v>
      </c>
      <c r="F321" s="218" t="s">
        <v>444</v>
      </c>
      <c r="G321" s="205"/>
      <c r="H321" s="205"/>
      <c r="I321" s="208"/>
      <c r="J321" s="219">
        <f>BK321</f>
        <v>0</v>
      </c>
      <c r="K321" s="205"/>
      <c r="L321" s="210"/>
      <c r="M321" s="211"/>
      <c r="N321" s="212"/>
      <c r="O321" s="212"/>
      <c r="P321" s="213">
        <f>SUM(P322:P329)</f>
        <v>0</v>
      </c>
      <c r="Q321" s="212"/>
      <c r="R321" s="213">
        <f>SUM(R322:R329)</f>
        <v>0</v>
      </c>
      <c r="S321" s="212"/>
      <c r="T321" s="214">
        <f>SUM(T322:T329)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15" t="s">
        <v>81</v>
      </c>
      <c r="AT321" s="216" t="s">
        <v>72</v>
      </c>
      <c r="AU321" s="216" t="s">
        <v>81</v>
      </c>
      <c r="AY321" s="215" t="s">
        <v>121</v>
      </c>
      <c r="BK321" s="217">
        <f>SUM(BK322:BK329)</f>
        <v>0</v>
      </c>
    </row>
    <row r="322" s="2" customFormat="1" ht="21.75" customHeight="1">
      <c r="A322" s="39"/>
      <c r="B322" s="40"/>
      <c r="C322" s="220" t="s">
        <v>445</v>
      </c>
      <c r="D322" s="220" t="s">
        <v>123</v>
      </c>
      <c r="E322" s="221" t="s">
        <v>446</v>
      </c>
      <c r="F322" s="222" t="s">
        <v>447</v>
      </c>
      <c r="G322" s="223" t="s">
        <v>214</v>
      </c>
      <c r="H322" s="224">
        <v>4908.9049999999997</v>
      </c>
      <c r="I322" s="225"/>
      <c r="J322" s="226">
        <f>ROUND(I322*H322,2)</f>
        <v>0</v>
      </c>
      <c r="K322" s="227"/>
      <c r="L322" s="45"/>
      <c r="M322" s="228" t="s">
        <v>1</v>
      </c>
      <c r="N322" s="229" t="s">
        <v>38</v>
      </c>
      <c r="O322" s="92"/>
      <c r="P322" s="230">
        <f>O322*H322</f>
        <v>0</v>
      </c>
      <c r="Q322" s="230">
        <v>0</v>
      </c>
      <c r="R322" s="230">
        <f>Q322*H322</f>
        <v>0</v>
      </c>
      <c r="S322" s="230">
        <v>0</v>
      </c>
      <c r="T322" s="231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2" t="s">
        <v>127</v>
      </c>
      <c r="AT322" s="232" t="s">
        <v>123</v>
      </c>
      <c r="AU322" s="232" t="s">
        <v>83</v>
      </c>
      <c r="AY322" s="18" t="s">
        <v>121</v>
      </c>
      <c r="BE322" s="233">
        <f>IF(N322="základní",J322,0)</f>
        <v>0</v>
      </c>
      <c r="BF322" s="233">
        <f>IF(N322="snížená",J322,0)</f>
        <v>0</v>
      </c>
      <c r="BG322" s="233">
        <f>IF(N322="zákl. přenesená",J322,0)</f>
        <v>0</v>
      </c>
      <c r="BH322" s="233">
        <f>IF(N322="sníž. přenesená",J322,0)</f>
        <v>0</v>
      </c>
      <c r="BI322" s="233">
        <f>IF(N322="nulová",J322,0)</f>
        <v>0</v>
      </c>
      <c r="BJ322" s="18" t="s">
        <v>81</v>
      </c>
      <c r="BK322" s="233">
        <f>ROUND(I322*H322,2)</f>
        <v>0</v>
      </c>
      <c r="BL322" s="18" t="s">
        <v>127</v>
      </c>
      <c r="BM322" s="232" t="s">
        <v>448</v>
      </c>
    </row>
    <row r="323" s="2" customFormat="1" ht="24.15" customHeight="1">
      <c r="A323" s="39"/>
      <c r="B323" s="40"/>
      <c r="C323" s="220" t="s">
        <v>449</v>
      </c>
      <c r="D323" s="220" t="s">
        <v>123</v>
      </c>
      <c r="E323" s="221" t="s">
        <v>450</v>
      </c>
      <c r="F323" s="222" t="s">
        <v>451</v>
      </c>
      <c r="G323" s="223" t="s">
        <v>214</v>
      </c>
      <c r="H323" s="224">
        <v>55057.307999999997</v>
      </c>
      <c r="I323" s="225"/>
      <c r="J323" s="226">
        <f>ROUND(I323*H323,2)</f>
        <v>0</v>
      </c>
      <c r="K323" s="227"/>
      <c r="L323" s="45"/>
      <c r="M323" s="228" t="s">
        <v>1</v>
      </c>
      <c r="N323" s="229" t="s">
        <v>38</v>
      </c>
      <c r="O323" s="92"/>
      <c r="P323" s="230">
        <f>O323*H323</f>
        <v>0</v>
      </c>
      <c r="Q323" s="230">
        <v>0</v>
      </c>
      <c r="R323" s="230">
        <f>Q323*H323</f>
        <v>0</v>
      </c>
      <c r="S323" s="230">
        <v>0</v>
      </c>
      <c r="T323" s="231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2" t="s">
        <v>127</v>
      </c>
      <c r="AT323" s="232" t="s">
        <v>123</v>
      </c>
      <c r="AU323" s="232" t="s">
        <v>83</v>
      </c>
      <c r="AY323" s="18" t="s">
        <v>121</v>
      </c>
      <c r="BE323" s="233">
        <f>IF(N323="základní",J323,0)</f>
        <v>0</v>
      </c>
      <c r="BF323" s="233">
        <f>IF(N323="snížená",J323,0)</f>
        <v>0</v>
      </c>
      <c r="BG323" s="233">
        <f>IF(N323="zákl. přenesená",J323,0)</f>
        <v>0</v>
      </c>
      <c r="BH323" s="233">
        <f>IF(N323="sníž. přenesená",J323,0)</f>
        <v>0</v>
      </c>
      <c r="BI323" s="233">
        <f>IF(N323="nulová",J323,0)</f>
        <v>0</v>
      </c>
      <c r="BJ323" s="18" t="s">
        <v>81</v>
      </c>
      <c r="BK323" s="233">
        <f>ROUND(I323*H323,2)</f>
        <v>0</v>
      </c>
      <c r="BL323" s="18" t="s">
        <v>127</v>
      </c>
      <c r="BM323" s="232" t="s">
        <v>452</v>
      </c>
    </row>
    <row r="324" s="14" customFormat="1">
      <c r="A324" s="14"/>
      <c r="B324" s="245"/>
      <c r="C324" s="246"/>
      <c r="D324" s="236" t="s">
        <v>129</v>
      </c>
      <c r="E324" s="247" t="s">
        <v>1</v>
      </c>
      <c r="F324" s="248" t="s">
        <v>453</v>
      </c>
      <c r="G324" s="246"/>
      <c r="H324" s="249">
        <v>55057.307499999995</v>
      </c>
      <c r="I324" s="250"/>
      <c r="J324" s="246"/>
      <c r="K324" s="246"/>
      <c r="L324" s="251"/>
      <c r="M324" s="252"/>
      <c r="N324" s="253"/>
      <c r="O324" s="253"/>
      <c r="P324" s="253"/>
      <c r="Q324" s="253"/>
      <c r="R324" s="253"/>
      <c r="S324" s="253"/>
      <c r="T324" s="25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5" t="s">
        <v>129</v>
      </c>
      <c r="AU324" s="255" t="s">
        <v>83</v>
      </c>
      <c r="AV324" s="14" t="s">
        <v>83</v>
      </c>
      <c r="AW324" s="14" t="s">
        <v>31</v>
      </c>
      <c r="AX324" s="14" t="s">
        <v>73</v>
      </c>
      <c r="AY324" s="255" t="s">
        <v>121</v>
      </c>
    </row>
    <row r="325" s="15" customFormat="1">
      <c r="A325" s="15"/>
      <c r="B325" s="256"/>
      <c r="C325" s="257"/>
      <c r="D325" s="236" t="s">
        <v>129</v>
      </c>
      <c r="E325" s="258" t="s">
        <v>1</v>
      </c>
      <c r="F325" s="259" t="s">
        <v>133</v>
      </c>
      <c r="G325" s="257"/>
      <c r="H325" s="260">
        <v>55057.307499999995</v>
      </c>
      <c r="I325" s="261"/>
      <c r="J325" s="257"/>
      <c r="K325" s="257"/>
      <c r="L325" s="262"/>
      <c r="M325" s="263"/>
      <c r="N325" s="264"/>
      <c r="O325" s="264"/>
      <c r="P325" s="264"/>
      <c r="Q325" s="264"/>
      <c r="R325" s="264"/>
      <c r="S325" s="264"/>
      <c r="T325" s="26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6" t="s">
        <v>129</v>
      </c>
      <c r="AU325" s="266" t="s">
        <v>83</v>
      </c>
      <c r="AV325" s="15" t="s">
        <v>127</v>
      </c>
      <c r="AW325" s="15" t="s">
        <v>31</v>
      </c>
      <c r="AX325" s="15" t="s">
        <v>81</v>
      </c>
      <c r="AY325" s="266" t="s">
        <v>121</v>
      </c>
    </row>
    <row r="326" s="2" customFormat="1" ht="37.8" customHeight="1">
      <c r="A326" s="39"/>
      <c r="B326" s="40"/>
      <c r="C326" s="220" t="s">
        <v>454</v>
      </c>
      <c r="D326" s="220" t="s">
        <v>123</v>
      </c>
      <c r="E326" s="221" t="s">
        <v>455</v>
      </c>
      <c r="F326" s="222" t="s">
        <v>456</v>
      </c>
      <c r="G326" s="223" t="s">
        <v>214</v>
      </c>
      <c r="H326" s="224">
        <v>2107.9119999999998</v>
      </c>
      <c r="I326" s="225"/>
      <c r="J326" s="226">
        <f>ROUND(I326*H326,2)</f>
        <v>0</v>
      </c>
      <c r="K326" s="227"/>
      <c r="L326" s="45"/>
      <c r="M326" s="228" t="s">
        <v>1</v>
      </c>
      <c r="N326" s="229" t="s">
        <v>38</v>
      </c>
      <c r="O326" s="92"/>
      <c r="P326" s="230">
        <f>O326*H326</f>
        <v>0</v>
      </c>
      <c r="Q326" s="230">
        <v>0</v>
      </c>
      <c r="R326" s="230">
        <f>Q326*H326</f>
        <v>0</v>
      </c>
      <c r="S326" s="230">
        <v>0</v>
      </c>
      <c r="T326" s="231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2" t="s">
        <v>127</v>
      </c>
      <c r="AT326" s="232" t="s">
        <v>123</v>
      </c>
      <c r="AU326" s="232" t="s">
        <v>83</v>
      </c>
      <c r="AY326" s="18" t="s">
        <v>121</v>
      </c>
      <c r="BE326" s="233">
        <f>IF(N326="základní",J326,0)</f>
        <v>0</v>
      </c>
      <c r="BF326" s="233">
        <f>IF(N326="snížená",J326,0)</f>
        <v>0</v>
      </c>
      <c r="BG326" s="233">
        <f>IF(N326="zákl. přenesená",J326,0)</f>
        <v>0</v>
      </c>
      <c r="BH326" s="233">
        <f>IF(N326="sníž. přenesená",J326,0)</f>
        <v>0</v>
      </c>
      <c r="BI326" s="233">
        <f>IF(N326="nulová",J326,0)</f>
        <v>0</v>
      </c>
      <c r="BJ326" s="18" t="s">
        <v>81</v>
      </c>
      <c r="BK326" s="233">
        <f>ROUND(I326*H326,2)</f>
        <v>0</v>
      </c>
      <c r="BL326" s="18" t="s">
        <v>127</v>
      </c>
      <c r="BM326" s="232" t="s">
        <v>457</v>
      </c>
    </row>
    <row r="327" s="14" customFormat="1">
      <c r="A327" s="14"/>
      <c r="B327" s="245"/>
      <c r="C327" s="246"/>
      <c r="D327" s="236" t="s">
        <v>129</v>
      </c>
      <c r="E327" s="247" t="s">
        <v>1</v>
      </c>
      <c r="F327" s="248" t="s">
        <v>458</v>
      </c>
      <c r="G327" s="246"/>
      <c r="H327" s="249">
        <v>2107.9120000000003</v>
      </c>
      <c r="I327" s="250"/>
      <c r="J327" s="246"/>
      <c r="K327" s="246"/>
      <c r="L327" s="251"/>
      <c r="M327" s="252"/>
      <c r="N327" s="253"/>
      <c r="O327" s="253"/>
      <c r="P327" s="253"/>
      <c r="Q327" s="253"/>
      <c r="R327" s="253"/>
      <c r="S327" s="253"/>
      <c r="T327" s="25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5" t="s">
        <v>129</v>
      </c>
      <c r="AU327" s="255" t="s">
        <v>83</v>
      </c>
      <c r="AV327" s="14" t="s">
        <v>83</v>
      </c>
      <c r="AW327" s="14" t="s">
        <v>31</v>
      </c>
      <c r="AX327" s="14" t="s">
        <v>81</v>
      </c>
      <c r="AY327" s="255" t="s">
        <v>121</v>
      </c>
    </row>
    <row r="328" s="2" customFormat="1" ht="44.25" customHeight="1">
      <c r="A328" s="39"/>
      <c r="B328" s="40"/>
      <c r="C328" s="220" t="s">
        <v>459</v>
      </c>
      <c r="D328" s="220" t="s">
        <v>123</v>
      </c>
      <c r="E328" s="221" t="s">
        <v>460</v>
      </c>
      <c r="F328" s="222" t="s">
        <v>461</v>
      </c>
      <c r="G328" s="223" t="s">
        <v>214</v>
      </c>
      <c r="H328" s="224">
        <v>2127.2660000000001</v>
      </c>
      <c r="I328" s="225"/>
      <c r="J328" s="226">
        <f>ROUND(I328*H328,2)</f>
        <v>0</v>
      </c>
      <c r="K328" s="227"/>
      <c r="L328" s="45"/>
      <c r="M328" s="228" t="s">
        <v>1</v>
      </c>
      <c r="N328" s="229" t="s">
        <v>38</v>
      </c>
      <c r="O328" s="92"/>
      <c r="P328" s="230">
        <f>O328*H328</f>
        <v>0</v>
      </c>
      <c r="Q328" s="230">
        <v>0</v>
      </c>
      <c r="R328" s="230">
        <f>Q328*H328</f>
        <v>0</v>
      </c>
      <c r="S328" s="230">
        <v>0</v>
      </c>
      <c r="T328" s="231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2" t="s">
        <v>127</v>
      </c>
      <c r="AT328" s="232" t="s">
        <v>123</v>
      </c>
      <c r="AU328" s="232" t="s">
        <v>83</v>
      </c>
      <c r="AY328" s="18" t="s">
        <v>121</v>
      </c>
      <c r="BE328" s="233">
        <f>IF(N328="základní",J328,0)</f>
        <v>0</v>
      </c>
      <c r="BF328" s="233">
        <f>IF(N328="snížená",J328,0)</f>
        <v>0</v>
      </c>
      <c r="BG328" s="233">
        <f>IF(N328="zákl. přenesená",J328,0)</f>
        <v>0</v>
      </c>
      <c r="BH328" s="233">
        <f>IF(N328="sníž. přenesená",J328,0)</f>
        <v>0</v>
      </c>
      <c r="BI328" s="233">
        <f>IF(N328="nulová",J328,0)</f>
        <v>0</v>
      </c>
      <c r="BJ328" s="18" t="s">
        <v>81</v>
      </c>
      <c r="BK328" s="233">
        <f>ROUND(I328*H328,2)</f>
        <v>0</v>
      </c>
      <c r="BL328" s="18" t="s">
        <v>127</v>
      </c>
      <c r="BM328" s="232" t="s">
        <v>462</v>
      </c>
    </row>
    <row r="329" s="14" customFormat="1">
      <c r="A329" s="14"/>
      <c r="B329" s="245"/>
      <c r="C329" s="246"/>
      <c r="D329" s="236" t="s">
        <v>129</v>
      </c>
      <c r="E329" s="247" t="s">
        <v>1</v>
      </c>
      <c r="F329" s="248" t="s">
        <v>463</v>
      </c>
      <c r="G329" s="246"/>
      <c r="H329" s="249">
        <v>2127.2655</v>
      </c>
      <c r="I329" s="250"/>
      <c r="J329" s="246"/>
      <c r="K329" s="246"/>
      <c r="L329" s="251"/>
      <c r="M329" s="252"/>
      <c r="N329" s="253"/>
      <c r="O329" s="253"/>
      <c r="P329" s="253"/>
      <c r="Q329" s="253"/>
      <c r="R329" s="253"/>
      <c r="S329" s="253"/>
      <c r="T329" s="25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5" t="s">
        <v>129</v>
      </c>
      <c r="AU329" s="255" t="s">
        <v>83</v>
      </c>
      <c r="AV329" s="14" t="s">
        <v>83</v>
      </c>
      <c r="AW329" s="14" t="s">
        <v>31</v>
      </c>
      <c r="AX329" s="14" t="s">
        <v>81</v>
      </c>
      <c r="AY329" s="255" t="s">
        <v>121</v>
      </c>
    </row>
    <row r="330" s="12" customFormat="1" ht="22.8" customHeight="1">
      <c r="A330" s="12"/>
      <c r="B330" s="204"/>
      <c r="C330" s="205"/>
      <c r="D330" s="206" t="s">
        <v>72</v>
      </c>
      <c r="E330" s="218" t="s">
        <v>464</v>
      </c>
      <c r="F330" s="218" t="s">
        <v>465</v>
      </c>
      <c r="G330" s="205"/>
      <c r="H330" s="205"/>
      <c r="I330" s="208"/>
      <c r="J330" s="219">
        <f>BK330</f>
        <v>0</v>
      </c>
      <c r="K330" s="205"/>
      <c r="L330" s="210"/>
      <c r="M330" s="211"/>
      <c r="N330" s="212"/>
      <c r="O330" s="212"/>
      <c r="P330" s="213">
        <f>P331</f>
        <v>0</v>
      </c>
      <c r="Q330" s="212"/>
      <c r="R330" s="213">
        <f>R331</f>
        <v>0</v>
      </c>
      <c r="S330" s="212"/>
      <c r="T330" s="214">
        <f>T331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15" t="s">
        <v>81</v>
      </c>
      <c r="AT330" s="216" t="s">
        <v>72</v>
      </c>
      <c r="AU330" s="216" t="s">
        <v>81</v>
      </c>
      <c r="AY330" s="215" t="s">
        <v>121</v>
      </c>
      <c r="BK330" s="217">
        <f>BK331</f>
        <v>0</v>
      </c>
    </row>
    <row r="331" s="2" customFormat="1" ht="33" customHeight="1">
      <c r="A331" s="39"/>
      <c r="B331" s="40"/>
      <c r="C331" s="220" t="s">
        <v>466</v>
      </c>
      <c r="D331" s="220" t="s">
        <v>123</v>
      </c>
      <c r="E331" s="221" t="s">
        <v>467</v>
      </c>
      <c r="F331" s="222" t="s">
        <v>468</v>
      </c>
      <c r="G331" s="223" t="s">
        <v>214</v>
      </c>
      <c r="H331" s="224">
        <v>472.26400000000001</v>
      </c>
      <c r="I331" s="225"/>
      <c r="J331" s="226">
        <f>ROUND(I331*H331,2)</f>
        <v>0</v>
      </c>
      <c r="K331" s="227"/>
      <c r="L331" s="45"/>
      <c r="M331" s="284" t="s">
        <v>1</v>
      </c>
      <c r="N331" s="285" t="s">
        <v>38</v>
      </c>
      <c r="O331" s="286"/>
      <c r="P331" s="287">
        <f>O331*H331</f>
        <v>0</v>
      </c>
      <c r="Q331" s="287">
        <v>0</v>
      </c>
      <c r="R331" s="287">
        <f>Q331*H331</f>
        <v>0</v>
      </c>
      <c r="S331" s="287">
        <v>0</v>
      </c>
      <c r="T331" s="288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2" t="s">
        <v>127</v>
      </c>
      <c r="AT331" s="232" t="s">
        <v>123</v>
      </c>
      <c r="AU331" s="232" t="s">
        <v>83</v>
      </c>
      <c r="AY331" s="18" t="s">
        <v>121</v>
      </c>
      <c r="BE331" s="233">
        <f>IF(N331="základní",J331,0)</f>
        <v>0</v>
      </c>
      <c r="BF331" s="233">
        <f>IF(N331="snížená",J331,0)</f>
        <v>0</v>
      </c>
      <c r="BG331" s="233">
        <f>IF(N331="zákl. přenesená",J331,0)</f>
        <v>0</v>
      </c>
      <c r="BH331" s="233">
        <f>IF(N331="sníž. přenesená",J331,0)</f>
        <v>0</v>
      </c>
      <c r="BI331" s="233">
        <f>IF(N331="nulová",J331,0)</f>
        <v>0</v>
      </c>
      <c r="BJ331" s="18" t="s">
        <v>81</v>
      </c>
      <c r="BK331" s="233">
        <f>ROUND(I331*H331,2)</f>
        <v>0</v>
      </c>
      <c r="BL331" s="18" t="s">
        <v>127</v>
      </c>
      <c r="BM331" s="232" t="s">
        <v>469</v>
      </c>
    </row>
    <row r="332" s="2" customFormat="1" ht="6.96" customHeight="1">
      <c r="A332" s="39"/>
      <c r="B332" s="67"/>
      <c r="C332" s="68"/>
      <c r="D332" s="68"/>
      <c r="E332" s="68"/>
      <c r="F332" s="68"/>
      <c r="G332" s="68"/>
      <c r="H332" s="68"/>
      <c r="I332" s="68"/>
      <c r="J332" s="68"/>
      <c r="K332" s="68"/>
      <c r="L332" s="45"/>
      <c r="M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</row>
  </sheetData>
  <sheetProtection sheet="1" autoFilter="0" formatColumns="0" formatRows="0" objects="1" scenarios="1" spinCount="100000" saltValue="VOGHJDtaLev3+SUF20vzYTlF8/Jm6KbhyffyCIlssSXqYmohO1l8cG3h+6BhXF14Wz13Rp9xXjUQogFmgVTmIg==" hashValue="6j4UlAkWZzgd++5UaavnKOViXj/sHmV2Y05DgyAnOTzqeqT0oFQOqqZG3z26FhIqe+t2IT6esdBuJZ3g94o2rg==" algorithmName="SHA-512" password="CC35"/>
  <autoFilter ref="C123:K331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hyperlinks>
    <hyperlink ref="F155" r:id="rId1" display="https://podminky.urs.cz/item/CS_URS_2025_01/113154542"/>
    <hyperlink ref="F159" r:id="rId2" display="https://podminky.urs.cz/item/CS_URS_2025_01/113154548"/>
    <hyperlink ref="F165" r:id="rId3" display="https://podminky.urs.cz/item/CS_URS_2025_01/113154590"/>
    <hyperlink ref="F229" r:id="rId4" display="https://podminky.urs.cz/item/CS_URS_2025_01/633831115"/>
    <hyperlink ref="F312" r:id="rId5" display="https://podminky.urs.cz/item/CS_URS_2025_01/91972413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hidden="1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hidden="1" s="1" customFormat="1" ht="24.96" customHeight="1">
      <c r="B4" s="21"/>
      <c r="D4" s="139" t="s">
        <v>90</v>
      </c>
      <c r="L4" s="21"/>
      <c r="M4" s="140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1" t="s">
        <v>16</v>
      </c>
      <c r="L6" s="21"/>
    </row>
    <row r="7" hidden="1" s="1" customFormat="1" ht="26.25" customHeight="1">
      <c r="B7" s="21"/>
      <c r="E7" s="142" t="str">
        <f>'Rekapitulace stavby'!K6</f>
        <v>Oprava ulice Žebetínská a ulice Návrší Svobody (MČ Brno - Kohoutovice), I. úsek (ul. Žebětínská)</v>
      </c>
      <c r="F7" s="141"/>
      <c r="G7" s="141"/>
      <c r="H7" s="141"/>
      <c r="L7" s="21"/>
    </row>
    <row r="8" hidden="1" s="2" customFormat="1" ht="12" customHeight="1">
      <c r="A8" s="39"/>
      <c r="B8" s="45"/>
      <c r="C8" s="39"/>
      <c r="D8" s="141" t="s">
        <v>91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3" t="s">
        <v>470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4. 2. 2025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4" t="s">
        <v>21</v>
      </c>
      <c r="F15" s="39"/>
      <c r="G15" s="39"/>
      <c r="H15" s="39"/>
      <c r="I15" s="141" t="s">
        <v>26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4" t="s">
        <v>21</v>
      </c>
      <c r="F21" s="39"/>
      <c r="G21" s="39"/>
      <c r="H21" s="39"/>
      <c r="I21" s="141" t="s">
        <v>26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1" t="s">
        <v>30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4" t="s">
        <v>21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ROUND((SUM(BE123:BE377)),  2)</f>
        <v>0</v>
      </c>
      <c r="G33" s="39"/>
      <c r="H33" s="39"/>
      <c r="I33" s="156">
        <v>0.20999999999999999</v>
      </c>
      <c r="J33" s="155">
        <f>ROUND(((SUM(BE123:BE377))*I33),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1" t="s">
        <v>39</v>
      </c>
      <c r="F34" s="155">
        <f>ROUND((SUM(BF123:BF377)),  2)</f>
        <v>0</v>
      </c>
      <c r="G34" s="39"/>
      <c r="H34" s="39"/>
      <c r="I34" s="156">
        <v>0.12</v>
      </c>
      <c r="J34" s="155">
        <f>ROUND(((SUM(BF123:BF377))*I34),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ROUND((SUM(BG123:BG377)),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ROUND((SUM(BH123:BH377)),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ROUND((SUM(BI123:BI377)),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hidden="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93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26.25" customHeight="1">
      <c r="A85" s="39"/>
      <c r="B85" s="40"/>
      <c r="C85" s="41"/>
      <c r="D85" s="41"/>
      <c r="E85" s="175" t="str">
        <f>E7</f>
        <v>Oprava ulice Žebetínská a ulice Návrší Svobody (MČ Brno - Kohoutovice), I. úsek (ul. Žebětínská)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91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SO 102 - Chodníky a sjezdy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4. 2. 2025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30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6" t="s">
        <v>94</v>
      </c>
      <c r="D94" s="177"/>
      <c r="E94" s="177"/>
      <c r="F94" s="177"/>
      <c r="G94" s="177"/>
      <c r="H94" s="177"/>
      <c r="I94" s="177"/>
      <c r="J94" s="178" t="s">
        <v>95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79" t="s">
        <v>96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97</v>
      </c>
    </row>
    <row r="97" hidden="1" s="9" customFormat="1" ht="24.96" customHeight="1">
      <c r="A97" s="9"/>
      <c r="B97" s="180"/>
      <c r="C97" s="181"/>
      <c r="D97" s="182" t="s">
        <v>98</v>
      </c>
      <c r="E97" s="183"/>
      <c r="F97" s="183"/>
      <c r="G97" s="183"/>
      <c r="H97" s="183"/>
      <c r="I97" s="183"/>
      <c r="J97" s="184">
        <f>J124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6"/>
      <c r="C98" s="187"/>
      <c r="D98" s="188" t="s">
        <v>99</v>
      </c>
      <c r="E98" s="189"/>
      <c r="F98" s="189"/>
      <c r="G98" s="189"/>
      <c r="H98" s="189"/>
      <c r="I98" s="189"/>
      <c r="J98" s="190">
        <f>J125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6"/>
      <c r="C99" s="187"/>
      <c r="D99" s="188" t="s">
        <v>100</v>
      </c>
      <c r="E99" s="189"/>
      <c r="F99" s="189"/>
      <c r="G99" s="189"/>
      <c r="H99" s="189"/>
      <c r="I99" s="189"/>
      <c r="J99" s="190">
        <f>J277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6"/>
      <c r="C100" s="187"/>
      <c r="D100" s="188" t="s">
        <v>102</v>
      </c>
      <c r="E100" s="189"/>
      <c r="F100" s="189"/>
      <c r="G100" s="189"/>
      <c r="H100" s="189"/>
      <c r="I100" s="189"/>
      <c r="J100" s="190">
        <f>J349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6"/>
      <c r="C101" s="187"/>
      <c r="D101" s="188" t="s">
        <v>103</v>
      </c>
      <c r="E101" s="189"/>
      <c r="F101" s="189"/>
      <c r="G101" s="189"/>
      <c r="H101" s="189"/>
      <c r="I101" s="189"/>
      <c r="J101" s="190">
        <f>J356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6"/>
      <c r="C102" s="187"/>
      <c r="D102" s="188" t="s">
        <v>104</v>
      </c>
      <c r="E102" s="189"/>
      <c r="F102" s="189"/>
      <c r="G102" s="189"/>
      <c r="H102" s="189"/>
      <c r="I102" s="189"/>
      <c r="J102" s="190">
        <f>J364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6"/>
      <c r="C103" s="187"/>
      <c r="D103" s="188" t="s">
        <v>105</v>
      </c>
      <c r="E103" s="189"/>
      <c r="F103" s="189"/>
      <c r="G103" s="189"/>
      <c r="H103" s="189"/>
      <c r="I103" s="189"/>
      <c r="J103" s="190">
        <f>J376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hidden="1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hidden="1"/>
    <row r="107" hidden="1"/>
    <row r="108" hidden="1"/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106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6.25" customHeight="1">
      <c r="A113" s="39"/>
      <c r="B113" s="40"/>
      <c r="C113" s="41"/>
      <c r="D113" s="41"/>
      <c r="E113" s="175" t="str">
        <f>E7</f>
        <v>Oprava ulice Žebetínská a ulice Návrší Svobody (MČ Brno - Kohoutovice), I. úsek (ul. Žebětínská)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91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SO 102 - Chodníky a sjezdy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 xml:space="preserve"> </v>
      </c>
      <c r="G117" s="41"/>
      <c r="H117" s="41"/>
      <c r="I117" s="33" t="s">
        <v>22</v>
      </c>
      <c r="J117" s="80" t="str">
        <f>IF(J12="","",J12)</f>
        <v>4. 2. 2025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 xml:space="preserve"> </v>
      </c>
      <c r="G119" s="41"/>
      <c r="H119" s="41"/>
      <c r="I119" s="33" t="s">
        <v>29</v>
      </c>
      <c r="J119" s="37" t="str">
        <f>E21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27</v>
      </c>
      <c r="D120" s="41"/>
      <c r="E120" s="41"/>
      <c r="F120" s="28" t="str">
        <f>IF(E18="","",E18)</f>
        <v>Vyplň údaj</v>
      </c>
      <c r="G120" s="41"/>
      <c r="H120" s="41"/>
      <c r="I120" s="33" t="s">
        <v>30</v>
      </c>
      <c r="J120" s="37" t="str">
        <f>E24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2"/>
      <c r="B122" s="193"/>
      <c r="C122" s="194" t="s">
        <v>107</v>
      </c>
      <c r="D122" s="195" t="s">
        <v>58</v>
      </c>
      <c r="E122" s="195" t="s">
        <v>54</v>
      </c>
      <c r="F122" s="195" t="s">
        <v>55</v>
      </c>
      <c r="G122" s="195" t="s">
        <v>108</v>
      </c>
      <c r="H122" s="195" t="s">
        <v>109</v>
      </c>
      <c r="I122" s="195" t="s">
        <v>110</v>
      </c>
      <c r="J122" s="196" t="s">
        <v>95</v>
      </c>
      <c r="K122" s="197" t="s">
        <v>111</v>
      </c>
      <c r="L122" s="198"/>
      <c r="M122" s="101" t="s">
        <v>1</v>
      </c>
      <c r="N122" s="102" t="s">
        <v>37</v>
      </c>
      <c r="O122" s="102" t="s">
        <v>112</v>
      </c>
      <c r="P122" s="102" t="s">
        <v>113</v>
      </c>
      <c r="Q122" s="102" t="s">
        <v>114</v>
      </c>
      <c r="R122" s="102" t="s">
        <v>115</v>
      </c>
      <c r="S122" s="102" t="s">
        <v>116</v>
      </c>
      <c r="T122" s="103" t="s">
        <v>117</v>
      </c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</row>
    <row r="123" s="2" customFormat="1" ht="22.8" customHeight="1">
      <c r="A123" s="39"/>
      <c r="B123" s="40"/>
      <c r="C123" s="108" t="s">
        <v>118</v>
      </c>
      <c r="D123" s="41"/>
      <c r="E123" s="41"/>
      <c r="F123" s="41"/>
      <c r="G123" s="41"/>
      <c r="H123" s="41"/>
      <c r="I123" s="41"/>
      <c r="J123" s="199">
        <f>BK123</f>
        <v>0</v>
      </c>
      <c r="K123" s="41"/>
      <c r="L123" s="45"/>
      <c r="M123" s="104"/>
      <c r="N123" s="200"/>
      <c r="O123" s="105"/>
      <c r="P123" s="201">
        <f>P124</f>
        <v>0</v>
      </c>
      <c r="Q123" s="105"/>
      <c r="R123" s="201">
        <f>R124</f>
        <v>320.31223399999999</v>
      </c>
      <c r="S123" s="105"/>
      <c r="T123" s="202">
        <f>T124</f>
        <v>362.90249999999998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72</v>
      </c>
      <c r="AU123" s="18" t="s">
        <v>97</v>
      </c>
      <c r="BK123" s="203">
        <f>BK124</f>
        <v>0</v>
      </c>
    </row>
    <row r="124" s="12" customFormat="1" ht="25.92" customHeight="1">
      <c r="A124" s="12"/>
      <c r="B124" s="204"/>
      <c r="C124" s="205"/>
      <c r="D124" s="206" t="s">
        <v>72</v>
      </c>
      <c r="E124" s="207" t="s">
        <v>119</v>
      </c>
      <c r="F124" s="207" t="s">
        <v>120</v>
      </c>
      <c r="G124" s="205"/>
      <c r="H124" s="205"/>
      <c r="I124" s="208"/>
      <c r="J124" s="209">
        <f>BK124</f>
        <v>0</v>
      </c>
      <c r="K124" s="205"/>
      <c r="L124" s="210"/>
      <c r="M124" s="211"/>
      <c r="N124" s="212"/>
      <c r="O124" s="212"/>
      <c r="P124" s="213">
        <f>P125+P277+P349+P356+P364+P376</f>
        <v>0</v>
      </c>
      <c r="Q124" s="212"/>
      <c r="R124" s="213">
        <f>R125+R277+R349+R356+R364+R376</f>
        <v>320.31223399999999</v>
      </c>
      <c r="S124" s="212"/>
      <c r="T124" s="214">
        <f>T125+T277+T349+T356+T364+T376</f>
        <v>362.90249999999998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81</v>
      </c>
      <c r="AT124" s="216" t="s">
        <v>72</v>
      </c>
      <c r="AU124" s="216" t="s">
        <v>73</v>
      </c>
      <c r="AY124" s="215" t="s">
        <v>121</v>
      </c>
      <c r="BK124" s="217">
        <f>BK125+BK277+BK349+BK356+BK364+BK376</f>
        <v>0</v>
      </c>
    </row>
    <row r="125" s="12" customFormat="1" ht="22.8" customHeight="1">
      <c r="A125" s="12"/>
      <c r="B125" s="204"/>
      <c r="C125" s="205"/>
      <c r="D125" s="206" t="s">
        <v>72</v>
      </c>
      <c r="E125" s="218" t="s">
        <v>81</v>
      </c>
      <c r="F125" s="218" t="s">
        <v>122</v>
      </c>
      <c r="G125" s="205"/>
      <c r="H125" s="205"/>
      <c r="I125" s="208"/>
      <c r="J125" s="219">
        <f>BK125</f>
        <v>0</v>
      </c>
      <c r="K125" s="205"/>
      <c r="L125" s="210"/>
      <c r="M125" s="211"/>
      <c r="N125" s="212"/>
      <c r="O125" s="212"/>
      <c r="P125" s="213">
        <f>SUM(P126:P276)</f>
        <v>0</v>
      </c>
      <c r="Q125" s="212"/>
      <c r="R125" s="213">
        <f>SUM(R126:R276)</f>
        <v>0</v>
      </c>
      <c r="S125" s="212"/>
      <c r="T125" s="214">
        <f>SUM(T126:T276)</f>
        <v>353.86249999999995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81</v>
      </c>
      <c r="AT125" s="216" t="s">
        <v>72</v>
      </c>
      <c r="AU125" s="216" t="s">
        <v>81</v>
      </c>
      <c r="AY125" s="215" t="s">
        <v>121</v>
      </c>
      <c r="BK125" s="217">
        <f>SUM(BK126:BK276)</f>
        <v>0</v>
      </c>
    </row>
    <row r="126" s="2" customFormat="1" ht="24.15" customHeight="1">
      <c r="A126" s="39"/>
      <c r="B126" s="40"/>
      <c r="C126" s="220" t="s">
        <v>81</v>
      </c>
      <c r="D126" s="220" t="s">
        <v>123</v>
      </c>
      <c r="E126" s="221" t="s">
        <v>471</v>
      </c>
      <c r="F126" s="222" t="s">
        <v>472</v>
      </c>
      <c r="G126" s="223" t="s">
        <v>126</v>
      </c>
      <c r="H126" s="224">
        <v>87</v>
      </c>
      <c r="I126" s="225"/>
      <c r="J126" s="226">
        <f>ROUND(I126*H126,2)</f>
        <v>0</v>
      </c>
      <c r="K126" s="227"/>
      <c r="L126" s="45"/>
      <c r="M126" s="228" t="s">
        <v>1</v>
      </c>
      <c r="N126" s="229" t="s">
        <v>38</v>
      </c>
      <c r="O126" s="92"/>
      <c r="P126" s="230">
        <f>O126*H126</f>
        <v>0</v>
      </c>
      <c r="Q126" s="230">
        <v>0</v>
      </c>
      <c r="R126" s="230">
        <f>Q126*H126</f>
        <v>0</v>
      </c>
      <c r="S126" s="230">
        <v>0.26000000000000001</v>
      </c>
      <c r="T126" s="231">
        <f>S126*H126</f>
        <v>22.620000000000001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2" t="s">
        <v>127</v>
      </c>
      <c r="AT126" s="232" t="s">
        <v>123</v>
      </c>
      <c r="AU126" s="232" t="s">
        <v>83</v>
      </c>
      <c r="AY126" s="18" t="s">
        <v>121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8" t="s">
        <v>81</v>
      </c>
      <c r="BK126" s="233">
        <f>ROUND(I126*H126,2)</f>
        <v>0</v>
      </c>
      <c r="BL126" s="18" t="s">
        <v>127</v>
      </c>
      <c r="BM126" s="232" t="s">
        <v>473</v>
      </c>
    </row>
    <row r="127" s="13" customFormat="1">
      <c r="A127" s="13"/>
      <c r="B127" s="234"/>
      <c r="C127" s="235"/>
      <c r="D127" s="236" t="s">
        <v>129</v>
      </c>
      <c r="E127" s="237" t="s">
        <v>1</v>
      </c>
      <c r="F127" s="238" t="s">
        <v>474</v>
      </c>
      <c r="G127" s="235"/>
      <c r="H127" s="237" t="s">
        <v>1</v>
      </c>
      <c r="I127" s="239"/>
      <c r="J127" s="235"/>
      <c r="K127" s="235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129</v>
      </c>
      <c r="AU127" s="244" t="s">
        <v>83</v>
      </c>
      <c r="AV127" s="13" t="s">
        <v>81</v>
      </c>
      <c r="AW127" s="13" t="s">
        <v>31</v>
      </c>
      <c r="AX127" s="13" t="s">
        <v>73</v>
      </c>
      <c r="AY127" s="244" t="s">
        <v>121</v>
      </c>
    </row>
    <row r="128" s="14" customFormat="1">
      <c r="A128" s="14"/>
      <c r="B128" s="245"/>
      <c r="C128" s="246"/>
      <c r="D128" s="236" t="s">
        <v>129</v>
      </c>
      <c r="E128" s="247" t="s">
        <v>1</v>
      </c>
      <c r="F128" s="248" t="s">
        <v>475</v>
      </c>
      <c r="G128" s="246"/>
      <c r="H128" s="249">
        <v>27.099999999999998</v>
      </c>
      <c r="I128" s="250"/>
      <c r="J128" s="246"/>
      <c r="K128" s="246"/>
      <c r="L128" s="251"/>
      <c r="M128" s="252"/>
      <c r="N128" s="253"/>
      <c r="O128" s="253"/>
      <c r="P128" s="253"/>
      <c r="Q128" s="253"/>
      <c r="R128" s="253"/>
      <c r="S128" s="253"/>
      <c r="T128" s="25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5" t="s">
        <v>129</v>
      </c>
      <c r="AU128" s="255" t="s">
        <v>83</v>
      </c>
      <c r="AV128" s="14" t="s">
        <v>83</v>
      </c>
      <c r="AW128" s="14" t="s">
        <v>31</v>
      </c>
      <c r="AX128" s="14" t="s">
        <v>73</v>
      </c>
      <c r="AY128" s="255" t="s">
        <v>121</v>
      </c>
    </row>
    <row r="129" s="13" customFormat="1">
      <c r="A129" s="13"/>
      <c r="B129" s="234"/>
      <c r="C129" s="235"/>
      <c r="D129" s="236" t="s">
        <v>129</v>
      </c>
      <c r="E129" s="237" t="s">
        <v>1</v>
      </c>
      <c r="F129" s="238" t="s">
        <v>476</v>
      </c>
      <c r="G129" s="235"/>
      <c r="H129" s="237" t="s">
        <v>1</v>
      </c>
      <c r="I129" s="239"/>
      <c r="J129" s="235"/>
      <c r="K129" s="235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129</v>
      </c>
      <c r="AU129" s="244" t="s">
        <v>83</v>
      </c>
      <c r="AV129" s="13" t="s">
        <v>81</v>
      </c>
      <c r="AW129" s="13" t="s">
        <v>31</v>
      </c>
      <c r="AX129" s="13" t="s">
        <v>73</v>
      </c>
      <c r="AY129" s="244" t="s">
        <v>121</v>
      </c>
    </row>
    <row r="130" s="14" customFormat="1">
      <c r="A130" s="14"/>
      <c r="B130" s="245"/>
      <c r="C130" s="246"/>
      <c r="D130" s="236" t="s">
        <v>129</v>
      </c>
      <c r="E130" s="247" t="s">
        <v>1</v>
      </c>
      <c r="F130" s="248" t="s">
        <v>477</v>
      </c>
      <c r="G130" s="246"/>
      <c r="H130" s="249">
        <v>59.899999999999999</v>
      </c>
      <c r="I130" s="250"/>
      <c r="J130" s="246"/>
      <c r="K130" s="246"/>
      <c r="L130" s="251"/>
      <c r="M130" s="252"/>
      <c r="N130" s="253"/>
      <c r="O130" s="253"/>
      <c r="P130" s="253"/>
      <c r="Q130" s="253"/>
      <c r="R130" s="253"/>
      <c r="S130" s="253"/>
      <c r="T130" s="25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5" t="s">
        <v>129</v>
      </c>
      <c r="AU130" s="255" t="s">
        <v>83</v>
      </c>
      <c r="AV130" s="14" t="s">
        <v>83</v>
      </c>
      <c r="AW130" s="14" t="s">
        <v>31</v>
      </c>
      <c r="AX130" s="14" t="s">
        <v>73</v>
      </c>
      <c r="AY130" s="255" t="s">
        <v>121</v>
      </c>
    </row>
    <row r="131" s="15" customFormat="1">
      <c r="A131" s="15"/>
      <c r="B131" s="256"/>
      <c r="C131" s="257"/>
      <c r="D131" s="236" t="s">
        <v>129</v>
      </c>
      <c r="E131" s="258" t="s">
        <v>1</v>
      </c>
      <c r="F131" s="259" t="s">
        <v>133</v>
      </c>
      <c r="G131" s="257"/>
      <c r="H131" s="260">
        <v>87</v>
      </c>
      <c r="I131" s="261"/>
      <c r="J131" s="257"/>
      <c r="K131" s="257"/>
      <c r="L131" s="262"/>
      <c r="M131" s="263"/>
      <c r="N131" s="264"/>
      <c r="O131" s="264"/>
      <c r="P131" s="264"/>
      <c r="Q131" s="264"/>
      <c r="R131" s="264"/>
      <c r="S131" s="264"/>
      <c r="T131" s="26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6" t="s">
        <v>129</v>
      </c>
      <c r="AU131" s="266" t="s">
        <v>83</v>
      </c>
      <c r="AV131" s="15" t="s">
        <v>127</v>
      </c>
      <c r="AW131" s="15" t="s">
        <v>31</v>
      </c>
      <c r="AX131" s="15" t="s">
        <v>81</v>
      </c>
      <c r="AY131" s="266" t="s">
        <v>121</v>
      </c>
    </row>
    <row r="132" s="2" customFormat="1" ht="24.15" customHeight="1">
      <c r="A132" s="39"/>
      <c r="B132" s="40"/>
      <c r="C132" s="220" t="s">
        <v>83</v>
      </c>
      <c r="D132" s="220" t="s">
        <v>123</v>
      </c>
      <c r="E132" s="221" t="s">
        <v>478</v>
      </c>
      <c r="F132" s="222" t="s">
        <v>479</v>
      </c>
      <c r="G132" s="223" t="s">
        <v>126</v>
      </c>
      <c r="H132" s="224">
        <v>76.799999999999997</v>
      </c>
      <c r="I132" s="225"/>
      <c r="J132" s="226">
        <f>ROUND(I132*H132,2)</f>
        <v>0</v>
      </c>
      <c r="K132" s="227"/>
      <c r="L132" s="45"/>
      <c r="M132" s="228" t="s">
        <v>1</v>
      </c>
      <c r="N132" s="229" t="s">
        <v>38</v>
      </c>
      <c r="O132" s="92"/>
      <c r="P132" s="230">
        <f>O132*H132</f>
        <v>0</v>
      </c>
      <c r="Q132" s="230">
        <v>0</v>
      </c>
      <c r="R132" s="230">
        <f>Q132*H132</f>
        <v>0</v>
      </c>
      <c r="S132" s="230">
        <v>0.26000000000000001</v>
      </c>
      <c r="T132" s="231">
        <f>S132*H132</f>
        <v>19.968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2" t="s">
        <v>127</v>
      </c>
      <c r="AT132" s="232" t="s">
        <v>123</v>
      </c>
      <c r="AU132" s="232" t="s">
        <v>83</v>
      </c>
      <c r="AY132" s="18" t="s">
        <v>121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8" t="s">
        <v>81</v>
      </c>
      <c r="BK132" s="233">
        <f>ROUND(I132*H132,2)</f>
        <v>0</v>
      </c>
      <c r="BL132" s="18" t="s">
        <v>127</v>
      </c>
      <c r="BM132" s="232" t="s">
        <v>480</v>
      </c>
    </row>
    <row r="133" s="13" customFormat="1">
      <c r="A133" s="13"/>
      <c r="B133" s="234"/>
      <c r="C133" s="235"/>
      <c r="D133" s="236" t="s">
        <v>129</v>
      </c>
      <c r="E133" s="237" t="s">
        <v>1</v>
      </c>
      <c r="F133" s="238" t="s">
        <v>474</v>
      </c>
      <c r="G133" s="235"/>
      <c r="H133" s="237" t="s">
        <v>1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129</v>
      </c>
      <c r="AU133" s="244" t="s">
        <v>83</v>
      </c>
      <c r="AV133" s="13" t="s">
        <v>81</v>
      </c>
      <c r="AW133" s="13" t="s">
        <v>31</v>
      </c>
      <c r="AX133" s="13" t="s">
        <v>73</v>
      </c>
      <c r="AY133" s="244" t="s">
        <v>121</v>
      </c>
    </row>
    <row r="134" s="14" customFormat="1">
      <c r="A134" s="14"/>
      <c r="B134" s="245"/>
      <c r="C134" s="246"/>
      <c r="D134" s="236" t="s">
        <v>129</v>
      </c>
      <c r="E134" s="247" t="s">
        <v>1</v>
      </c>
      <c r="F134" s="248" t="s">
        <v>481</v>
      </c>
      <c r="G134" s="246"/>
      <c r="H134" s="249">
        <v>48.100000000000001</v>
      </c>
      <c r="I134" s="250"/>
      <c r="J134" s="246"/>
      <c r="K134" s="246"/>
      <c r="L134" s="251"/>
      <c r="M134" s="252"/>
      <c r="N134" s="253"/>
      <c r="O134" s="253"/>
      <c r="P134" s="253"/>
      <c r="Q134" s="253"/>
      <c r="R134" s="253"/>
      <c r="S134" s="253"/>
      <c r="T134" s="25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5" t="s">
        <v>129</v>
      </c>
      <c r="AU134" s="255" t="s">
        <v>83</v>
      </c>
      <c r="AV134" s="14" t="s">
        <v>83</v>
      </c>
      <c r="AW134" s="14" t="s">
        <v>31</v>
      </c>
      <c r="AX134" s="14" t="s">
        <v>73</v>
      </c>
      <c r="AY134" s="255" t="s">
        <v>121</v>
      </c>
    </row>
    <row r="135" s="13" customFormat="1">
      <c r="A135" s="13"/>
      <c r="B135" s="234"/>
      <c r="C135" s="235"/>
      <c r="D135" s="236" t="s">
        <v>129</v>
      </c>
      <c r="E135" s="237" t="s">
        <v>1</v>
      </c>
      <c r="F135" s="238" t="s">
        <v>476</v>
      </c>
      <c r="G135" s="235"/>
      <c r="H135" s="237" t="s">
        <v>1</v>
      </c>
      <c r="I135" s="239"/>
      <c r="J135" s="235"/>
      <c r="K135" s="235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129</v>
      </c>
      <c r="AU135" s="244" t="s">
        <v>83</v>
      </c>
      <c r="AV135" s="13" t="s">
        <v>81</v>
      </c>
      <c r="AW135" s="13" t="s">
        <v>31</v>
      </c>
      <c r="AX135" s="13" t="s">
        <v>73</v>
      </c>
      <c r="AY135" s="244" t="s">
        <v>121</v>
      </c>
    </row>
    <row r="136" s="14" customFormat="1">
      <c r="A136" s="14"/>
      <c r="B136" s="245"/>
      <c r="C136" s="246"/>
      <c r="D136" s="236" t="s">
        <v>129</v>
      </c>
      <c r="E136" s="247" t="s">
        <v>1</v>
      </c>
      <c r="F136" s="248" t="s">
        <v>482</v>
      </c>
      <c r="G136" s="246"/>
      <c r="H136" s="249">
        <v>28.699999999999999</v>
      </c>
      <c r="I136" s="250"/>
      <c r="J136" s="246"/>
      <c r="K136" s="246"/>
      <c r="L136" s="251"/>
      <c r="M136" s="252"/>
      <c r="N136" s="253"/>
      <c r="O136" s="253"/>
      <c r="P136" s="253"/>
      <c r="Q136" s="253"/>
      <c r="R136" s="253"/>
      <c r="S136" s="253"/>
      <c r="T136" s="25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5" t="s">
        <v>129</v>
      </c>
      <c r="AU136" s="255" t="s">
        <v>83</v>
      </c>
      <c r="AV136" s="14" t="s">
        <v>83</v>
      </c>
      <c r="AW136" s="14" t="s">
        <v>31</v>
      </c>
      <c r="AX136" s="14" t="s">
        <v>73</v>
      </c>
      <c r="AY136" s="255" t="s">
        <v>121</v>
      </c>
    </row>
    <row r="137" s="15" customFormat="1">
      <c r="A137" s="15"/>
      <c r="B137" s="256"/>
      <c r="C137" s="257"/>
      <c r="D137" s="236" t="s">
        <v>129</v>
      </c>
      <c r="E137" s="258" t="s">
        <v>1</v>
      </c>
      <c r="F137" s="259" t="s">
        <v>133</v>
      </c>
      <c r="G137" s="257"/>
      <c r="H137" s="260">
        <v>76.799999999999997</v>
      </c>
      <c r="I137" s="261"/>
      <c r="J137" s="257"/>
      <c r="K137" s="257"/>
      <c r="L137" s="262"/>
      <c r="M137" s="263"/>
      <c r="N137" s="264"/>
      <c r="O137" s="264"/>
      <c r="P137" s="264"/>
      <c r="Q137" s="264"/>
      <c r="R137" s="264"/>
      <c r="S137" s="264"/>
      <c r="T137" s="26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6" t="s">
        <v>129</v>
      </c>
      <c r="AU137" s="266" t="s">
        <v>83</v>
      </c>
      <c r="AV137" s="15" t="s">
        <v>127</v>
      </c>
      <c r="AW137" s="15" t="s">
        <v>31</v>
      </c>
      <c r="AX137" s="15" t="s">
        <v>81</v>
      </c>
      <c r="AY137" s="266" t="s">
        <v>121</v>
      </c>
    </row>
    <row r="138" s="2" customFormat="1" ht="24.15" customHeight="1">
      <c r="A138" s="39"/>
      <c r="B138" s="40"/>
      <c r="C138" s="220" t="s">
        <v>141</v>
      </c>
      <c r="D138" s="220" t="s">
        <v>123</v>
      </c>
      <c r="E138" s="221" t="s">
        <v>483</v>
      </c>
      <c r="F138" s="222" t="s">
        <v>484</v>
      </c>
      <c r="G138" s="223" t="s">
        <v>126</v>
      </c>
      <c r="H138" s="224">
        <v>801.10000000000002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38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0.26000000000000001</v>
      </c>
      <c r="T138" s="231">
        <f>S138*H138</f>
        <v>208.286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127</v>
      </c>
      <c r="AT138" s="232" t="s">
        <v>123</v>
      </c>
      <c r="AU138" s="232" t="s">
        <v>83</v>
      </c>
      <c r="AY138" s="18" t="s">
        <v>121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8" t="s">
        <v>81</v>
      </c>
      <c r="BK138" s="233">
        <f>ROUND(I138*H138,2)</f>
        <v>0</v>
      </c>
      <c r="BL138" s="18" t="s">
        <v>127</v>
      </c>
      <c r="BM138" s="232" t="s">
        <v>485</v>
      </c>
    </row>
    <row r="139" s="14" customFormat="1">
      <c r="A139" s="14"/>
      <c r="B139" s="245"/>
      <c r="C139" s="246"/>
      <c r="D139" s="236" t="s">
        <v>129</v>
      </c>
      <c r="E139" s="247" t="s">
        <v>1</v>
      </c>
      <c r="F139" s="248" t="s">
        <v>486</v>
      </c>
      <c r="G139" s="246"/>
      <c r="H139" s="249">
        <v>122.5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5" t="s">
        <v>129</v>
      </c>
      <c r="AU139" s="255" t="s">
        <v>83</v>
      </c>
      <c r="AV139" s="14" t="s">
        <v>83</v>
      </c>
      <c r="AW139" s="14" t="s">
        <v>31</v>
      </c>
      <c r="AX139" s="14" t="s">
        <v>73</v>
      </c>
      <c r="AY139" s="255" t="s">
        <v>121</v>
      </c>
    </row>
    <row r="140" s="14" customFormat="1">
      <c r="A140" s="14"/>
      <c r="B140" s="245"/>
      <c r="C140" s="246"/>
      <c r="D140" s="236" t="s">
        <v>129</v>
      </c>
      <c r="E140" s="247" t="s">
        <v>1</v>
      </c>
      <c r="F140" s="248" t="s">
        <v>487</v>
      </c>
      <c r="G140" s="246"/>
      <c r="H140" s="249">
        <v>586.19999999999993</v>
      </c>
      <c r="I140" s="250"/>
      <c r="J140" s="246"/>
      <c r="K140" s="246"/>
      <c r="L140" s="251"/>
      <c r="M140" s="252"/>
      <c r="N140" s="253"/>
      <c r="O140" s="253"/>
      <c r="P140" s="253"/>
      <c r="Q140" s="253"/>
      <c r="R140" s="253"/>
      <c r="S140" s="253"/>
      <c r="T140" s="25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5" t="s">
        <v>129</v>
      </c>
      <c r="AU140" s="255" t="s">
        <v>83</v>
      </c>
      <c r="AV140" s="14" t="s">
        <v>83</v>
      </c>
      <c r="AW140" s="14" t="s">
        <v>31</v>
      </c>
      <c r="AX140" s="14" t="s">
        <v>73</v>
      </c>
      <c r="AY140" s="255" t="s">
        <v>121</v>
      </c>
    </row>
    <row r="141" s="14" customFormat="1">
      <c r="A141" s="14"/>
      <c r="B141" s="245"/>
      <c r="C141" s="246"/>
      <c r="D141" s="236" t="s">
        <v>129</v>
      </c>
      <c r="E141" s="247" t="s">
        <v>1</v>
      </c>
      <c r="F141" s="248" t="s">
        <v>488</v>
      </c>
      <c r="G141" s="246"/>
      <c r="H141" s="249">
        <v>92.400000000000006</v>
      </c>
      <c r="I141" s="250"/>
      <c r="J141" s="246"/>
      <c r="K141" s="246"/>
      <c r="L141" s="251"/>
      <c r="M141" s="252"/>
      <c r="N141" s="253"/>
      <c r="O141" s="253"/>
      <c r="P141" s="253"/>
      <c r="Q141" s="253"/>
      <c r="R141" s="253"/>
      <c r="S141" s="253"/>
      <c r="T141" s="25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5" t="s">
        <v>129</v>
      </c>
      <c r="AU141" s="255" t="s">
        <v>83</v>
      </c>
      <c r="AV141" s="14" t="s">
        <v>83</v>
      </c>
      <c r="AW141" s="14" t="s">
        <v>31</v>
      </c>
      <c r="AX141" s="14" t="s">
        <v>73</v>
      </c>
      <c r="AY141" s="255" t="s">
        <v>121</v>
      </c>
    </row>
    <row r="142" s="15" customFormat="1">
      <c r="A142" s="15"/>
      <c r="B142" s="256"/>
      <c r="C142" s="257"/>
      <c r="D142" s="236" t="s">
        <v>129</v>
      </c>
      <c r="E142" s="258" t="s">
        <v>1</v>
      </c>
      <c r="F142" s="259" t="s">
        <v>133</v>
      </c>
      <c r="G142" s="257"/>
      <c r="H142" s="260">
        <v>801.09999999999991</v>
      </c>
      <c r="I142" s="261"/>
      <c r="J142" s="257"/>
      <c r="K142" s="257"/>
      <c r="L142" s="262"/>
      <c r="M142" s="263"/>
      <c r="N142" s="264"/>
      <c r="O142" s="264"/>
      <c r="P142" s="264"/>
      <c r="Q142" s="264"/>
      <c r="R142" s="264"/>
      <c r="S142" s="264"/>
      <c r="T142" s="26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6" t="s">
        <v>129</v>
      </c>
      <c r="AU142" s="266" t="s">
        <v>83</v>
      </c>
      <c r="AV142" s="15" t="s">
        <v>127</v>
      </c>
      <c r="AW142" s="15" t="s">
        <v>31</v>
      </c>
      <c r="AX142" s="15" t="s">
        <v>81</v>
      </c>
      <c r="AY142" s="266" t="s">
        <v>121</v>
      </c>
    </row>
    <row r="143" s="2" customFormat="1" ht="24.15" customHeight="1">
      <c r="A143" s="39"/>
      <c r="B143" s="40"/>
      <c r="C143" s="220" t="s">
        <v>127</v>
      </c>
      <c r="D143" s="220" t="s">
        <v>123</v>
      </c>
      <c r="E143" s="221" t="s">
        <v>489</v>
      </c>
      <c r="F143" s="222" t="s">
        <v>490</v>
      </c>
      <c r="G143" s="223" t="s">
        <v>126</v>
      </c>
      <c r="H143" s="224">
        <v>9.1999999999999993</v>
      </c>
      <c r="I143" s="225"/>
      <c r="J143" s="226">
        <f>ROUND(I143*H143,2)</f>
        <v>0</v>
      </c>
      <c r="K143" s="227"/>
      <c r="L143" s="45"/>
      <c r="M143" s="228" t="s">
        <v>1</v>
      </c>
      <c r="N143" s="229" t="s">
        <v>38</v>
      </c>
      <c r="O143" s="92"/>
      <c r="P143" s="230">
        <f>O143*H143</f>
        <v>0</v>
      </c>
      <c r="Q143" s="230">
        <v>0</v>
      </c>
      <c r="R143" s="230">
        <f>Q143*H143</f>
        <v>0</v>
      </c>
      <c r="S143" s="230">
        <v>0.32000000000000001</v>
      </c>
      <c r="T143" s="231">
        <f>S143*H143</f>
        <v>2.944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2" t="s">
        <v>127</v>
      </c>
      <c r="AT143" s="232" t="s">
        <v>123</v>
      </c>
      <c r="AU143" s="232" t="s">
        <v>83</v>
      </c>
      <c r="AY143" s="18" t="s">
        <v>121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8" t="s">
        <v>81</v>
      </c>
      <c r="BK143" s="233">
        <f>ROUND(I143*H143,2)</f>
        <v>0</v>
      </c>
      <c r="BL143" s="18" t="s">
        <v>127</v>
      </c>
      <c r="BM143" s="232" t="s">
        <v>491</v>
      </c>
    </row>
    <row r="144" s="13" customFormat="1">
      <c r="A144" s="13"/>
      <c r="B144" s="234"/>
      <c r="C144" s="235"/>
      <c r="D144" s="236" t="s">
        <v>129</v>
      </c>
      <c r="E144" s="237" t="s">
        <v>1</v>
      </c>
      <c r="F144" s="238" t="s">
        <v>130</v>
      </c>
      <c r="G144" s="235"/>
      <c r="H144" s="237" t="s">
        <v>1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129</v>
      </c>
      <c r="AU144" s="244" t="s">
        <v>83</v>
      </c>
      <c r="AV144" s="13" t="s">
        <v>81</v>
      </c>
      <c r="AW144" s="13" t="s">
        <v>31</v>
      </c>
      <c r="AX144" s="13" t="s">
        <v>73</v>
      </c>
      <c r="AY144" s="244" t="s">
        <v>121</v>
      </c>
    </row>
    <row r="145" s="14" customFormat="1">
      <c r="A145" s="14"/>
      <c r="B145" s="245"/>
      <c r="C145" s="246"/>
      <c r="D145" s="236" t="s">
        <v>129</v>
      </c>
      <c r="E145" s="247" t="s">
        <v>1</v>
      </c>
      <c r="F145" s="248" t="s">
        <v>492</v>
      </c>
      <c r="G145" s="246"/>
      <c r="H145" s="249">
        <v>3.2000000000000002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5" t="s">
        <v>129</v>
      </c>
      <c r="AU145" s="255" t="s">
        <v>83</v>
      </c>
      <c r="AV145" s="14" t="s">
        <v>83</v>
      </c>
      <c r="AW145" s="14" t="s">
        <v>31</v>
      </c>
      <c r="AX145" s="14" t="s">
        <v>73</v>
      </c>
      <c r="AY145" s="255" t="s">
        <v>121</v>
      </c>
    </row>
    <row r="146" s="14" customFormat="1">
      <c r="A146" s="14"/>
      <c r="B146" s="245"/>
      <c r="C146" s="246"/>
      <c r="D146" s="236" t="s">
        <v>129</v>
      </c>
      <c r="E146" s="247" t="s">
        <v>1</v>
      </c>
      <c r="F146" s="248" t="s">
        <v>493</v>
      </c>
      <c r="G146" s="246"/>
      <c r="H146" s="249">
        <v>6</v>
      </c>
      <c r="I146" s="250"/>
      <c r="J146" s="246"/>
      <c r="K146" s="246"/>
      <c r="L146" s="251"/>
      <c r="M146" s="252"/>
      <c r="N146" s="253"/>
      <c r="O146" s="253"/>
      <c r="P146" s="253"/>
      <c r="Q146" s="253"/>
      <c r="R146" s="253"/>
      <c r="S146" s="253"/>
      <c r="T146" s="25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5" t="s">
        <v>129</v>
      </c>
      <c r="AU146" s="255" t="s">
        <v>83</v>
      </c>
      <c r="AV146" s="14" t="s">
        <v>83</v>
      </c>
      <c r="AW146" s="14" t="s">
        <v>31</v>
      </c>
      <c r="AX146" s="14" t="s">
        <v>73</v>
      </c>
      <c r="AY146" s="255" t="s">
        <v>121</v>
      </c>
    </row>
    <row r="147" s="15" customFormat="1">
      <c r="A147" s="15"/>
      <c r="B147" s="256"/>
      <c r="C147" s="257"/>
      <c r="D147" s="236" t="s">
        <v>129</v>
      </c>
      <c r="E147" s="258" t="s">
        <v>1</v>
      </c>
      <c r="F147" s="259" t="s">
        <v>133</v>
      </c>
      <c r="G147" s="257"/>
      <c r="H147" s="260">
        <v>9.1999999999999993</v>
      </c>
      <c r="I147" s="261"/>
      <c r="J147" s="257"/>
      <c r="K147" s="257"/>
      <c r="L147" s="262"/>
      <c r="M147" s="263"/>
      <c r="N147" s="264"/>
      <c r="O147" s="264"/>
      <c r="P147" s="264"/>
      <c r="Q147" s="264"/>
      <c r="R147" s="264"/>
      <c r="S147" s="264"/>
      <c r="T147" s="26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6" t="s">
        <v>129</v>
      </c>
      <c r="AU147" s="266" t="s">
        <v>83</v>
      </c>
      <c r="AV147" s="15" t="s">
        <v>127</v>
      </c>
      <c r="AW147" s="15" t="s">
        <v>31</v>
      </c>
      <c r="AX147" s="15" t="s">
        <v>81</v>
      </c>
      <c r="AY147" s="266" t="s">
        <v>121</v>
      </c>
    </row>
    <row r="148" s="2" customFormat="1" ht="24.15" customHeight="1">
      <c r="A148" s="39"/>
      <c r="B148" s="40"/>
      <c r="C148" s="220" t="s">
        <v>164</v>
      </c>
      <c r="D148" s="220" t="s">
        <v>123</v>
      </c>
      <c r="E148" s="221" t="s">
        <v>494</v>
      </c>
      <c r="F148" s="222" t="s">
        <v>495</v>
      </c>
      <c r="G148" s="223" t="s">
        <v>126</v>
      </c>
      <c r="H148" s="224">
        <v>27.800000000000001</v>
      </c>
      <c r="I148" s="225"/>
      <c r="J148" s="226">
        <f>ROUND(I148*H148,2)</f>
        <v>0</v>
      </c>
      <c r="K148" s="227"/>
      <c r="L148" s="45"/>
      <c r="M148" s="228" t="s">
        <v>1</v>
      </c>
      <c r="N148" s="229" t="s">
        <v>38</v>
      </c>
      <c r="O148" s="92"/>
      <c r="P148" s="230">
        <f>O148*H148</f>
        <v>0</v>
      </c>
      <c r="Q148" s="230">
        <v>0</v>
      </c>
      <c r="R148" s="230">
        <f>Q148*H148</f>
        <v>0</v>
      </c>
      <c r="S148" s="230">
        <v>0.29499999999999998</v>
      </c>
      <c r="T148" s="231">
        <f>S148*H148</f>
        <v>8.2010000000000005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127</v>
      </c>
      <c r="AT148" s="232" t="s">
        <v>123</v>
      </c>
      <c r="AU148" s="232" t="s">
        <v>83</v>
      </c>
      <c r="AY148" s="18" t="s">
        <v>121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8" t="s">
        <v>81</v>
      </c>
      <c r="BK148" s="233">
        <f>ROUND(I148*H148,2)</f>
        <v>0</v>
      </c>
      <c r="BL148" s="18" t="s">
        <v>127</v>
      </c>
      <c r="BM148" s="232" t="s">
        <v>496</v>
      </c>
    </row>
    <row r="149" s="14" customFormat="1">
      <c r="A149" s="14"/>
      <c r="B149" s="245"/>
      <c r="C149" s="246"/>
      <c r="D149" s="236" t="s">
        <v>129</v>
      </c>
      <c r="E149" s="247" t="s">
        <v>1</v>
      </c>
      <c r="F149" s="248" t="s">
        <v>497</v>
      </c>
      <c r="G149" s="246"/>
      <c r="H149" s="249">
        <v>27.800000000000001</v>
      </c>
      <c r="I149" s="250"/>
      <c r="J149" s="246"/>
      <c r="K149" s="246"/>
      <c r="L149" s="251"/>
      <c r="M149" s="252"/>
      <c r="N149" s="253"/>
      <c r="O149" s="253"/>
      <c r="P149" s="253"/>
      <c r="Q149" s="253"/>
      <c r="R149" s="253"/>
      <c r="S149" s="253"/>
      <c r="T149" s="25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5" t="s">
        <v>129</v>
      </c>
      <c r="AU149" s="255" t="s">
        <v>83</v>
      </c>
      <c r="AV149" s="14" t="s">
        <v>83</v>
      </c>
      <c r="AW149" s="14" t="s">
        <v>31</v>
      </c>
      <c r="AX149" s="14" t="s">
        <v>73</v>
      </c>
      <c r="AY149" s="255" t="s">
        <v>121</v>
      </c>
    </row>
    <row r="150" s="15" customFormat="1">
      <c r="A150" s="15"/>
      <c r="B150" s="256"/>
      <c r="C150" s="257"/>
      <c r="D150" s="236" t="s">
        <v>129</v>
      </c>
      <c r="E150" s="258" t="s">
        <v>1</v>
      </c>
      <c r="F150" s="259" t="s">
        <v>133</v>
      </c>
      <c r="G150" s="257"/>
      <c r="H150" s="260">
        <v>27.800000000000001</v>
      </c>
      <c r="I150" s="261"/>
      <c r="J150" s="257"/>
      <c r="K150" s="257"/>
      <c r="L150" s="262"/>
      <c r="M150" s="263"/>
      <c r="N150" s="264"/>
      <c r="O150" s="264"/>
      <c r="P150" s="264"/>
      <c r="Q150" s="264"/>
      <c r="R150" s="264"/>
      <c r="S150" s="264"/>
      <c r="T150" s="26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6" t="s">
        <v>129</v>
      </c>
      <c r="AU150" s="266" t="s">
        <v>83</v>
      </c>
      <c r="AV150" s="15" t="s">
        <v>127</v>
      </c>
      <c r="AW150" s="15" t="s">
        <v>31</v>
      </c>
      <c r="AX150" s="15" t="s">
        <v>81</v>
      </c>
      <c r="AY150" s="266" t="s">
        <v>121</v>
      </c>
    </row>
    <row r="151" s="2" customFormat="1" ht="33" customHeight="1">
      <c r="A151" s="39"/>
      <c r="B151" s="40"/>
      <c r="C151" s="220" t="s">
        <v>171</v>
      </c>
      <c r="D151" s="220" t="s">
        <v>123</v>
      </c>
      <c r="E151" s="221" t="s">
        <v>124</v>
      </c>
      <c r="F151" s="222" t="s">
        <v>125</v>
      </c>
      <c r="G151" s="223" t="s">
        <v>126</v>
      </c>
      <c r="H151" s="224">
        <v>172.59999999999999</v>
      </c>
      <c r="I151" s="225"/>
      <c r="J151" s="226">
        <f>ROUND(I151*H151,2)</f>
        <v>0</v>
      </c>
      <c r="K151" s="227"/>
      <c r="L151" s="45"/>
      <c r="M151" s="228" t="s">
        <v>1</v>
      </c>
      <c r="N151" s="229" t="s">
        <v>38</v>
      </c>
      <c r="O151" s="92"/>
      <c r="P151" s="230">
        <f>O151*H151</f>
        <v>0</v>
      </c>
      <c r="Q151" s="230">
        <v>0</v>
      </c>
      <c r="R151" s="230">
        <f>Q151*H151</f>
        <v>0</v>
      </c>
      <c r="S151" s="230">
        <v>0.32000000000000001</v>
      </c>
      <c r="T151" s="231">
        <f>S151*H151</f>
        <v>55.231999999999999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2" t="s">
        <v>127</v>
      </c>
      <c r="AT151" s="232" t="s">
        <v>123</v>
      </c>
      <c r="AU151" s="232" t="s">
        <v>83</v>
      </c>
      <c r="AY151" s="18" t="s">
        <v>121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8" t="s">
        <v>81</v>
      </c>
      <c r="BK151" s="233">
        <f>ROUND(I151*H151,2)</f>
        <v>0</v>
      </c>
      <c r="BL151" s="18" t="s">
        <v>127</v>
      </c>
      <c r="BM151" s="232" t="s">
        <v>498</v>
      </c>
    </row>
    <row r="152" s="13" customFormat="1">
      <c r="A152" s="13"/>
      <c r="B152" s="234"/>
      <c r="C152" s="235"/>
      <c r="D152" s="236" t="s">
        <v>129</v>
      </c>
      <c r="E152" s="237" t="s">
        <v>1</v>
      </c>
      <c r="F152" s="238" t="s">
        <v>476</v>
      </c>
      <c r="G152" s="235"/>
      <c r="H152" s="237" t="s">
        <v>1</v>
      </c>
      <c r="I152" s="239"/>
      <c r="J152" s="235"/>
      <c r="K152" s="235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129</v>
      </c>
      <c r="AU152" s="244" t="s">
        <v>83</v>
      </c>
      <c r="AV152" s="13" t="s">
        <v>81</v>
      </c>
      <c r="AW152" s="13" t="s">
        <v>31</v>
      </c>
      <c r="AX152" s="13" t="s">
        <v>73</v>
      </c>
      <c r="AY152" s="244" t="s">
        <v>121</v>
      </c>
    </row>
    <row r="153" s="14" customFormat="1">
      <c r="A153" s="14"/>
      <c r="B153" s="245"/>
      <c r="C153" s="246"/>
      <c r="D153" s="236" t="s">
        <v>129</v>
      </c>
      <c r="E153" s="247" t="s">
        <v>1</v>
      </c>
      <c r="F153" s="248" t="s">
        <v>499</v>
      </c>
      <c r="G153" s="246"/>
      <c r="H153" s="249">
        <v>172.59999999999999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5" t="s">
        <v>129</v>
      </c>
      <c r="AU153" s="255" t="s">
        <v>83</v>
      </c>
      <c r="AV153" s="14" t="s">
        <v>83</v>
      </c>
      <c r="AW153" s="14" t="s">
        <v>31</v>
      </c>
      <c r="AX153" s="14" t="s">
        <v>73</v>
      </c>
      <c r="AY153" s="255" t="s">
        <v>121</v>
      </c>
    </row>
    <row r="154" s="15" customFormat="1">
      <c r="A154" s="15"/>
      <c r="B154" s="256"/>
      <c r="C154" s="257"/>
      <c r="D154" s="236" t="s">
        <v>129</v>
      </c>
      <c r="E154" s="258" t="s">
        <v>1</v>
      </c>
      <c r="F154" s="259" t="s">
        <v>133</v>
      </c>
      <c r="G154" s="257"/>
      <c r="H154" s="260">
        <v>172.59999999999999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6" t="s">
        <v>129</v>
      </c>
      <c r="AU154" s="266" t="s">
        <v>83</v>
      </c>
      <c r="AV154" s="15" t="s">
        <v>127</v>
      </c>
      <c r="AW154" s="15" t="s">
        <v>31</v>
      </c>
      <c r="AX154" s="15" t="s">
        <v>81</v>
      </c>
      <c r="AY154" s="266" t="s">
        <v>121</v>
      </c>
    </row>
    <row r="155" s="2" customFormat="1" ht="33" customHeight="1">
      <c r="A155" s="39"/>
      <c r="B155" s="40"/>
      <c r="C155" s="220" t="s">
        <v>152</v>
      </c>
      <c r="D155" s="220" t="s">
        <v>123</v>
      </c>
      <c r="E155" s="221" t="s">
        <v>500</v>
      </c>
      <c r="F155" s="222" t="s">
        <v>501</v>
      </c>
      <c r="G155" s="223" t="s">
        <v>126</v>
      </c>
      <c r="H155" s="224">
        <v>103.5</v>
      </c>
      <c r="I155" s="225"/>
      <c r="J155" s="226">
        <f>ROUND(I155*H155,2)</f>
        <v>0</v>
      </c>
      <c r="K155" s="227"/>
      <c r="L155" s="45"/>
      <c r="M155" s="228" t="s">
        <v>1</v>
      </c>
      <c r="N155" s="229" t="s">
        <v>38</v>
      </c>
      <c r="O155" s="92"/>
      <c r="P155" s="230">
        <f>O155*H155</f>
        <v>0</v>
      </c>
      <c r="Q155" s="230">
        <v>0</v>
      </c>
      <c r="R155" s="230">
        <f>Q155*H155</f>
        <v>0</v>
      </c>
      <c r="S155" s="230">
        <v>0.29499999999999998</v>
      </c>
      <c r="T155" s="231">
        <f>S155*H155</f>
        <v>30.532499999999999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2" t="s">
        <v>127</v>
      </c>
      <c r="AT155" s="232" t="s">
        <v>123</v>
      </c>
      <c r="AU155" s="232" t="s">
        <v>83</v>
      </c>
      <c r="AY155" s="18" t="s">
        <v>121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8" t="s">
        <v>81</v>
      </c>
      <c r="BK155" s="233">
        <f>ROUND(I155*H155,2)</f>
        <v>0</v>
      </c>
      <c r="BL155" s="18" t="s">
        <v>127</v>
      </c>
      <c r="BM155" s="232" t="s">
        <v>502</v>
      </c>
    </row>
    <row r="156" s="13" customFormat="1">
      <c r="A156" s="13"/>
      <c r="B156" s="234"/>
      <c r="C156" s="235"/>
      <c r="D156" s="236" t="s">
        <v>129</v>
      </c>
      <c r="E156" s="237" t="s">
        <v>1</v>
      </c>
      <c r="F156" s="238" t="s">
        <v>476</v>
      </c>
      <c r="G156" s="235"/>
      <c r="H156" s="237" t="s">
        <v>1</v>
      </c>
      <c r="I156" s="239"/>
      <c r="J156" s="235"/>
      <c r="K156" s="235"/>
      <c r="L156" s="240"/>
      <c r="M156" s="241"/>
      <c r="N156" s="242"/>
      <c r="O156" s="242"/>
      <c r="P156" s="242"/>
      <c r="Q156" s="242"/>
      <c r="R156" s="242"/>
      <c r="S156" s="242"/>
      <c r="T156" s="24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129</v>
      </c>
      <c r="AU156" s="244" t="s">
        <v>83</v>
      </c>
      <c r="AV156" s="13" t="s">
        <v>81</v>
      </c>
      <c r="AW156" s="13" t="s">
        <v>31</v>
      </c>
      <c r="AX156" s="13" t="s">
        <v>73</v>
      </c>
      <c r="AY156" s="244" t="s">
        <v>121</v>
      </c>
    </row>
    <row r="157" s="14" customFormat="1">
      <c r="A157" s="14"/>
      <c r="B157" s="245"/>
      <c r="C157" s="246"/>
      <c r="D157" s="236" t="s">
        <v>129</v>
      </c>
      <c r="E157" s="247" t="s">
        <v>1</v>
      </c>
      <c r="F157" s="248" t="s">
        <v>503</v>
      </c>
      <c r="G157" s="246"/>
      <c r="H157" s="249">
        <v>103.5</v>
      </c>
      <c r="I157" s="250"/>
      <c r="J157" s="246"/>
      <c r="K157" s="246"/>
      <c r="L157" s="251"/>
      <c r="M157" s="252"/>
      <c r="N157" s="253"/>
      <c r="O157" s="253"/>
      <c r="P157" s="253"/>
      <c r="Q157" s="253"/>
      <c r="R157" s="253"/>
      <c r="S157" s="253"/>
      <c r="T157" s="25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5" t="s">
        <v>129</v>
      </c>
      <c r="AU157" s="255" t="s">
        <v>83</v>
      </c>
      <c r="AV157" s="14" t="s">
        <v>83</v>
      </c>
      <c r="AW157" s="14" t="s">
        <v>31</v>
      </c>
      <c r="AX157" s="14" t="s">
        <v>73</v>
      </c>
      <c r="AY157" s="255" t="s">
        <v>121</v>
      </c>
    </row>
    <row r="158" s="15" customFormat="1">
      <c r="A158" s="15"/>
      <c r="B158" s="256"/>
      <c r="C158" s="257"/>
      <c r="D158" s="236" t="s">
        <v>129</v>
      </c>
      <c r="E158" s="258" t="s">
        <v>1</v>
      </c>
      <c r="F158" s="259" t="s">
        <v>133</v>
      </c>
      <c r="G158" s="257"/>
      <c r="H158" s="260">
        <v>103.5</v>
      </c>
      <c r="I158" s="261"/>
      <c r="J158" s="257"/>
      <c r="K158" s="257"/>
      <c r="L158" s="262"/>
      <c r="M158" s="263"/>
      <c r="N158" s="264"/>
      <c r="O158" s="264"/>
      <c r="P158" s="264"/>
      <c r="Q158" s="264"/>
      <c r="R158" s="264"/>
      <c r="S158" s="264"/>
      <c r="T158" s="26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6" t="s">
        <v>129</v>
      </c>
      <c r="AU158" s="266" t="s">
        <v>83</v>
      </c>
      <c r="AV158" s="15" t="s">
        <v>127</v>
      </c>
      <c r="AW158" s="15" t="s">
        <v>31</v>
      </c>
      <c r="AX158" s="15" t="s">
        <v>81</v>
      </c>
      <c r="AY158" s="266" t="s">
        <v>121</v>
      </c>
    </row>
    <row r="159" s="2" customFormat="1" ht="24.15" customHeight="1">
      <c r="A159" s="39"/>
      <c r="B159" s="40"/>
      <c r="C159" s="220" t="s">
        <v>159</v>
      </c>
      <c r="D159" s="220" t="s">
        <v>123</v>
      </c>
      <c r="E159" s="221" t="s">
        <v>504</v>
      </c>
      <c r="F159" s="222" t="s">
        <v>505</v>
      </c>
      <c r="G159" s="223" t="s">
        <v>126</v>
      </c>
      <c r="H159" s="224">
        <v>9.1999999999999993</v>
      </c>
      <c r="I159" s="225"/>
      <c r="J159" s="226">
        <f>ROUND(I159*H159,2)</f>
        <v>0</v>
      </c>
      <c r="K159" s="227"/>
      <c r="L159" s="45"/>
      <c r="M159" s="228" t="s">
        <v>1</v>
      </c>
      <c r="N159" s="229" t="s">
        <v>38</v>
      </c>
      <c r="O159" s="92"/>
      <c r="P159" s="230">
        <f>O159*H159</f>
        <v>0</v>
      </c>
      <c r="Q159" s="230">
        <v>0</v>
      </c>
      <c r="R159" s="230">
        <f>Q159*H159</f>
        <v>0</v>
      </c>
      <c r="S159" s="230">
        <v>0.23999999999999999</v>
      </c>
      <c r="T159" s="231">
        <f>S159*H159</f>
        <v>2.2079999999999997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2" t="s">
        <v>127</v>
      </c>
      <c r="AT159" s="232" t="s">
        <v>123</v>
      </c>
      <c r="AU159" s="232" t="s">
        <v>83</v>
      </c>
      <c r="AY159" s="18" t="s">
        <v>121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8" t="s">
        <v>81</v>
      </c>
      <c r="BK159" s="233">
        <f>ROUND(I159*H159,2)</f>
        <v>0</v>
      </c>
      <c r="BL159" s="18" t="s">
        <v>127</v>
      </c>
      <c r="BM159" s="232" t="s">
        <v>506</v>
      </c>
    </row>
    <row r="160" s="14" customFormat="1">
      <c r="A160" s="14"/>
      <c r="B160" s="245"/>
      <c r="C160" s="246"/>
      <c r="D160" s="236" t="s">
        <v>129</v>
      </c>
      <c r="E160" s="247" t="s">
        <v>1</v>
      </c>
      <c r="F160" s="248" t="s">
        <v>507</v>
      </c>
      <c r="G160" s="246"/>
      <c r="H160" s="249">
        <v>3.2000000000000002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5" t="s">
        <v>129</v>
      </c>
      <c r="AU160" s="255" t="s">
        <v>83</v>
      </c>
      <c r="AV160" s="14" t="s">
        <v>83</v>
      </c>
      <c r="AW160" s="14" t="s">
        <v>31</v>
      </c>
      <c r="AX160" s="14" t="s">
        <v>73</v>
      </c>
      <c r="AY160" s="255" t="s">
        <v>121</v>
      </c>
    </row>
    <row r="161" s="14" customFormat="1">
      <c r="A161" s="14"/>
      <c r="B161" s="245"/>
      <c r="C161" s="246"/>
      <c r="D161" s="236" t="s">
        <v>129</v>
      </c>
      <c r="E161" s="247" t="s">
        <v>1</v>
      </c>
      <c r="F161" s="248" t="s">
        <v>508</v>
      </c>
      <c r="G161" s="246"/>
      <c r="H161" s="249">
        <v>6</v>
      </c>
      <c r="I161" s="250"/>
      <c r="J161" s="246"/>
      <c r="K161" s="246"/>
      <c r="L161" s="251"/>
      <c r="M161" s="252"/>
      <c r="N161" s="253"/>
      <c r="O161" s="253"/>
      <c r="P161" s="253"/>
      <c r="Q161" s="253"/>
      <c r="R161" s="253"/>
      <c r="S161" s="253"/>
      <c r="T161" s="25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5" t="s">
        <v>129</v>
      </c>
      <c r="AU161" s="255" t="s">
        <v>83</v>
      </c>
      <c r="AV161" s="14" t="s">
        <v>83</v>
      </c>
      <c r="AW161" s="14" t="s">
        <v>31</v>
      </c>
      <c r="AX161" s="14" t="s">
        <v>73</v>
      </c>
      <c r="AY161" s="255" t="s">
        <v>121</v>
      </c>
    </row>
    <row r="162" s="15" customFormat="1">
      <c r="A162" s="15"/>
      <c r="B162" s="256"/>
      <c r="C162" s="257"/>
      <c r="D162" s="236" t="s">
        <v>129</v>
      </c>
      <c r="E162" s="258" t="s">
        <v>1</v>
      </c>
      <c r="F162" s="259" t="s">
        <v>133</v>
      </c>
      <c r="G162" s="257"/>
      <c r="H162" s="260">
        <v>9.1999999999999993</v>
      </c>
      <c r="I162" s="261"/>
      <c r="J162" s="257"/>
      <c r="K162" s="257"/>
      <c r="L162" s="262"/>
      <c r="M162" s="263"/>
      <c r="N162" s="264"/>
      <c r="O162" s="264"/>
      <c r="P162" s="264"/>
      <c r="Q162" s="264"/>
      <c r="R162" s="264"/>
      <c r="S162" s="264"/>
      <c r="T162" s="26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6" t="s">
        <v>129</v>
      </c>
      <c r="AU162" s="266" t="s">
        <v>83</v>
      </c>
      <c r="AV162" s="15" t="s">
        <v>127</v>
      </c>
      <c r="AW162" s="15" t="s">
        <v>31</v>
      </c>
      <c r="AX162" s="15" t="s">
        <v>81</v>
      </c>
      <c r="AY162" s="266" t="s">
        <v>121</v>
      </c>
    </row>
    <row r="163" s="2" customFormat="1" ht="24.15" customHeight="1">
      <c r="A163" s="39"/>
      <c r="B163" s="40"/>
      <c r="C163" s="220" t="s">
        <v>187</v>
      </c>
      <c r="D163" s="220" t="s">
        <v>123</v>
      </c>
      <c r="E163" s="221" t="s">
        <v>509</v>
      </c>
      <c r="F163" s="222" t="s">
        <v>510</v>
      </c>
      <c r="G163" s="223" t="s">
        <v>126</v>
      </c>
      <c r="H163" s="224">
        <v>39.5</v>
      </c>
      <c r="I163" s="225"/>
      <c r="J163" s="226">
        <f>ROUND(I163*H163,2)</f>
        <v>0</v>
      </c>
      <c r="K163" s="227"/>
      <c r="L163" s="45"/>
      <c r="M163" s="228" t="s">
        <v>1</v>
      </c>
      <c r="N163" s="229" t="s">
        <v>38</v>
      </c>
      <c r="O163" s="92"/>
      <c r="P163" s="230">
        <f>O163*H163</f>
        <v>0</v>
      </c>
      <c r="Q163" s="230">
        <v>0</v>
      </c>
      <c r="R163" s="230">
        <f>Q163*H163</f>
        <v>0</v>
      </c>
      <c r="S163" s="230">
        <v>0.098000000000000004</v>
      </c>
      <c r="T163" s="231">
        <f>S163*H163</f>
        <v>3.871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2" t="s">
        <v>127</v>
      </c>
      <c r="AT163" s="232" t="s">
        <v>123</v>
      </c>
      <c r="AU163" s="232" t="s">
        <v>83</v>
      </c>
      <c r="AY163" s="18" t="s">
        <v>121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8" t="s">
        <v>81</v>
      </c>
      <c r="BK163" s="233">
        <f>ROUND(I163*H163,2)</f>
        <v>0</v>
      </c>
      <c r="BL163" s="18" t="s">
        <v>127</v>
      </c>
      <c r="BM163" s="232" t="s">
        <v>511</v>
      </c>
    </row>
    <row r="164" s="14" customFormat="1">
      <c r="A164" s="14"/>
      <c r="B164" s="245"/>
      <c r="C164" s="246"/>
      <c r="D164" s="236" t="s">
        <v>129</v>
      </c>
      <c r="E164" s="247" t="s">
        <v>1</v>
      </c>
      <c r="F164" s="248" t="s">
        <v>512</v>
      </c>
      <c r="G164" s="246"/>
      <c r="H164" s="249">
        <v>30.199999999999999</v>
      </c>
      <c r="I164" s="250"/>
      <c r="J164" s="246"/>
      <c r="K164" s="246"/>
      <c r="L164" s="251"/>
      <c r="M164" s="252"/>
      <c r="N164" s="253"/>
      <c r="O164" s="253"/>
      <c r="P164" s="253"/>
      <c r="Q164" s="253"/>
      <c r="R164" s="253"/>
      <c r="S164" s="253"/>
      <c r="T164" s="25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5" t="s">
        <v>129</v>
      </c>
      <c r="AU164" s="255" t="s">
        <v>83</v>
      </c>
      <c r="AV164" s="14" t="s">
        <v>83</v>
      </c>
      <c r="AW164" s="14" t="s">
        <v>31</v>
      </c>
      <c r="AX164" s="14" t="s">
        <v>73</v>
      </c>
      <c r="AY164" s="255" t="s">
        <v>121</v>
      </c>
    </row>
    <row r="165" s="14" customFormat="1">
      <c r="A165" s="14"/>
      <c r="B165" s="245"/>
      <c r="C165" s="246"/>
      <c r="D165" s="236" t="s">
        <v>129</v>
      </c>
      <c r="E165" s="247" t="s">
        <v>1</v>
      </c>
      <c r="F165" s="248" t="s">
        <v>513</v>
      </c>
      <c r="G165" s="246"/>
      <c r="H165" s="249">
        <v>9.3000000000000007</v>
      </c>
      <c r="I165" s="250"/>
      <c r="J165" s="246"/>
      <c r="K165" s="246"/>
      <c r="L165" s="251"/>
      <c r="M165" s="252"/>
      <c r="N165" s="253"/>
      <c r="O165" s="253"/>
      <c r="P165" s="253"/>
      <c r="Q165" s="253"/>
      <c r="R165" s="253"/>
      <c r="S165" s="253"/>
      <c r="T165" s="25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5" t="s">
        <v>129</v>
      </c>
      <c r="AU165" s="255" t="s">
        <v>83</v>
      </c>
      <c r="AV165" s="14" t="s">
        <v>83</v>
      </c>
      <c r="AW165" s="14" t="s">
        <v>31</v>
      </c>
      <c r="AX165" s="14" t="s">
        <v>73</v>
      </c>
      <c r="AY165" s="255" t="s">
        <v>121</v>
      </c>
    </row>
    <row r="166" s="15" customFormat="1">
      <c r="A166" s="15"/>
      <c r="B166" s="256"/>
      <c r="C166" s="257"/>
      <c r="D166" s="236" t="s">
        <v>129</v>
      </c>
      <c r="E166" s="258" t="s">
        <v>1</v>
      </c>
      <c r="F166" s="259" t="s">
        <v>133</v>
      </c>
      <c r="G166" s="257"/>
      <c r="H166" s="260">
        <v>39.5</v>
      </c>
      <c r="I166" s="261"/>
      <c r="J166" s="257"/>
      <c r="K166" s="257"/>
      <c r="L166" s="262"/>
      <c r="M166" s="263"/>
      <c r="N166" s="264"/>
      <c r="O166" s="264"/>
      <c r="P166" s="264"/>
      <c r="Q166" s="264"/>
      <c r="R166" s="264"/>
      <c r="S166" s="264"/>
      <c r="T166" s="26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6" t="s">
        <v>129</v>
      </c>
      <c r="AU166" s="266" t="s">
        <v>83</v>
      </c>
      <c r="AV166" s="15" t="s">
        <v>127</v>
      </c>
      <c r="AW166" s="15" t="s">
        <v>31</v>
      </c>
      <c r="AX166" s="15" t="s">
        <v>81</v>
      </c>
      <c r="AY166" s="266" t="s">
        <v>121</v>
      </c>
    </row>
    <row r="167" s="2" customFormat="1" ht="33" customHeight="1">
      <c r="A167" s="39"/>
      <c r="B167" s="40"/>
      <c r="C167" s="220" t="s">
        <v>192</v>
      </c>
      <c r="D167" s="220" t="s">
        <v>123</v>
      </c>
      <c r="E167" s="221" t="s">
        <v>514</v>
      </c>
      <c r="F167" s="222" t="s">
        <v>515</v>
      </c>
      <c r="G167" s="223" t="s">
        <v>195</v>
      </c>
      <c r="H167" s="224">
        <v>19.66</v>
      </c>
      <c r="I167" s="225"/>
      <c r="J167" s="226">
        <f>ROUND(I167*H167,2)</f>
        <v>0</v>
      </c>
      <c r="K167" s="227"/>
      <c r="L167" s="45"/>
      <c r="M167" s="228" t="s">
        <v>1</v>
      </c>
      <c r="N167" s="229" t="s">
        <v>38</v>
      </c>
      <c r="O167" s="92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2" t="s">
        <v>127</v>
      </c>
      <c r="AT167" s="232" t="s">
        <v>123</v>
      </c>
      <c r="AU167" s="232" t="s">
        <v>83</v>
      </c>
      <c r="AY167" s="18" t="s">
        <v>121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8" t="s">
        <v>81</v>
      </c>
      <c r="BK167" s="233">
        <f>ROUND(I167*H167,2)</f>
        <v>0</v>
      </c>
      <c r="BL167" s="18" t="s">
        <v>127</v>
      </c>
      <c r="BM167" s="232" t="s">
        <v>516</v>
      </c>
    </row>
    <row r="168" s="13" customFormat="1">
      <c r="A168" s="13"/>
      <c r="B168" s="234"/>
      <c r="C168" s="235"/>
      <c r="D168" s="236" t="s">
        <v>129</v>
      </c>
      <c r="E168" s="237" t="s">
        <v>1</v>
      </c>
      <c r="F168" s="238" t="s">
        <v>517</v>
      </c>
      <c r="G168" s="235"/>
      <c r="H168" s="237" t="s">
        <v>1</v>
      </c>
      <c r="I168" s="239"/>
      <c r="J168" s="235"/>
      <c r="K168" s="235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129</v>
      </c>
      <c r="AU168" s="244" t="s">
        <v>83</v>
      </c>
      <c r="AV168" s="13" t="s">
        <v>81</v>
      </c>
      <c r="AW168" s="13" t="s">
        <v>31</v>
      </c>
      <c r="AX168" s="13" t="s">
        <v>73</v>
      </c>
      <c r="AY168" s="244" t="s">
        <v>121</v>
      </c>
    </row>
    <row r="169" s="13" customFormat="1">
      <c r="A169" s="13"/>
      <c r="B169" s="234"/>
      <c r="C169" s="235"/>
      <c r="D169" s="236" t="s">
        <v>129</v>
      </c>
      <c r="E169" s="237" t="s">
        <v>1</v>
      </c>
      <c r="F169" s="238" t="s">
        <v>474</v>
      </c>
      <c r="G169" s="235"/>
      <c r="H169" s="237" t="s">
        <v>1</v>
      </c>
      <c r="I169" s="239"/>
      <c r="J169" s="235"/>
      <c r="K169" s="235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129</v>
      </c>
      <c r="AU169" s="244" t="s">
        <v>83</v>
      </c>
      <c r="AV169" s="13" t="s">
        <v>81</v>
      </c>
      <c r="AW169" s="13" t="s">
        <v>31</v>
      </c>
      <c r="AX169" s="13" t="s">
        <v>73</v>
      </c>
      <c r="AY169" s="244" t="s">
        <v>121</v>
      </c>
    </row>
    <row r="170" s="14" customFormat="1">
      <c r="A170" s="14"/>
      <c r="B170" s="245"/>
      <c r="C170" s="246"/>
      <c r="D170" s="236" t="s">
        <v>129</v>
      </c>
      <c r="E170" s="247" t="s">
        <v>1</v>
      </c>
      <c r="F170" s="248" t="s">
        <v>518</v>
      </c>
      <c r="G170" s="246"/>
      <c r="H170" s="249">
        <v>3.3799999999999999</v>
      </c>
      <c r="I170" s="250"/>
      <c r="J170" s="246"/>
      <c r="K170" s="246"/>
      <c r="L170" s="251"/>
      <c r="M170" s="252"/>
      <c r="N170" s="253"/>
      <c r="O170" s="253"/>
      <c r="P170" s="253"/>
      <c r="Q170" s="253"/>
      <c r="R170" s="253"/>
      <c r="S170" s="253"/>
      <c r="T170" s="25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5" t="s">
        <v>129</v>
      </c>
      <c r="AU170" s="255" t="s">
        <v>83</v>
      </c>
      <c r="AV170" s="14" t="s">
        <v>83</v>
      </c>
      <c r="AW170" s="14" t="s">
        <v>31</v>
      </c>
      <c r="AX170" s="14" t="s">
        <v>73</v>
      </c>
      <c r="AY170" s="255" t="s">
        <v>121</v>
      </c>
    </row>
    <row r="171" s="14" customFormat="1">
      <c r="A171" s="14"/>
      <c r="B171" s="245"/>
      <c r="C171" s="246"/>
      <c r="D171" s="236" t="s">
        <v>129</v>
      </c>
      <c r="E171" s="247" t="s">
        <v>1</v>
      </c>
      <c r="F171" s="248" t="s">
        <v>519</v>
      </c>
      <c r="G171" s="246"/>
      <c r="H171" s="249">
        <v>3.1400000000000001</v>
      </c>
      <c r="I171" s="250"/>
      <c r="J171" s="246"/>
      <c r="K171" s="246"/>
      <c r="L171" s="251"/>
      <c r="M171" s="252"/>
      <c r="N171" s="253"/>
      <c r="O171" s="253"/>
      <c r="P171" s="253"/>
      <c r="Q171" s="253"/>
      <c r="R171" s="253"/>
      <c r="S171" s="253"/>
      <c r="T171" s="25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5" t="s">
        <v>129</v>
      </c>
      <c r="AU171" s="255" t="s">
        <v>83</v>
      </c>
      <c r="AV171" s="14" t="s">
        <v>83</v>
      </c>
      <c r="AW171" s="14" t="s">
        <v>31</v>
      </c>
      <c r="AX171" s="14" t="s">
        <v>73</v>
      </c>
      <c r="AY171" s="255" t="s">
        <v>121</v>
      </c>
    </row>
    <row r="172" s="14" customFormat="1">
      <c r="A172" s="14"/>
      <c r="B172" s="245"/>
      <c r="C172" s="246"/>
      <c r="D172" s="236" t="s">
        <v>129</v>
      </c>
      <c r="E172" s="247" t="s">
        <v>1</v>
      </c>
      <c r="F172" s="248" t="s">
        <v>520</v>
      </c>
      <c r="G172" s="246"/>
      <c r="H172" s="249">
        <v>2.2100000000000004</v>
      </c>
      <c r="I172" s="250"/>
      <c r="J172" s="246"/>
      <c r="K172" s="246"/>
      <c r="L172" s="251"/>
      <c r="M172" s="252"/>
      <c r="N172" s="253"/>
      <c r="O172" s="253"/>
      <c r="P172" s="253"/>
      <c r="Q172" s="253"/>
      <c r="R172" s="253"/>
      <c r="S172" s="253"/>
      <c r="T172" s="25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5" t="s">
        <v>129</v>
      </c>
      <c r="AU172" s="255" t="s">
        <v>83</v>
      </c>
      <c r="AV172" s="14" t="s">
        <v>83</v>
      </c>
      <c r="AW172" s="14" t="s">
        <v>31</v>
      </c>
      <c r="AX172" s="14" t="s">
        <v>73</v>
      </c>
      <c r="AY172" s="255" t="s">
        <v>121</v>
      </c>
    </row>
    <row r="173" s="13" customFormat="1">
      <c r="A173" s="13"/>
      <c r="B173" s="234"/>
      <c r="C173" s="235"/>
      <c r="D173" s="236" t="s">
        <v>129</v>
      </c>
      <c r="E173" s="237" t="s">
        <v>1</v>
      </c>
      <c r="F173" s="238" t="s">
        <v>476</v>
      </c>
      <c r="G173" s="235"/>
      <c r="H173" s="237" t="s">
        <v>1</v>
      </c>
      <c r="I173" s="239"/>
      <c r="J173" s="235"/>
      <c r="K173" s="235"/>
      <c r="L173" s="240"/>
      <c r="M173" s="241"/>
      <c r="N173" s="242"/>
      <c r="O173" s="242"/>
      <c r="P173" s="242"/>
      <c r="Q173" s="242"/>
      <c r="R173" s="242"/>
      <c r="S173" s="242"/>
      <c r="T173" s="24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4" t="s">
        <v>129</v>
      </c>
      <c r="AU173" s="244" t="s">
        <v>83</v>
      </c>
      <c r="AV173" s="13" t="s">
        <v>81</v>
      </c>
      <c r="AW173" s="13" t="s">
        <v>31</v>
      </c>
      <c r="AX173" s="13" t="s">
        <v>73</v>
      </c>
      <c r="AY173" s="244" t="s">
        <v>121</v>
      </c>
    </row>
    <row r="174" s="14" customFormat="1">
      <c r="A174" s="14"/>
      <c r="B174" s="245"/>
      <c r="C174" s="246"/>
      <c r="D174" s="236" t="s">
        <v>129</v>
      </c>
      <c r="E174" s="247" t="s">
        <v>1</v>
      </c>
      <c r="F174" s="248" t="s">
        <v>521</v>
      </c>
      <c r="G174" s="246"/>
      <c r="H174" s="249">
        <v>0.85000000000000009</v>
      </c>
      <c r="I174" s="250"/>
      <c r="J174" s="246"/>
      <c r="K174" s="246"/>
      <c r="L174" s="251"/>
      <c r="M174" s="252"/>
      <c r="N174" s="253"/>
      <c r="O174" s="253"/>
      <c r="P174" s="253"/>
      <c r="Q174" s="253"/>
      <c r="R174" s="253"/>
      <c r="S174" s="253"/>
      <c r="T174" s="25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5" t="s">
        <v>129</v>
      </c>
      <c r="AU174" s="255" t="s">
        <v>83</v>
      </c>
      <c r="AV174" s="14" t="s">
        <v>83</v>
      </c>
      <c r="AW174" s="14" t="s">
        <v>31</v>
      </c>
      <c r="AX174" s="14" t="s">
        <v>73</v>
      </c>
      <c r="AY174" s="255" t="s">
        <v>121</v>
      </c>
    </row>
    <row r="175" s="14" customFormat="1">
      <c r="A175" s="14"/>
      <c r="B175" s="245"/>
      <c r="C175" s="246"/>
      <c r="D175" s="236" t="s">
        <v>129</v>
      </c>
      <c r="E175" s="247" t="s">
        <v>1</v>
      </c>
      <c r="F175" s="248" t="s">
        <v>522</v>
      </c>
      <c r="G175" s="246"/>
      <c r="H175" s="249">
        <v>4.8300000000000001</v>
      </c>
      <c r="I175" s="250"/>
      <c r="J175" s="246"/>
      <c r="K175" s="246"/>
      <c r="L175" s="251"/>
      <c r="M175" s="252"/>
      <c r="N175" s="253"/>
      <c r="O175" s="253"/>
      <c r="P175" s="253"/>
      <c r="Q175" s="253"/>
      <c r="R175" s="253"/>
      <c r="S175" s="253"/>
      <c r="T175" s="25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5" t="s">
        <v>129</v>
      </c>
      <c r="AU175" s="255" t="s">
        <v>83</v>
      </c>
      <c r="AV175" s="14" t="s">
        <v>83</v>
      </c>
      <c r="AW175" s="14" t="s">
        <v>31</v>
      </c>
      <c r="AX175" s="14" t="s">
        <v>73</v>
      </c>
      <c r="AY175" s="255" t="s">
        <v>121</v>
      </c>
    </row>
    <row r="176" s="14" customFormat="1">
      <c r="A176" s="14"/>
      <c r="B176" s="245"/>
      <c r="C176" s="246"/>
      <c r="D176" s="236" t="s">
        <v>129</v>
      </c>
      <c r="E176" s="247" t="s">
        <v>1</v>
      </c>
      <c r="F176" s="248" t="s">
        <v>523</v>
      </c>
      <c r="G176" s="246"/>
      <c r="H176" s="249">
        <v>5.25</v>
      </c>
      <c r="I176" s="250"/>
      <c r="J176" s="246"/>
      <c r="K176" s="246"/>
      <c r="L176" s="251"/>
      <c r="M176" s="252"/>
      <c r="N176" s="253"/>
      <c r="O176" s="253"/>
      <c r="P176" s="253"/>
      <c r="Q176" s="253"/>
      <c r="R176" s="253"/>
      <c r="S176" s="253"/>
      <c r="T176" s="25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5" t="s">
        <v>129</v>
      </c>
      <c r="AU176" s="255" t="s">
        <v>83</v>
      </c>
      <c r="AV176" s="14" t="s">
        <v>83</v>
      </c>
      <c r="AW176" s="14" t="s">
        <v>31</v>
      </c>
      <c r="AX176" s="14" t="s">
        <v>73</v>
      </c>
      <c r="AY176" s="255" t="s">
        <v>121</v>
      </c>
    </row>
    <row r="177" s="15" customFormat="1">
      <c r="A177" s="15"/>
      <c r="B177" s="256"/>
      <c r="C177" s="257"/>
      <c r="D177" s="236" t="s">
        <v>129</v>
      </c>
      <c r="E177" s="258" t="s">
        <v>1</v>
      </c>
      <c r="F177" s="259" t="s">
        <v>133</v>
      </c>
      <c r="G177" s="257"/>
      <c r="H177" s="260">
        <v>19.66</v>
      </c>
      <c r="I177" s="261"/>
      <c r="J177" s="257"/>
      <c r="K177" s="257"/>
      <c r="L177" s="262"/>
      <c r="M177" s="263"/>
      <c r="N177" s="264"/>
      <c r="O177" s="264"/>
      <c r="P177" s="264"/>
      <c r="Q177" s="264"/>
      <c r="R177" s="264"/>
      <c r="S177" s="264"/>
      <c r="T177" s="26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6" t="s">
        <v>129</v>
      </c>
      <c r="AU177" s="266" t="s">
        <v>83</v>
      </c>
      <c r="AV177" s="15" t="s">
        <v>127</v>
      </c>
      <c r="AW177" s="15" t="s">
        <v>31</v>
      </c>
      <c r="AX177" s="15" t="s">
        <v>81</v>
      </c>
      <c r="AY177" s="266" t="s">
        <v>121</v>
      </c>
    </row>
    <row r="178" s="2" customFormat="1" ht="33" customHeight="1">
      <c r="A178" s="39"/>
      <c r="B178" s="40"/>
      <c r="C178" s="220" t="s">
        <v>203</v>
      </c>
      <c r="D178" s="220" t="s">
        <v>123</v>
      </c>
      <c r="E178" s="221" t="s">
        <v>193</v>
      </c>
      <c r="F178" s="222" t="s">
        <v>194</v>
      </c>
      <c r="G178" s="223" t="s">
        <v>195</v>
      </c>
      <c r="H178" s="224">
        <v>429.14999999999998</v>
      </c>
      <c r="I178" s="225"/>
      <c r="J178" s="226">
        <f>ROUND(I178*H178,2)</f>
        <v>0</v>
      </c>
      <c r="K178" s="227"/>
      <c r="L178" s="45"/>
      <c r="M178" s="228" t="s">
        <v>1</v>
      </c>
      <c r="N178" s="229" t="s">
        <v>38</v>
      </c>
      <c r="O178" s="92"/>
      <c r="P178" s="230">
        <f>O178*H178</f>
        <v>0</v>
      </c>
      <c r="Q178" s="230">
        <v>0</v>
      </c>
      <c r="R178" s="230">
        <f>Q178*H178</f>
        <v>0</v>
      </c>
      <c r="S178" s="230">
        <v>0</v>
      </c>
      <c r="T178" s="23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2" t="s">
        <v>127</v>
      </c>
      <c r="AT178" s="232" t="s">
        <v>123</v>
      </c>
      <c r="AU178" s="232" t="s">
        <v>83</v>
      </c>
      <c r="AY178" s="18" t="s">
        <v>121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8" t="s">
        <v>81</v>
      </c>
      <c r="BK178" s="233">
        <f>ROUND(I178*H178,2)</f>
        <v>0</v>
      </c>
      <c r="BL178" s="18" t="s">
        <v>127</v>
      </c>
      <c r="BM178" s="232" t="s">
        <v>524</v>
      </c>
    </row>
    <row r="179" s="13" customFormat="1">
      <c r="A179" s="13"/>
      <c r="B179" s="234"/>
      <c r="C179" s="235"/>
      <c r="D179" s="236" t="s">
        <v>129</v>
      </c>
      <c r="E179" s="237" t="s">
        <v>1</v>
      </c>
      <c r="F179" s="238" t="s">
        <v>474</v>
      </c>
      <c r="G179" s="235"/>
      <c r="H179" s="237" t="s">
        <v>1</v>
      </c>
      <c r="I179" s="239"/>
      <c r="J179" s="235"/>
      <c r="K179" s="235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129</v>
      </c>
      <c r="AU179" s="244" t="s">
        <v>83</v>
      </c>
      <c r="AV179" s="13" t="s">
        <v>81</v>
      </c>
      <c r="AW179" s="13" t="s">
        <v>31</v>
      </c>
      <c r="AX179" s="13" t="s">
        <v>73</v>
      </c>
      <c r="AY179" s="244" t="s">
        <v>121</v>
      </c>
    </row>
    <row r="180" s="14" customFormat="1">
      <c r="A180" s="14"/>
      <c r="B180" s="245"/>
      <c r="C180" s="246"/>
      <c r="D180" s="236" t="s">
        <v>129</v>
      </c>
      <c r="E180" s="247" t="s">
        <v>1</v>
      </c>
      <c r="F180" s="248" t="s">
        <v>525</v>
      </c>
      <c r="G180" s="246"/>
      <c r="H180" s="249">
        <v>23.274999999999999</v>
      </c>
      <c r="I180" s="250"/>
      <c r="J180" s="246"/>
      <c r="K180" s="246"/>
      <c r="L180" s="251"/>
      <c r="M180" s="252"/>
      <c r="N180" s="253"/>
      <c r="O180" s="253"/>
      <c r="P180" s="253"/>
      <c r="Q180" s="253"/>
      <c r="R180" s="253"/>
      <c r="S180" s="253"/>
      <c r="T180" s="25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5" t="s">
        <v>129</v>
      </c>
      <c r="AU180" s="255" t="s">
        <v>83</v>
      </c>
      <c r="AV180" s="14" t="s">
        <v>83</v>
      </c>
      <c r="AW180" s="14" t="s">
        <v>31</v>
      </c>
      <c r="AX180" s="14" t="s">
        <v>73</v>
      </c>
      <c r="AY180" s="255" t="s">
        <v>121</v>
      </c>
    </row>
    <row r="181" s="14" customFormat="1">
      <c r="A181" s="14"/>
      <c r="B181" s="245"/>
      <c r="C181" s="246"/>
      <c r="D181" s="236" t="s">
        <v>129</v>
      </c>
      <c r="E181" s="247" t="s">
        <v>1</v>
      </c>
      <c r="F181" s="248" t="s">
        <v>526</v>
      </c>
      <c r="G181" s="246"/>
      <c r="H181" s="249">
        <v>8.1149999999999984</v>
      </c>
      <c r="I181" s="250"/>
      <c r="J181" s="246"/>
      <c r="K181" s="246"/>
      <c r="L181" s="251"/>
      <c r="M181" s="252"/>
      <c r="N181" s="253"/>
      <c r="O181" s="253"/>
      <c r="P181" s="253"/>
      <c r="Q181" s="253"/>
      <c r="R181" s="253"/>
      <c r="S181" s="253"/>
      <c r="T181" s="25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5" t="s">
        <v>129</v>
      </c>
      <c r="AU181" s="255" t="s">
        <v>83</v>
      </c>
      <c r="AV181" s="14" t="s">
        <v>83</v>
      </c>
      <c r="AW181" s="14" t="s">
        <v>31</v>
      </c>
      <c r="AX181" s="14" t="s">
        <v>73</v>
      </c>
      <c r="AY181" s="255" t="s">
        <v>121</v>
      </c>
    </row>
    <row r="182" s="14" customFormat="1">
      <c r="A182" s="14"/>
      <c r="B182" s="245"/>
      <c r="C182" s="246"/>
      <c r="D182" s="236" t="s">
        <v>129</v>
      </c>
      <c r="E182" s="247" t="s">
        <v>1</v>
      </c>
      <c r="F182" s="248" t="s">
        <v>527</v>
      </c>
      <c r="G182" s="246"/>
      <c r="H182" s="249">
        <v>10.279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129</v>
      </c>
      <c r="AU182" s="255" t="s">
        <v>83</v>
      </c>
      <c r="AV182" s="14" t="s">
        <v>83</v>
      </c>
      <c r="AW182" s="14" t="s">
        <v>31</v>
      </c>
      <c r="AX182" s="14" t="s">
        <v>73</v>
      </c>
      <c r="AY182" s="255" t="s">
        <v>121</v>
      </c>
    </row>
    <row r="183" s="13" customFormat="1">
      <c r="A183" s="13"/>
      <c r="B183" s="234"/>
      <c r="C183" s="235"/>
      <c r="D183" s="236" t="s">
        <v>129</v>
      </c>
      <c r="E183" s="237" t="s">
        <v>1</v>
      </c>
      <c r="F183" s="238" t="s">
        <v>476</v>
      </c>
      <c r="G183" s="235"/>
      <c r="H183" s="237" t="s">
        <v>1</v>
      </c>
      <c r="I183" s="239"/>
      <c r="J183" s="235"/>
      <c r="K183" s="235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129</v>
      </c>
      <c r="AU183" s="244" t="s">
        <v>83</v>
      </c>
      <c r="AV183" s="13" t="s">
        <v>81</v>
      </c>
      <c r="AW183" s="13" t="s">
        <v>31</v>
      </c>
      <c r="AX183" s="13" t="s">
        <v>73</v>
      </c>
      <c r="AY183" s="244" t="s">
        <v>121</v>
      </c>
    </row>
    <row r="184" s="14" customFormat="1">
      <c r="A184" s="14"/>
      <c r="B184" s="245"/>
      <c r="C184" s="246"/>
      <c r="D184" s="236" t="s">
        <v>129</v>
      </c>
      <c r="E184" s="247" t="s">
        <v>1</v>
      </c>
      <c r="F184" s="248" t="s">
        <v>528</v>
      </c>
      <c r="G184" s="246"/>
      <c r="H184" s="249">
        <v>25.889999999999997</v>
      </c>
      <c r="I184" s="250"/>
      <c r="J184" s="246"/>
      <c r="K184" s="246"/>
      <c r="L184" s="251"/>
      <c r="M184" s="252"/>
      <c r="N184" s="253"/>
      <c r="O184" s="253"/>
      <c r="P184" s="253"/>
      <c r="Q184" s="253"/>
      <c r="R184" s="253"/>
      <c r="S184" s="253"/>
      <c r="T184" s="25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5" t="s">
        <v>129</v>
      </c>
      <c r="AU184" s="255" t="s">
        <v>83</v>
      </c>
      <c r="AV184" s="14" t="s">
        <v>83</v>
      </c>
      <c r="AW184" s="14" t="s">
        <v>31</v>
      </c>
      <c r="AX184" s="14" t="s">
        <v>73</v>
      </c>
      <c r="AY184" s="255" t="s">
        <v>121</v>
      </c>
    </row>
    <row r="185" s="14" customFormat="1">
      <c r="A185" s="14"/>
      <c r="B185" s="245"/>
      <c r="C185" s="246"/>
      <c r="D185" s="236" t="s">
        <v>129</v>
      </c>
      <c r="E185" s="247" t="s">
        <v>1</v>
      </c>
      <c r="F185" s="248" t="s">
        <v>529</v>
      </c>
      <c r="G185" s="246"/>
      <c r="H185" s="249">
        <v>19.664999999999999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129</v>
      </c>
      <c r="AU185" s="255" t="s">
        <v>83</v>
      </c>
      <c r="AV185" s="14" t="s">
        <v>83</v>
      </c>
      <c r="AW185" s="14" t="s">
        <v>31</v>
      </c>
      <c r="AX185" s="14" t="s">
        <v>73</v>
      </c>
      <c r="AY185" s="255" t="s">
        <v>121</v>
      </c>
    </row>
    <row r="186" s="16" customFormat="1">
      <c r="A186" s="16"/>
      <c r="B186" s="289"/>
      <c r="C186" s="290"/>
      <c r="D186" s="236" t="s">
        <v>129</v>
      </c>
      <c r="E186" s="291" t="s">
        <v>1</v>
      </c>
      <c r="F186" s="292" t="s">
        <v>530</v>
      </c>
      <c r="G186" s="290"/>
      <c r="H186" s="293">
        <v>87.22399999999999</v>
      </c>
      <c r="I186" s="294"/>
      <c r="J186" s="290"/>
      <c r="K186" s="290"/>
      <c r="L186" s="295"/>
      <c r="M186" s="296"/>
      <c r="N186" s="297"/>
      <c r="O186" s="297"/>
      <c r="P186" s="297"/>
      <c r="Q186" s="297"/>
      <c r="R186" s="297"/>
      <c r="S186" s="297"/>
      <c r="T186" s="298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T186" s="299" t="s">
        <v>129</v>
      </c>
      <c r="AU186" s="299" t="s">
        <v>83</v>
      </c>
      <c r="AV186" s="16" t="s">
        <v>141</v>
      </c>
      <c r="AW186" s="16" t="s">
        <v>31</v>
      </c>
      <c r="AX186" s="16" t="s">
        <v>73</v>
      </c>
      <c r="AY186" s="299" t="s">
        <v>121</v>
      </c>
    </row>
    <row r="187" s="13" customFormat="1">
      <c r="A187" s="13"/>
      <c r="B187" s="234"/>
      <c r="C187" s="235"/>
      <c r="D187" s="236" t="s">
        <v>129</v>
      </c>
      <c r="E187" s="237" t="s">
        <v>1</v>
      </c>
      <c r="F187" s="238" t="s">
        <v>476</v>
      </c>
      <c r="G187" s="235"/>
      <c r="H187" s="237" t="s">
        <v>1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129</v>
      </c>
      <c r="AU187" s="244" t="s">
        <v>83</v>
      </c>
      <c r="AV187" s="13" t="s">
        <v>81</v>
      </c>
      <c r="AW187" s="13" t="s">
        <v>31</v>
      </c>
      <c r="AX187" s="13" t="s">
        <v>73</v>
      </c>
      <c r="AY187" s="244" t="s">
        <v>121</v>
      </c>
    </row>
    <row r="188" s="14" customFormat="1">
      <c r="A188" s="14"/>
      <c r="B188" s="245"/>
      <c r="C188" s="246"/>
      <c r="D188" s="236" t="s">
        <v>129</v>
      </c>
      <c r="E188" s="247" t="s">
        <v>1</v>
      </c>
      <c r="F188" s="248" t="s">
        <v>531</v>
      </c>
      <c r="G188" s="246"/>
      <c r="H188" s="249">
        <v>17.260000000000002</v>
      </c>
      <c r="I188" s="250"/>
      <c r="J188" s="246"/>
      <c r="K188" s="246"/>
      <c r="L188" s="251"/>
      <c r="M188" s="252"/>
      <c r="N188" s="253"/>
      <c r="O188" s="253"/>
      <c r="P188" s="253"/>
      <c r="Q188" s="253"/>
      <c r="R188" s="253"/>
      <c r="S188" s="253"/>
      <c r="T188" s="25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5" t="s">
        <v>129</v>
      </c>
      <c r="AU188" s="255" t="s">
        <v>83</v>
      </c>
      <c r="AV188" s="14" t="s">
        <v>83</v>
      </c>
      <c r="AW188" s="14" t="s">
        <v>31</v>
      </c>
      <c r="AX188" s="14" t="s">
        <v>73</v>
      </c>
      <c r="AY188" s="255" t="s">
        <v>121</v>
      </c>
    </row>
    <row r="189" s="16" customFormat="1">
      <c r="A189" s="16"/>
      <c r="B189" s="289"/>
      <c r="C189" s="290"/>
      <c r="D189" s="236" t="s">
        <v>129</v>
      </c>
      <c r="E189" s="291" t="s">
        <v>1</v>
      </c>
      <c r="F189" s="292" t="s">
        <v>530</v>
      </c>
      <c r="G189" s="290"/>
      <c r="H189" s="293">
        <v>17.260000000000002</v>
      </c>
      <c r="I189" s="294"/>
      <c r="J189" s="290"/>
      <c r="K189" s="290"/>
      <c r="L189" s="295"/>
      <c r="M189" s="296"/>
      <c r="N189" s="297"/>
      <c r="O189" s="297"/>
      <c r="P189" s="297"/>
      <c r="Q189" s="297"/>
      <c r="R189" s="297"/>
      <c r="S189" s="297"/>
      <c r="T189" s="298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T189" s="299" t="s">
        <v>129</v>
      </c>
      <c r="AU189" s="299" t="s">
        <v>83</v>
      </c>
      <c r="AV189" s="16" t="s">
        <v>141</v>
      </c>
      <c r="AW189" s="16" t="s">
        <v>31</v>
      </c>
      <c r="AX189" s="16" t="s">
        <v>73</v>
      </c>
      <c r="AY189" s="299" t="s">
        <v>121</v>
      </c>
    </row>
    <row r="190" s="13" customFormat="1">
      <c r="A190" s="13"/>
      <c r="B190" s="234"/>
      <c r="C190" s="235"/>
      <c r="D190" s="236" t="s">
        <v>129</v>
      </c>
      <c r="E190" s="237" t="s">
        <v>1</v>
      </c>
      <c r="F190" s="238" t="s">
        <v>476</v>
      </c>
      <c r="G190" s="235"/>
      <c r="H190" s="237" t="s">
        <v>1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129</v>
      </c>
      <c r="AU190" s="244" t="s">
        <v>83</v>
      </c>
      <c r="AV190" s="13" t="s">
        <v>81</v>
      </c>
      <c r="AW190" s="13" t="s">
        <v>31</v>
      </c>
      <c r="AX190" s="13" t="s">
        <v>73</v>
      </c>
      <c r="AY190" s="244" t="s">
        <v>121</v>
      </c>
    </row>
    <row r="191" s="14" customFormat="1">
      <c r="A191" s="14"/>
      <c r="B191" s="245"/>
      <c r="C191" s="246"/>
      <c r="D191" s="236" t="s">
        <v>129</v>
      </c>
      <c r="E191" s="247" t="s">
        <v>1</v>
      </c>
      <c r="F191" s="248" t="s">
        <v>532</v>
      </c>
      <c r="G191" s="246"/>
      <c r="H191" s="249">
        <v>111.39699999999999</v>
      </c>
      <c r="I191" s="250"/>
      <c r="J191" s="246"/>
      <c r="K191" s="246"/>
      <c r="L191" s="251"/>
      <c r="M191" s="252"/>
      <c r="N191" s="253"/>
      <c r="O191" s="253"/>
      <c r="P191" s="253"/>
      <c r="Q191" s="253"/>
      <c r="R191" s="253"/>
      <c r="S191" s="253"/>
      <c r="T191" s="25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5" t="s">
        <v>129</v>
      </c>
      <c r="AU191" s="255" t="s">
        <v>83</v>
      </c>
      <c r="AV191" s="14" t="s">
        <v>83</v>
      </c>
      <c r="AW191" s="14" t="s">
        <v>31</v>
      </c>
      <c r="AX191" s="14" t="s">
        <v>73</v>
      </c>
      <c r="AY191" s="255" t="s">
        <v>121</v>
      </c>
    </row>
    <row r="192" s="16" customFormat="1">
      <c r="A192" s="16"/>
      <c r="B192" s="289"/>
      <c r="C192" s="290"/>
      <c r="D192" s="236" t="s">
        <v>129</v>
      </c>
      <c r="E192" s="291" t="s">
        <v>1</v>
      </c>
      <c r="F192" s="292" t="s">
        <v>530</v>
      </c>
      <c r="G192" s="290"/>
      <c r="H192" s="293">
        <v>111.39699999999999</v>
      </c>
      <c r="I192" s="294"/>
      <c r="J192" s="290"/>
      <c r="K192" s="290"/>
      <c r="L192" s="295"/>
      <c r="M192" s="296"/>
      <c r="N192" s="297"/>
      <c r="O192" s="297"/>
      <c r="P192" s="297"/>
      <c r="Q192" s="297"/>
      <c r="R192" s="297"/>
      <c r="S192" s="297"/>
      <c r="T192" s="298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T192" s="299" t="s">
        <v>129</v>
      </c>
      <c r="AU192" s="299" t="s">
        <v>83</v>
      </c>
      <c r="AV192" s="16" t="s">
        <v>141</v>
      </c>
      <c r="AW192" s="16" t="s">
        <v>31</v>
      </c>
      <c r="AX192" s="16" t="s">
        <v>73</v>
      </c>
      <c r="AY192" s="299" t="s">
        <v>121</v>
      </c>
    </row>
    <row r="193" s="14" customFormat="1">
      <c r="A193" s="14"/>
      <c r="B193" s="245"/>
      <c r="C193" s="246"/>
      <c r="D193" s="236" t="s">
        <v>129</v>
      </c>
      <c r="E193" s="247" t="s">
        <v>1</v>
      </c>
      <c r="F193" s="248" t="s">
        <v>533</v>
      </c>
      <c r="G193" s="246"/>
      <c r="H193" s="249">
        <v>0.47999999999999998</v>
      </c>
      <c r="I193" s="250"/>
      <c r="J193" s="246"/>
      <c r="K193" s="246"/>
      <c r="L193" s="251"/>
      <c r="M193" s="252"/>
      <c r="N193" s="253"/>
      <c r="O193" s="253"/>
      <c r="P193" s="253"/>
      <c r="Q193" s="253"/>
      <c r="R193" s="253"/>
      <c r="S193" s="253"/>
      <c r="T193" s="25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5" t="s">
        <v>129</v>
      </c>
      <c r="AU193" s="255" t="s">
        <v>83</v>
      </c>
      <c r="AV193" s="14" t="s">
        <v>83</v>
      </c>
      <c r="AW193" s="14" t="s">
        <v>31</v>
      </c>
      <c r="AX193" s="14" t="s">
        <v>73</v>
      </c>
      <c r="AY193" s="255" t="s">
        <v>121</v>
      </c>
    </row>
    <row r="194" s="16" customFormat="1">
      <c r="A194" s="16"/>
      <c r="B194" s="289"/>
      <c r="C194" s="290"/>
      <c r="D194" s="236" t="s">
        <v>129</v>
      </c>
      <c r="E194" s="291" t="s">
        <v>1</v>
      </c>
      <c r="F194" s="292" t="s">
        <v>530</v>
      </c>
      <c r="G194" s="290"/>
      <c r="H194" s="293">
        <v>0.47999999999999998</v>
      </c>
      <c r="I194" s="294"/>
      <c r="J194" s="290"/>
      <c r="K194" s="290"/>
      <c r="L194" s="295"/>
      <c r="M194" s="296"/>
      <c r="N194" s="297"/>
      <c r="O194" s="297"/>
      <c r="P194" s="297"/>
      <c r="Q194" s="297"/>
      <c r="R194" s="297"/>
      <c r="S194" s="297"/>
      <c r="T194" s="298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T194" s="299" t="s">
        <v>129</v>
      </c>
      <c r="AU194" s="299" t="s">
        <v>83</v>
      </c>
      <c r="AV194" s="16" t="s">
        <v>141</v>
      </c>
      <c r="AW194" s="16" t="s">
        <v>31</v>
      </c>
      <c r="AX194" s="16" t="s">
        <v>73</v>
      </c>
      <c r="AY194" s="299" t="s">
        <v>121</v>
      </c>
    </row>
    <row r="195" s="13" customFormat="1">
      <c r="A195" s="13"/>
      <c r="B195" s="234"/>
      <c r="C195" s="235"/>
      <c r="D195" s="236" t="s">
        <v>129</v>
      </c>
      <c r="E195" s="237" t="s">
        <v>1</v>
      </c>
      <c r="F195" s="238" t="s">
        <v>474</v>
      </c>
      <c r="G195" s="235"/>
      <c r="H195" s="237" t="s">
        <v>1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129</v>
      </c>
      <c r="AU195" s="244" t="s">
        <v>83</v>
      </c>
      <c r="AV195" s="13" t="s">
        <v>81</v>
      </c>
      <c r="AW195" s="13" t="s">
        <v>31</v>
      </c>
      <c r="AX195" s="13" t="s">
        <v>73</v>
      </c>
      <c r="AY195" s="244" t="s">
        <v>121</v>
      </c>
    </row>
    <row r="196" s="14" customFormat="1">
      <c r="A196" s="14"/>
      <c r="B196" s="245"/>
      <c r="C196" s="246"/>
      <c r="D196" s="236" t="s">
        <v>129</v>
      </c>
      <c r="E196" s="247" t="s">
        <v>1</v>
      </c>
      <c r="F196" s="248" t="s">
        <v>534</v>
      </c>
      <c r="G196" s="246"/>
      <c r="H196" s="249">
        <v>3.794</v>
      </c>
      <c r="I196" s="250"/>
      <c r="J196" s="246"/>
      <c r="K196" s="246"/>
      <c r="L196" s="251"/>
      <c r="M196" s="252"/>
      <c r="N196" s="253"/>
      <c r="O196" s="253"/>
      <c r="P196" s="253"/>
      <c r="Q196" s="253"/>
      <c r="R196" s="253"/>
      <c r="S196" s="253"/>
      <c r="T196" s="25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5" t="s">
        <v>129</v>
      </c>
      <c r="AU196" s="255" t="s">
        <v>83</v>
      </c>
      <c r="AV196" s="14" t="s">
        <v>83</v>
      </c>
      <c r="AW196" s="14" t="s">
        <v>31</v>
      </c>
      <c r="AX196" s="14" t="s">
        <v>73</v>
      </c>
      <c r="AY196" s="255" t="s">
        <v>121</v>
      </c>
    </row>
    <row r="197" s="14" customFormat="1">
      <c r="A197" s="14"/>
      <c r="B197" s="245"/>
      <c r="C197" s="246"/>
      <c r="D197" s="236" t="s">
        <v>129</v>
      </c>
      <c r="E197" s="247" t="s">
        <v>1</v>
      </c>
      <c r="F197" s="248" t="s">
        <v>535</v>
      </c>
      <c r="G197" s="246"/>
      <c r="H197" s="249">
        <v>4.5299999999999994</v>
      </c>
      <c r="I197" s="250"/>
      <c r="J197" s="246"/>
      <c r="K197" s="246"/>
      <c r="L197" s="251"/>
      <c r="M197" s="252"/>
      <c r="N197" s="253"/>
      <c r="O197" s="253"/>
      <c r="P197" s="253"/>
      <c r="Q197" s="253"/>
      <c r="R197" s="253"/>
      <c r="S197" s="253"/>
      <c r="T197" s="25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5" t="s">
        <v>129</v>
      </c>
      <c r="AU197" s="255" t="s">
        <v>83</v>
      </c>
      <c r="AV197" s="14" t="s">
        <v>83</v>
      </c>
      <c r="AW197" s="14" t="s">
        <v>31</v>
      </c>
      <c r="AX197" s="14" t="s">
        <v>73</v>
      </c>
      <c r="AY197" s="255" t="s">
        <v>121</v>
      </c>
    </row>
    <row r="198" s="14" customFormat="1">
      <c r="A198" s="14"/>
      <c r="B198" s="245"/>
      <c r="C198" s="246"/>
      <c r="D198" s="236" t="s">
        <v>129</v>
      </c>
      <c r="E198" s="247" t="s">
        <v>1</v>
      </c>
      <c r="F198" s="248" t="s">
        <v>536</v>
      </c>
      <c r="G198" s="246"/>
      <c r="H198" s="249">
        <v>5.282</v>
      </c>
      <c r="I198" s="250"/>
      <c r="J198" s="246"/>
      <c r="K198" s="246"/>
      <c r="L198" s="251"/>
      <c r="M198" s="252"/>
      <c r="N198" s="253"/>
      <c r="O198" s="253"/>
      <c r="P198" s="253"/>
      <c r="Q198" s="253"/>
      <c r="R198" s="253"/>
      <c r="S198" s="253"/>
      <c r="T198" s="25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5" t="s">
        <v>129</v>
      </c>
      <c r="AU198" s="255" t="s">
        <v>83</v>
      </c>
      <c r="AV198" s="14" t="s">
        <v>83</v>
      </c>
      <c r="AW198" s="14" t="s">
        <v>31</v>
      </c>
      <c r="AX198" s="14" t="s">
        <v>73</v>
      </c>
      <c r="AY198" s="255" t="s">
        <v>121</v>
      </c>
    </row>
    <row r="199" s="14" customFormat="1">
      <c r="A199" s="14"/>
      <c r="B199" s="245"/>
      <c r="C199" s="246"/>
      <c r="D199" s="236" t="s">
        <v>129</v>
      </c>
      <c r="E199" s="247" t="s">
        <v>1</v>
      </c>
      <c r="F199" s="248" t="s">
        <v>537</v>
      </c>
      <c r="G199" s="246"/>
      <c r="H199" s="249">
        <v>0.89999999999999991</v>
      </c>
      <c r="I199" s="250"/>
      <c r="J199" s="246"/>
      <c r="K199" s="246"/>
      <c r="L199" s="251"/>
      <c r="M199" s="252"/>
      <c r="N199" s="253"/>
      <c r="O199" s="253"/>
      <c r="P199" s="253"/>
      <c r="Q199" s="253"/>
      <c r="R199" s="253"/>
      <c r="S199" s="253"/>
      <c r="T199" s="25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5" t="s">
        <v>129</v>
      </c>
      <c r="AU199" s="255" t="s">
        <v>83</v>
      </c>
      <c r="AV199" s="14" t="s">
        <v>83</v>
      </c>
      <c r="AW199" s="14" t="s">
        <v>31</v>
      </c>
      <c r="AX199" s="14" t="s">
        <v>73</v>
      </c>
      <c r="AY199" s="255" t="s">
        <v>121</v>
      </c>
    </row>
    <row r="200" s="14" customFormat="1">
      <c r="A200" s="14"/>
      <c r="B200" s="245"/>
      <c r="C200" s="246"/>
      <c r="D200" s="236" t="s">
        <v>129</v>
      </c>
      <c r="E200" s="247" t="s">
        <v>1</v>
      </c>
      <c r="F200" s="248" t="s">
        <v>538</v>
      </c>
      <c r="G200" s="246"/>
      <c r="H200" s="249">
        <v>4.5600000000000005</v>
      </c>
      <c r="I200" s="250"/>
      <c r="J200" s="246"/>
      <c r="K200" s="246"/>
      <c r="L200" s="251"/>
      <c r="M200" s="252"/>
      <c r="N200" s="253"/>
      <c r="O200" s="253"/>
      <c r="P200" s="253"/>
      <c r="Q200" s="253"/>
      <c r="R200" s="253"/>
      <c r="S200" s="253"/>
      <c r="T200" s="25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5" t="s">
        <v>129</v>
      </c>
      <c r="AU200" s="255" t="s">
        <v>83</v>
      </c>
      <c r="AV200" s="14" t="s">
        <v>83</v>
      </c>
      <c r="AW200" s="14" t="s">
        <v>31</v>
      </c>
      <c r="AX200" s="14" t="s">
        <v>73</v>
      </c>
      <c r="AY200" s="255" t="s">
        <v>121</v>
      </c>
    </row>
    <row r="201" s="14" customFormat="1">
      <c r="A201" s="14"/>
      <c r="B201" s="245"/>
      <c r="C201" s="246"/>
      <c r="D201" s="236" t="s">
        <v>129</v>
      </c>
      <c r="E201" s="247" t="s">
        <v>1</v>
      </c>
      <c r="F201" s="248" t="s">
        <v>539</v>
      </c>
      <c r="G201" s="246"/>
      <c r="H201" s="249">
        <v>9.1959999999999997</v>
      </c>
      <c r="I201" s="250"/>
      <c r="J201" s="246"/>
      <c r="K201" s="246"/>
      <c r="L201" s="251"/>
      <c r="M201" s="252"/>
      <c r="N201" s="253"/>
      <c r="O201" s="253"/>
      <c r="P201" s="253"/>
      <c r="Q201" s="253"/>
      <c r="R201" s="253"/>
      <c r="S201" s="253"/>
      <c r="T201" s="25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5" t="s">
        <v>129</v>
      </c>
      <c r="AU201" s="255" t="s">
        <v>83</v>
      </c>
      <c r="AV201" s="14" t="s">
        <v>83</v>
      </c>
      <c r="AW201" s="14" t="s">
        <v>31</v>
      </c>
      <c r="AX201" s="14" t="s">
        <v>73</v>
      </c>
      <c r="AY201" s="255" t="s">
        <v>121</v>
      </c>
    </row>
    <row r="202" s="14" customFormat="1">
      <c r="A202" s="14"/>
      <c r="B202" s="245"/>
      <c r="C202" s="246"/>
      <c r="D202" s="236" t="s">
        <v>129</v>
      </c>
      <c r="E202" s="247" t="s">
        <v>1</v>
      </c>
      <c r="F202" s="248" t="s">
        <v>540</v>
      </c>
      <c r="G202" s="246"/>
      <c r="H202" s="249">
        <v>4.4649999999999999</v>
      </c>
      <c r="I202" s="250"/>
      <c r="J202" s="246"/>
      <c r="K202" s="246"/>
      <c r="L202" s="251"/>
      <c r="M202" s="252"/>
      <c r="N202" s="253"/>
      <c r="O202" s="253"/>
      <c r="P202" s="253"/>
      <c r="Q202" s="253"/>
      <c r="R202" s="253"/>
      <c r="S202" s="253"/>
      <c r="T202" s="25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5" t="s">
        <v>129</v>
      </c>
      <c r="AU202" s="255" t="s">
        <v>83</v>
      </c>
      <c r="AV202" s="14" t="s">
        <v>83</v>
      </c>
      <c r="AW202" s="14" t="s">
        <v>31</v>
      </c>
      <c r="AX202" s="14" t="s">
        <v>73</v>
      </c>
      <c r="AY202" s="255" t="s">
        <v>121</v>
      </c>
    </row>
    <row r="203" s="14" customFormat="1">
      <c r="A203" s="14"/>
      <c r="B203" s="245"/>
      <c r="C203" s="246"/>
      <c r="D203" s="236" t="s">
        <v>129</v>
      </c>
      <c r="E203" s="247" t="s">
        <v>1</v>
      </c>
      <c r="F203" s="248" t="s">
        <v>541</v>
      </c>
      <c r="G203" s="246"/>
      <c r="H203" s="249">
        <v>8.3599999999999994</v>
      </c>
      <c r="I203" s="250"/>
      <c r="J203" s="246"/>
      <c r="K203" s="246"/>
      <c r="L203" s="251"/>
      <c r="M203" s="252"/>
      <c r="N203" s="253"/>
      <c r="O203" s="253"/>
      <c r="P203" s="253"/>
      <c r="Q203" s="253"/>
      <c r="R203" s="253"/>
      <c r="S203" s="253"/>
      <c r="T203" s="25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5" t="s">
        <v>129</v>
      </c>
      <c r="AU203" s="255" t="s">
        <v>83</v>
      </c>
      <c r="AV203" s="14" t="s">
        <v>83</v>
      </c>
      <c r="AW203" s="14" t="s">
        <v>31</v>
      </c>
      <c r="AX203" s="14" t="s">
        <v>73</v>
      </c>
      <c r="AY203" s="255" t="s">
        <v>121</v>
      </c>
    </row>
    <row r="204" s="13" customFormat="1">
      <c r="A204" s="13"/>
      <c r="B204" s="234"/>
      <c r="C204" s="235"/>
      <c r="D204" s="236" t="s">
        <v>129</v>
      </c>
      <c r="E204" s="237" t="s">
        <v>1</v>
      </c>
      <c r="F204" s="238" t="s">
        <v>476</v>
      </c>
      <c r="G204" s="235"/>
      <c r="H204" s="237" t="s">
        <v>1</v>
      </c>
      <c r="I204" s="239"/>
      <c r="J204" s="235"/>
      <c r="K204" s="235"/>
      <c r="L204" s="240"/>
      <c r="M204" s="241"/>
      <c r="N204" s="242"/>
      <c r="O204" s="242"/>
      <c r="P204" s="242"/>
      <c r="Q204" s="242"/>
      <c r="R204" s="242"/>
      <c r="S204" s="242"/>
      <c r="T204" s="24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4" t="s">
        <v>129</v>
      </c>
      <c r="AU204" s="244" t="s">
        <v>83</v>
      </c>
      <c r="AV204" s="13" t="s">
        <v>81</v>
      </c>
      <c r="AW204" s="13" t="s">
        <v>31</v>
      </c>
      <c r="AX204" s="13" t="s">
        <v>73</v>
      </c>
      <c r="AY204" s="244" t="s">
        <v>121</v>
      </c>
    </row>
    <row r="205" s="14" customFormat="1">
      <c r="A205" s="14"/>
      <c r="B205" s="245"/>
      <c r="C205" s="246"/>
      <c r="D205" s="236" t="s">
        <v>129</v>
      </c>
      <c r="E205" s="247" t="s">
        <v>1</v>
      </c>
      <c r="F205" s="248" t="s">
        <v>542</v>
      </c>
      <c r="G205" s="246"/>
      <c r="H205" s="249">
        <v>5.4530000000000003</v>
      </c>
      <c r="I205" s="250"/>
      <c r="J205" s="246"/>
      <c r="K205" s="246"/>
      <c r="L205" s="251"/>
      <c r="M205" s="252"/>
      <c r="N205" s="253"/>
      <c r="O205" s="253"/>
      <c r="P205" s="253"/>
      <c r="Q205" s="253"/>
      <c r="R205" s="253"/>
      <c r="S205" s="253"/>
      <c r="T205" s="25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5" t="s">
        <v>129</v>
      </c>
      <c r="AU205" s="255" t="s">
        <v>83</v>
      </c>
      <c r="AV205" s="14" t="s">
        <v>83</v>
      </c>
      <c r="AW205" s="14" t="s">
        <v>31</v>
      </c>
      <c r="AX205" s="14" t="s">
        <v>73</v>
      </c>
      <c r="AY205" s="255" t="s">
        <v>121</v>
      </c>
    </row>
    <row r="206" s="14" customFormat="1">
      <c r="A206" s="14"/>
      <c r="B206" s="245"/>
      <c r="C206" s="246"/>
      <c r="D206" s="236" t="s">
        <v>129</v>
      </c>
      <c r="E206" s="247" t="s">
        <v>1</v>
      </c>
      <c r="F206" s="248" t="s">
        <v>543</v>
      </c>
      <c r="G206" s="246"/>
      <c r="H206" s="249">
        <v>4.1399999999999997</v>
      </c>
      <c r="I206" s="250"/>
      <c r="J206" s="246"/>
      <c r="K206" s="246"/>
      <c r="L206" s="251"/>
      <c r="M206" s="252"/>
      <c r="N206" s="253"/>
      <c r="O206" s="253"/>
      <c r="P206" s="253"/>
      <c r="Q206" s="253"/>
      <c r="R206" s="253"/>
      <c r="S206" s="253"/>
      <c r="T206" s="25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5" t="s">
        <v>129</v>
      </c>
      <c r="AU206" s="255" t="s">
        <v>83</v>
      </c>
      <c r="AV206" s="14" t="s">
        <v>83</v>
      </c>
      <c r="AW206" s="14" t="s">
        <v>31</v>
      </c>
      <c r="AX206" s="14" t="s">
        <v>73</v>
      </c>
      <c r="AY206" s="255" t="s">
        <v>121</v>
      </c>
    </row>
    <row r="207" s="14" customFormat="1">
      <c r="A207" s="14"/>
      <c r="B207" s="245"/>
      <c r="C207" s="246"/>
      <c r="D207" s="236" t="s">
        <v>129</v>
      </c>
      <c r="E207" s="247" t="s">
        <v>1</v>
      </c>
      <c r="F207" s="248" t="s">
        <v>544</v>
      </c>
      <c r="G207" s="246"/>
      <c r="H207" s="249">
        <v>1.395</v>
      </c>
      <c r="I207" s="250"/>
      <c r="J207" s="246"/>
      <c r="K207" s="246"/>
      <c r="L207" s="251"/>
      <c r="M207" s="252"/>
      <c r="N207" s="253"/>
      <c r="O207" s="253"/>
      <c r="P207" s="253"/>
      <c r="Q207" s="253"/>
      <c r="R207" s="253"/>
      <c r="S207" s="253"/>
      <c r="T207" s="25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5" t="s">
        <v>129</v>
      </c>
      <c r="AU207" s="255" t="s">
        <v>83</v>
      </c>
      <c r="AV207" s="14" t="s">
        <v>83</v>
      </c>
      <c r="AW207" s="14" t="s">
        <v>31</v>
      </c>
      <c r="AX207" s="14" t="s">
        <v>73</v>
      </c>
      <c r="AY207" s="255" t="s">
        <v>121</v>
      </c>
    </row>
    <row r="208" s="14" customFormat="1">
      <c r="A208" s="14"/>
      <c r="B208" s="245"/>
      <c r="C208" s="246"/>
      <c r="D208" s="236" t="s">
        <v>129</v>
      </c>
      <c r="E208" s="247" t="s">
        <v>1</v>
      </c>
      <c r="F208" s="248" t="s">
        <v>545</v>
      </c>
      <c r="G208" s="246"/>
      <c r="H208" s="249">
        <v>6.7340000000000009</v>
      </c>
      <c r="I208" s="250"/>
      <c r="J208" s="246"/>
      <c r="K208" s="246"/>
      <c r="L208" s="251"/>
      <c r="M208" s="252"/>
      <c r="N208" s="253"/>
      <c r="O208" s="253"/>
      <c r="P208" s="253"/>
      <c r="Q208" s="253"/>
      <c r="R208" s="253"/>
      <c r="S208" s="253"/>
      <c r="T208" s="25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5" t="s">
        <v>129</v>
      </c>
      <c r="AU208" s="255" t="s">
        <v>83</v>
      </c>
      <c r="AV208" s="14" t="s">
        <v>83</v>
      </c>
      <c r="AW208" s="14" t="s">
        <v>31</v>
      </c>
      <c r="AX208" s="14" t="s">
        <v>73</v>
      </c>
      <c r="AY208" s="255" t="s">
        <v>121</v>
      </c>
    </row>
    <row r="209" s="14" customFormat="1">
      <c r="A209" s="14"/>
      <c r="B209" s="245"/>
      <c r="C209" s="246"/>
      <c r="D209" s="236" t="s">
        <v>129</v>
      </c>
      <c r="E209" s="247" t="s">
        <v>1</v>
      </c>
      <c r="F209" s="248" t="s">
        <v>546</v>
      </c>
      <c r="G209" s="246"/>
      <c r="H209" s="249">
        <v>0.54600000000000004</v>
      </c>
      <c r="I209" s="250"/>
      <c r="J209" s="246"/>
      <c r="K209" s="246"/>
      <c r="L209" s="251"/>
      <c r="M209" s="252"/>
      <c r="N209" s="253"/>
      <c r="O209" s="253"/>
      <c r="P209" s="253"/>
      <c r="Q209" s="253"/>
      <c r="R209" s="253"/>
      <c r="S209" s="253"/>
      <c r="T209" s="25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5" t="s">
        <v>129</v>
      </c>
      <c r="AU209" s="255" t="s">
        <v>83</v>
      </c>
      <c r="AV209" s="14" t="s">
        <v>83</v>
      </c>
      <c r="AW209" s="14" t="s">
        <v>31</v>
      </c>
      <c r="AX209" s="14" t="s">
        <v>73</v>
      </c>
      <c r="AY209" s="255" t="s">
        <v>121</v>
      </c>
    </row>
    <row r="210" s="14" customFormat="1">
      <c r="A210" s="14"/>
      <c r="B210" s="245"/>
      <c r="C210" s="246"/>
      <c r="D210" s="236" t="s">
        <v>129</v>
      </c>
      <c r="E210" s="247" t="s">
        <v>1</v>
      </c>
      <c r="F210" s="248" t="s">
        <v>547</v>
      </c>
      <c r="G210" s="246"/>
      <c r="H210" s="249">
        <v>1.1060000000000001</v>
      </c>
      <c r="I210" s="250"/>
      <c r="J210" s="246"/>
      <c r="K210" s="246"/>
      <c r="L210" s="251"/>
      <c r="M210" s="252"/>
      <c r="N210" s="253"/>
      <c r="O210" s="253"/>
      <c r="P210" s="253"/>
      <c r="Q210" s="253"/>
      <c r="R210" s="253"/>
      <c r="S210" s="253"/>
      <c r="T210" s="25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5" t="s">
        <v>129</v>
      </c>
      <c r="AU210" s="255" t="s">
        <v>83</v>
      </c>
      <c r="AV210" s="14" t="s">
        <v>83</v>
      </c>
      <c r="AW210" s="14" t="s">
        <v>31</v>
      </c>
      <c r="AX210" s="14" t="s">
        <v>73</v>
      </c>
      <c r="AY210" s="255" t="s">
        <v>121</v>
      </c>
    </row>
    <row r="211" s="16" customFormat="1">
      <c r="A211" s="16"/>
      <c r="B211" s="289"/>
      <c r="C211" s="290"/>
      <c r="D211" s="236" t="s">
        <v>129</v>
      </c>
      <c r="E211" s="291" t="s">
        <v>1</v>
      </c>
      <c r="F211" s="292" t="s">
        <v>530</v>
      </c>
      <c r="G211" s="290"/>
      <c r="H211" s="293">
        <v>60.461000000000013</v>
      </c>
      <c r="I211" s="294"/>
      <c r="J211" s="290"/>
      <c r="K211" s="290"/>
      <c r="L211" s="295"/>
      <c r="M211" s="296"/>
      <c r="N211" s="297"/>
      <c r="O211" s="297"/>
      <c r="P211" s="297"/>
      <c r="Q211" s="297"/>
      <c r="R211" s="297"/>
      <c r="S211" s="297"/>
      <c r="T211" s="298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299" t="s">
        <v>129</v>
      </c>
      <c r="AU211" s="299" t="s">
        <v>83</v>
      </c>
      <c r="AV211" s="16" t="s">
        <v>141</v>
      </c>
      <c r="AW211" s="16" t="s">
        <v>31</v>
      </c>
      <c r="AX211" s="16" t="s">
        <v>73</v>
      </c>
      <c r="AY211" s="299" t="s">
        <v>121</v>
      </c>
    </row>
    <row r="212" s="13" customFormat="1">
      <c r="A212" s="13"/>
      <c r="B212" s="234"/>
      <c r="C212" s="235"/>
      <c r="D212" s="236" t="s">
        <v>129</v>
      </c>
      <c r="E212" s="237" t="s">
        <v>1</v>
      </c>
      <c r="F212" s="238" t="s">
        <v>474</v>
      </c>
      <c r="G212" s="235"/>
      <c r="H212" s="237" t="s">
        <v>1</v>
      </c>
      <c r="I212" s="239"/>
      <c r="J212" s="235"/>
      <c r="K212" s="235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129</v>
      </c>
      <c r="AU212" s="244" t="s">
        <v>83</v>
      </c>
      <c r="AV212" s="13" t="s">
        <v>81</v>
      </c>
      <c r="AW212" s="13" t="s">
        <v>31</v>
      </c>
      <c r="AX212" s="13" t="s">
        <v>73</v>
      </c>
      <c r="AY212" s="244" t="s">
        <v>121</v>
      </c>
    </row>
    <row r="213" s="14" customFormat="1">
      <c r="A213" s="14"/>
      <c r="B213" s="245"/>
      <c r="C213" s="246"/>
      <c r="D213" s="236" t="s">
        <v>129</v>
      </c>
      <c r="E213" s="247" t="s">
        <v>1</v>
      </c>
      <c r="F213" s="248" t="s">
        <v>548</v>
      </c>
      <c r="G213" s="246"/>
      <c r="H213" s="249">
        <v>1.69</v>
      </c>
      <c r="I213" s="250"/>
      <c r="J213" s="246"/>
      <c r="K213" s="246"/>
      <c r="L213" s="251"/>
      <c r="M213" s="252"/>
      <c r="N213" s="253"/>
      <c r="O213" s="253"/>
      <c r="P213" s="253"/>
      <c r="Q213" s="253"/>
      <c r="R213" s="253"/>
      <c r="S213" s="253"/>
      <c r="T213" s="25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5" t="s">
        <v>129</v>
      </c>
      <c r="AU213" s="255" t="s">
        <v>83</v>
      </c>
      <c r="AV213" s="14" t="s">
        <v>83</v>
      </c>
      <c r="AW213" s="14" t="s">
        <v>31</v>
      </c>
      <c r="AX213" s="14" t="s">
        <v>73</v>
      </c>
      <c r="AY213" s="255" t="s">
        <v>121</v>
      </c>
    </row>
    <row r="214" s="14" customFormat="1">
      <c r="A214" s="14"/>
      <c r="B214" s="245"/>
      <c r="C214" s="246"/>
      <c r="D214" s="236" t="s">
        <v>129</v>
      </c>
      <c r="E214" s="247" t="s">
        <v>1</v>
      </c>
      <c r="F214" s="248" t="s">
        <v>549</v>
      </c>
      <c r="G214" s="246"/>
      <c r="H214" s="249">
        <v>1.5700000000000001</v>
      </c>
      <c r="I214" s="250"/>
      <c r="J214" s="246"/>
      <c r="K214" s="246"/>
      <c r="L214" s="251"/>
      <c r="M214" s="252"/>
      <c r="N214" s="253"/>
      <c r="O214" s="253"/>
      <c r="P214" s="253"/>
      <c r="Q214" s="253"/>
      <c r="R214" s="253"/>
      <c r="S214" s="253"/>
      <c r="T214" s="25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5" t="s">
        <v>129</v>
      </c>
      <c r="AU214" s="255" t="s">
        <v>83</v>
      </c>
      <c r="AV214" s="14" t="s">
        <v>83</v>
      </c>
      <c r="AW214" s="14" t="s">
        <v>31</v>
      </c>
      <c r="AX214" s="14" t="s">
        <v>73</v>
      </c>
      <c r="AY214" s="255" t="s">
        <v>121</v>
      </c>
    </row>
    <row r="215" s="14" customFormat="1">
      <c r="A215" s="14"/>
      <c r="B215" s="245"/>
      <c r="C215" s="246"/>
      <c r="D215" s="236" t="s">
        <v>129</v>
      </c>
      <c r="E215" s="247" t="s">
        <v>1</v>
      </c>
      <c r="F215" s="248" t="s">
        <v>550</v>
      </c>
      <c r="G215" s="246"/>
      <c r="H215" s="249">
        <v>1.0700000000000001</v>
      </c>
      <c r="I215" s="250"/>
      <c r="J215" s="246"/>
      <c r="K215" s="246"/>
      <c r="L215" s="251"/>
      <c r="M215" s="252"/>
      <c r="N215" s="253"/>
      <c r="O215" s="253"/>
      <c r="P215" s="253"/>
      <c r="Q215" s="253"/>
      <c r="R215" s="253"/>
      <c r="S215" s="253"/>
      <c r="T215" s="25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5" t="s">
        <v>129</v>
      </c>
      <c r="AU215" s="255" t="s">
        <v>83</v>
      </c>
      <c r="AV215" s="14" t="s">
        <v>83</v>
      </c>
      <c r="AW215" s="14" t="s">
        <v>31</v>
      </c>
      <c r="AX215" s="14" t="s">
        <v>73</v>
      </c>
      <c r="AY215" s="255" t="s">
        <v>121</v>
      </c>
    </row>
    <row r="216" s="14" customFormat="1">
      <c r="A216" s="14"/>
      <c r="B216" s="245"/>
      <c r="C216" s="246"/>
      <c r="D216" s="236" t="s">
        <v>129</v>
      </c>
      <c r="E216" s="247" t="s">
        <v>1</v>
      </c>
      <c r="F216" s="248" t="s">
        <v>551</v>
      </c>
      <c r="G216" s="246"/>
      <c r="H216" s="249">
        <v>1.51</v>
      </c>
      <c r="I216" s="250"/>
      <c r="J216" s="246"/>
      <c r="K216" s="246"/>
      <c r="L216" s="251"/>
      <c r="M216" s="252"/>
      <c r="N216" s="253"/>
      <c r="O216" s="253"/>
      <c r="P216" s="253"/>
      <c r="Q216" s="253"/>
      <c r="R216" s="253"/>
      <c r="S216" s="253"/>
      <c r="T216" s="25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5" t="s">
        <v>129</v>
      </c>
      <c r="AU216" s="255" t="s">
        <v>83</v>
      </c>
      <c r="AV216" s="14" t="s">
        <v>83</v>
      </c>
      <c r="AW216" s="14" t="s">
        <v>31</v>
      </c>
      <c r="AX216" s="14" t="s">
        <v>73</v>
      </c>
      <c r="AY216" s="255" t="s">
        <v>121</v>
      </c>
    </row>
    <row r="217" s="14" customFormat="1">
      <c r="A217" s="14"/>
      <c r="B217" s="245"/>
      <c r="C217" s="246"/>
      <c r="D217" s="236" t="s">
        <v>129</v>
      </c>
      <c r="E217" s="247" t="s">
        <v>1</v>
      </c>
      <c r="F217" s="248" t="s">
        <v>552</v>
      </c>
      <c r="G217" s="246"/>
      <c r="H217" s="249">
        <v>0.22400000000000003</v>
      </c>
      <c r="I217" s="250"/>
      <c r="J217" s="246"/>
      <c r="K217" s="246"/>
      <c r="L217" s="251"/>
      <c r="M217" s="252"/>
      <c r="N217" s="253"/>
      <c r="O217" s="253"/>
      <c r="P217" s="253"/>
      <c r="Q217" s="253"/>
      <c r="R217" s="253"/>
      <c r="S217" s="253"/>
      <c r="T217" s="25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5" t="s">
        <v>129</v>
      </c>
      <c r="AU217" s="255" t="s">
        <v>83</v>
      </c>
      <c r="AV217" s="14" t="s">
        <v>83</v>
      </c>
      <c r="AW217" s="14" t="s">
        <v>31</v>
      </c>
      <c r="AX217" s="14" t="s">
        <v>73</v>
      </c>
      <c r="AY217" s="255" t="s">
        <v>121</v>
      </c>
    </row>
    <row r="218" s="14" customFormat="1">
      <c r="A218" s="14"/>
      <c r="B218" s="245"/>
      <c r="C218" s="246"/>
      <c r="D218" s="236" t="s">
        <v>129</v>
      </c>
      <c r="E218" s="247" t="s">
        <v>1</v>
      </c>
      <c r="F218" s="248" t="s">
        <v>553</v>
      </c>
      <c r="G218" s="246"/>
      <c r="H218" s="249">
        <v>4.1699999999999999</v>
      </c>
      <c r="I218" s="250"/>
      <c r="J218" s="246"/>
      <c r="K218" s="246"/>
      <c r="L218" s="251"/>
      <c r="M218" s="252"/>
      <c r="N218" s="253"/>
      <c r="O218" s="253"/>
      <c r="P218" s="253"/>
      <c r="Q218" s="253"/>
      <c r="R218" s="253"/>
      <c r="S218" s="253"/>
      <c r="T218" s="25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5" t="s">
        <v>129</v>
      </c>
      <c r="AU218" s="255" t="s">
        <v>83</v>
      </c>
      <c r="AV218" s="14" t="s">
        <v>83</v>
      </c>
      <c r="AW218" s="14" t="s">
        <v>31</v>
      </c>
      <c r="AX218" s="14" t="s">
        <v>73</v>
      </c>
      <c r="AY218" s="255" t="s">
        <v>121</v>
      </c>
    </row>
    <row r="219" s="14" customFormat="1">
      <c r="A219" s="14"/>
      <c r="B219" s="245"/>
      <c r="C219" s="246"/>
      <c r="D219" s="236" t="s">
        <v>129</v>
      </c>
      <c r="E219" s="247" t="s">
        <v>1</v>
      </c>
      <c r="F219" s="248" t="s">
        <v>554</v>
      </c>
      <c r="G219" s="246"/>
      <c r="H219" s="249">
        <v>12.25</v>
      </c>
      <c r="I219" s="250"/>
      <c r="J219" s="246"/>
      <c r="K219" s="246"/>
      <c r="L219" s="251"/>
      <c r="M219" s="252"/>
      <c r="N219" s="253"/>
      <c r="O219" s="253"/>
      <c r="P219" s="253"/>
      <c r="Q219" s="253"/>
      <c r="R219" s="253"/>
      <c r="S219" s="253"/>
      <c r="T219" s="25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5" t="s">
        <v>129</v>
      </c>
      <c r="AU219" s="255" t="s">
        <v>83</v>
      </c>
      <c r="AV219" s="14" t="s">
        <v>83</v>
      </c>
      <c r="AW219" s="14" t="s">
        <v>31</v>
      </c>
      <c r="AX219" s="14" t="s">
        <v>73</v>
      </c>
      <c r="AY219" s="255" t="s">
        <v>121</v>
      </c>
    </row>
    <row r="220" s="14" customFormat="1">
      <c r="A220" s="14"/>
      <c r="B220" s="245"/>
      <c r="C220" s="246"/>
      <c r="D220" s="236" t="s">
        <v>129</v>
      </c>
      <c r="E220" s="247" t="s">
        <v>1</v>
      </c>
      <c r="F220" s="248" t="s">
        <v>555</v>
      </c>
      <c r="G220" s="246"/>
      <c r="H220" s="249">
        <v>3.5</v>
      </c>
      <c r="I220" s="250"/>
      <c r="J220" s="246"/>
      <c r="K220" s="246"/>
      <c r="L220" s="251"/>
      <c r="M220" s="252"/>
      <c r="N220" s="253"/>
      <c r="O220" s="253"/>
      <c r="P220" s="253"/>
      <c r="Q220" s="253"/>
      <c r="R220" s="253"/>
      <c r="S220" s="253"/>
      <c r="T220" s="25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5" t="s">
        <v>129</v>
      </c>
      <c r="AU220" s="255" t="s">
        <v>83</v>
      </c>
      <c r="AV220" s="14" t="s">
        <v>83</v>
      </c>
      <c r="AW220" s="14" t="s">
        <v>31</v>
      </c>
      <c r="AX220" s="14" t="s">
        <v>73</v>
      </c>
      <c r="AY220" s="255" t="s">
        <v>121</v>
      </c>
    </row>
    <row r="221" s="14" customFormat="1">
      <c r="A221" s="14"/>
      <c r="B221" s="245"/>
      <c r="C221" s="246"/>
      <c r="D221" s="236" t="s">
        <v>129</v>
      </c>
      <c r="E221" s="247" t="s">
        <v>1</v>
      </c>
      <c r="F221" s="248" t="s">
        <v>556</v>
      </c>
      <c r="G221" s="246"/>
      <c r="H221" s="249">
        <v>3.6899999999999999</v>
      </c>
      <c r="I221" s="250"/>
      <c r="J221" s="246"/>
      <c r="K221" s="246"/>
      <c r="L221" s="251"/>
      <c r="M221" s="252"/>
      <c r="N221" s="253"/>
      <c r="O221" s="253"/>
      <c r="P221" s="253"/>
      <c r="Q221" s="253"/>
      <c r="R221" s="253"/>
      <c r="S221" s="253"/>
      <c r="T221" s="25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5" t="s">
        <v>129</v>
      </c>
      <c r="AU221" s="255" t="s">
        <v>83</v>
      </c>
      <c r="AV221" s="14" t="s">
        <v>83</v>
      </c>
      <c r="AW221" s="14" t="s">
        <v>31</v>
      </c>
      <c r="AX221" s="14" t="s">
        <v>73</v>
      </c>
      <c r="AY221" s="255" t="s">
        <v>121</v>
      </c>
    </row>
    <row r="222" s="14" customFormat="1">
      <c r="A222" s="14"/>
      <c r="B222" s="245"/>
      <c r="C222" s="246"/>
      <c r="D222" s="236" t="s">
        <v>129</v>
      </c>
      <c r="E222" s="247" t="s">
        <v>1</v>
      </c>
      <c r="F222" s="248" t="s">
        <v>557</v>
      </c>
      <c r="G222" s="246"/>
      <c r="H222" s="249">
        <v>4.8399999999999999</v>
      </c>
      <c r="I222" s="250"/>
      <c r="J222" s="246"/>
      <c r="K222" s="246"/>
      <c r="L222" s="251"/>
      <c r="M222" s="252"/>
      <c r="N222" s="253"/>
      <c r="O222" s="253"/>
      <c r="P222" s="253"/>
      <c r="Q222" s="253"/>
      <c r="R222" s="253"/>
      <c r="S222" s="253"/>
      <c r="T222" s="25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5" t="s">
        <v>129</v>
      </c>
      <c r="AU222" s="255" t="s">
        <v>83</v>
      </c>
      <c r="AV222" s="14" t="s">
        <v>83</v>
      </c>
      <c r="AW222" s="14" t="s">
        <v>31</v>
      </c>
      <c r="AX222" s="14" t="s">
        <v>73</v>
      </c>
      <c r="AY222" s="255" t="s">
        <v>121</v>
      </c>
    </row>
    <row r="223" s="14" customFormat="1">
      <c r="A223" s="14"/>
      <c r="B223" s="245"/>
      <c r="C223" s="246"/>
      <c r="D223" s="236" t="s">
        <v>129</v>
      </c>
      <c r="E223" s="247" t="s">
        <v>1</v>
      </c>
      <c r="F223" s="248" t="s">
        <v>558</v>
      </c>
      <c r="G223" s="246"/>
      <c r="H223" s="249">
        <v>3.5249999999999999</v>
      </c>
      <c r="I223" s="250"/>
      <c r="J223" s="246"/>
      <c r="K223" s="246"/>
      <c r="L223" s="251"/>
      <c r="M223" s="252"/>
      <c r="N223" s="253"/>
      <c r="O223" s="253"/>
      <c r="P223" s="253"/>
      <c r="Q223" s="253"/>
      <c r="R223" s="253"/>
      <c r="S223" s="253"/>
      <c r="T223" s="25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5" t="s">
        <v>129</v>
      </c>
      <c r="AU223" s="255" t="s">
        <v>83</v>
      </c>
      <c r="AV223" s="14" t="s">
        <v>83</v>
      </c>
      <c r="AW223" s="14" t="s">
        <v>31</v>
      </c>
      <c r="AX223" s="14" t="s">
        <v>73</v>
      </c>
      <c r="AY223" s="255" t="s">
        <v>121</v>
      </c>
    </row>
    <row r="224" s="14" customFormat="1">
      <c r="A224" s="14"/>
      <c r="B224" s="245"/>
      <c r="C224" s="246"/>
      <c r="D224" s="236" t="s">
        <v>129</v>
      </c>
      <c r="E224" s="247" t="s">
        <v>1</v>
      </c>
      <c r="F224" s="248" t="s">
        <v>559</v>
      </c>
      <c r="G224" s="246"/>
      <c r="H224" s="249">
        <v>4.4000000000000004</v>
      </c>
      <c r="I224" s="250"/>
      <c r="J224" s="246"/>
      <c r="K224" s="246"/>
      <c r="L224" s="251"/>
      <c r="M224" s="252"/>
      <c r="N224" s="253"/>
      <c r="O224" s="253"/>
      <c r="P224" s="253"/>
      <c r="Q224" s="253"/>
      <c r="R224" s="253"/>
      <c r="S224" s="253"/>
      <c r="T224" s="25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5" t="s">
        <v>129</v>
      </c>
      <c r="AU224" s="255" t="s">
        <v>83</v>
      </c>
      <c r="AV224" s="14" t="s">
        <v>83</v>
      </c>
      <c r="AW224" s="14" t="s">
        <v>31</v>
      </c>
      <c r="AX224" s="14" t="s">
        <v>73</v>
      </c>
      <c r="AY224" s="255" t="s">
        <v>121</v>
      </c>
    </row>
    <row r="225" s="14" customFormat="1">
      <c r="A225" s="14"/>
      <c r="B225" s="245"/>
      <c r="C225" s="246"/>
      <c r="D225" s="236" t="s">
        <v>129</v>
      </c>
      <c r="E225" s="247" t="s">
        <v>1</v>
      </c>
      <c r="F225" s="248" t="s">
        <v>560</v>
      </c>
      <c r="G225" s="246"/>
      <c r="H225" s="249">
        <v>2.7050000000000001</v>
      </c>
      <c r="I225" s="250"/>
      <c r="J225" s="246"/>
      <c r="K225" s="246"/>
      <c r="L225" s="251"/>
      <c r="M225" s="252"/>
      <c r="N225" s="253"/>
      <c r="O225" s="253"/>
      <c r="P225" s="253"/>
      <c r="Q225" s="253"/>
      <c r="R225" s="253"/>
      <c r="S225" s="253"/>
      <c r="T225" s="25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5" t="s">
        <v>129</v>
      </c>
      <c r="AU225" s="255" t="s">
        <v>83</v>
      </c>
      <c r="AV225" s="14" t="s">
        <v>83</v>
      </c>
      <c r="AW225" s="14" t="s">
        <v>31</v>
      </c>
      <c r="AX225" s="14" t="s">
        <v>73</v>
      </c>
      <c r="AY225" s="255" t="s">
        <v>121</v>
      </c>
    </row>
    <row r="226" s="14" customFormat="1">
      <c r="A226" s="14"/>
      <c r="B226" s="245"/>
      <c r="C226" s="246"/>
      <c r="D226" s="236" t="s">
        <v>129</v>
      </c>
      <c r="E226" s="247" t="s">
        <v>1</v>
      </c>
      <c r="F226" s="248" t="s">
        <v>561</v>
      </c>
      <c r="G226" s="246"/>
      <c r="H226" s="249">
        <v>11.901999999999999</v>
      </c>
      <c r="I226" s="250"/>
      <c r="J226" s="246"/>
      <c r="K226" s="246"/>
      <c r="L226" s="251"/>
      <c r="M226" s="252"/>
      <c r="N226" s="253"/>
      <c r="O226" s="253"/>
      <c r="P226" s="253"/>
      <c r="Q226" s="253"/>
      <c r="R226" s="253"/>
      <c r="S226" s="253"/>
      <c r="T226" s="25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5" t="s">
        <v>129</v>
      </c>
      <c r="AU226" s="255" t="s">
        <v>83</v>
      </c>
      <c r="AV226" s="14" t="s">
        <v>83</v>
      </c>
      <c r="AW226" s="14" t="s">
        <v>31</v>
      </c>
      <c r="AX226" s="14" t="s">
        <v>73</v>
      </c>
      <c r="AY226" s="255" t="s">
        <v>121</v>
      </c>
    </row>
    <row r="227" s="13" customFormat="1">
      <c r="A227" s="13"/>
      <c r="B227" s="234"/>
      <c r="C227" s="235"/>
      <c r="D227" s="236" t="s">
        <v>129</v>
      </c>
      <c r="E227" s="237" t="s">
        <v>1</v>
      </c>
      <c r="F227" s="238" t="s">
        <v>476</v>
      </c>
      <c r="G227" s="235"/>
      <c r="H227" s="237" t="s">
        <v>1</v>
      </c>
      <c r="I227" s="239"/>
      <c r="J227" s="235"/>
      <c r="K227" s="235"/>
      <c r="L227" s="240"/>
      <c r="M227" s="241"/>
      <c r="N227" s="242"/>
      <c r="O227" s="242"/>
      <c r="P227" s="242"/>
      <c r="Q227" s="242"/>
      <c r="R227" s="242"/>
      <c r="S227" s="242"/>
      <c r="T227" s="24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4" t="s">
        <v>129</v>
      </c>
      <c r="AU227" s="244" t="s">
        <v>83</v>
      </c>
      <c r="AV227" s="13" t="s">
        <v>81</v>
      </c>
      <c r="AW227" s="13" t="s">
        <v>31</v>
      </c>
      <c r="AX227" s="13" t="s">
        <v>73</v>
      </c>
      <c r="AY227" s="244" t="s">
        <v>121</v>
      </c>
    </row>
    <row r="228" s="14" customFormat="1">
      <c r="A228" s="14"/>
      <c r="B228" s="245"/>
      <c r="C228" s="246"/>
      <c r="D228" s="236" t="s">
        <v>129</v>
      </c>
      <c r="E228" s="247" t="s">
        <v>1</v>
      </c>
      <c r="F228" s="248" t="s">
        <v>562</v>
      </c>
      <c r="G228" s="246"/>
      <c r="H228" s="249">
        <v>12.082000000000001</v>
      </c>
      <c r="I228" s="250"/>
      <c r="J228" s="246"/>
      <c r="K228" s="246"/>
      <c r="L228" s="251"/>
      <c r="M228" s="252"/>
      <c r="N228" s="253"/>
      <c r="O228" s="253"/>
      <c r="P228" s="253"/>
      <c r="Q228" s="253"/>
      <c r="R228" s="253"/>
      <c r="S228" s="253"/>
      <c r="T228" s="25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5" t="s">
        <v>129</v>
      </c>
      <c r="AU228" s="255" t="s">
        <v>83</v>
      </c>
      <c r="AV228" s="14" t="s">
        <v>83</v>
      </c>
      <c r="AW228" s="14" t="s">
        <v>31</v>
      </c>
      <c r="AX228" s="14" t="s">
        <v>73</v>
      </c>
      <c r="AY228" s="255" t="s">
        <v>121</v>
      </c>
    </row>
    <row r="229" s="14" customFormat="1">
      <c r="A229" s="14"/>
      <c r="B229" s="245"/>
      <c r="C229" s="246"/>
      <c r="D229" s="236" t="s">
        <v>129</v>
      </c>
      <c r="E229" s="247" t="s">
        <v>1</v>
      </c>
      <c r="F229" s="248" t="s">
        <v>563</v>
      </c>
      <c r="G229" s="246"/>
      <c r="H229" s="249">
        <v>4.3049999999999997</v>
      </c>
      <c r="I229" s="250"/>
      <c r="J229" s="246"/>
      <c r="K229" s="246"/>
      <c r="L229" s="251"/>
      <c r="M229" s="252"/>
      <c r="N229" s="253"/>
      <c r="O229" s="253"/>
      <c r="P229" s="253"/>
      <c r="Q229" s="253"/>
      <c r="R229" s="253"/>
      <c r="S229" s="253"/>
      <c r="T229" s="25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5" t="s">
        <v>129</v>
      </c>
      <c r="AU229" s="255" t="s">
        <v>83</v>
      </c>
      <c r="AV229" s="14" t="s">
        <v>83</v>
      </c>
      <c r="AW229" s="14" t="s">
        <v>31</v>
      </c>
      <c r="AX229" s="14" t="s">
        <v>73</v>
      </c>
      <c r="AY229" s="255" t="s">
        <v>121</v>
      </c>
    </row>
    <row r="230" s="14" customFormat="1">
      <c r="A230" s="14"/>
      <c r="B230" s="245"/>
      <c r="C230" s="246"/>
      <c r="D230" s="236" t="s">
        <v>129</v>
      </c>
      <c r="E230" s="247" t="s">
        <v>1</v>
      </c>
      <c r="F230" s="248" t="s">
        <v>564</v>
      </c>
      <c r="G230" s="246"/>
      <c r="H230" s="249">
        <v>0.46500000000000008</v>
      </c>
      <c r="I230" s="250"/>
      <c r="J230" s="246"/>
      <c r="K230" s="246"/>
      <c r="L230" s="251"/>
      <c r="M230" s="252"/>
      <c r="N230" s="253"/>
      <c r="O230" s="253"/>
      <c r="P230" s="253"/>
      <c r="Q230" s="253"/>
      <c r="R230" s="253"/>
      <c r="S230" s="253"/>
      <c r="T230" s="25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5" t="s">
        <v>129</v>
      </c>
      <c r="AU230" s="255" t="s">
        <v>83</v>
      </c>
      <c r="AV230" s="14" t="s">
        <v>83</v>
      </c>
      <c r="AW230" s="14" t="s">
        <v>31</v>
      </c>
      <c r="AX230" s="14" t="s">
        <v>73</v>
      </c>
      <c r="AY230" s="255" t="s">
        <v>121</v>
      </c>
    </row>
    <row r="231" s="14" customFormat="1">
      <c r="A231" s="14"/>
      <c r="B231" s="245"/>
      <c r="C231" s="246"/>
      <c r="D231" s="236" t="s">
        <v>129</v>
      </c>
      <c r="E231" s="247" t="s">
        <v>1</v>
      </c>
      <c r="F231" s="248" t="s">
        <v>565</v>
      </c>
      <c r="G231" s="246"/>
      <c r="H231" s="249">
        <v>10.350000000000001</v>
      </c>
      <c r="I231" s="250"/>
      <c r="J231" s="246"/>
      <c r="K231" s="246"/>
      <c r="L231" s="251"/>
      <c r="M231" s="252"/>
      <c r="N231" s="253"/>
      <c r="O231" s="253"/>
      <c r="P231" s="253"/>
      <c r="Q231" s="253"/>
      <c r="R231" s="253"/>
      <c r="S231" s="253"/>
      <c r="T231" s="25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5" t="s">
        <v>129</v>
      </c>
      <c r="AU231" s="255" t="s">
        <v>83</v>
      </c>
      <c r="AV231" s="14" t="s">
        <v>83</v>
      </c>
      <c r="AW231" s="14" t="s">
        <v>31</v>
      </c>
      <c r="AX231" s="14" t="s">
        <v>73</v>
      </c>
      <c r="AY231" s="255" t="s">
        <v>121</v>
      </c>
    </row>
    <row r="232" s="14" customFormat="1">
      <c r="A232" s="14"/>
      <c r="B232" s="245"/>
      <c r="C232" s="246"/>
      <c r="D232" s="236" t="s">
        <v>129</v>
      </c>
      <c r="E232" s="247" t="s">
        <v>1</v>
      </c>
      <c r="F232" s="248" t="s">
        <v>566</v>
      </c>
      <c r="G232" s="246"/>
      <c r="H232" s="249">
        <v>0.27999999999999997</v>
      </c>
      <c r="I232" s="250"/>
      <c r="J232" s="246"/>
      <c r="K232" s="246"/>
      <c r="L232" s="251"/>
      <c r="M232" s="252"/>
      <c r="N232" s="253"/>
      <c r="O232" s="253"/>
      <c r="P232" s="253"/>
      <c r="Q232" s="253"/>
      <c r="R232" s="253"/>
      <c r="S232" s="253"/>
      <c r="T232" s="25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5" t="s">
        <v>129</v>
      </c>
      <c r="AU232" s="255" t="s">
        <v>83</v>
      </c>
      <c r="AV232" s="14" t="s">
        <v>83</v>
      </c>
      <c r="AW232" s="14" t="s">
        <v>31</v>
      </c>
      <c r="AX232" s="14" t="s">
        <v>73</v>
      </c>
      <c r="AY232" s="255" t="s">
        <v>121</v>
      </c>
    </row>
    <row r="233" s="14" customFormat="1">
      <c r="A233" s="14"/>
      <c r="B233" s="245"/>
      <c r="C233" s="246"/>
      <c r="D233" s="236" t="s">
        <v>129</v>
      </c>
      <c r="E233" s="247" t="s">
        <v>1</v>
      </c>
      <c r="F233" s="248" t="s">
        <v>567</v>
      </c>
      <c r="G233" s="246"/>
      <c r="H233" s="249">
        <v>4.1399999999999997</v>
      </c>
      <c r="I233" s="250"/>
      <c r="J233" s="246"/>
      <c r="K233" s="246"/>
      <c r="L233" s="251"/>
      <c r="M233" s="252"/>
      <c r="N233" s="253"/>
      <c r="O233" s="253"/>
      <c r="P233" s="253"/>
      <c r="Q233" s="253"/>
      <c r="R233" s="253"/>
      <c r="S233" s="253"/>
      <c r="T233" s="25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5" t="s">
        <v>129</v>
      </c>
      <c r="AU233" s="255" t="s">
        <v>83</v>
      </c>
      <c r="AV233" s="14" t="s">
        <v>83</v>
      </c>
      <c r="AW233" s="14" t="s">
        <v>31</v>
      </c>
      <c r="AX233" s="14" t="s">
        <v>73</v>
      </c>
      <c r="AY233" s="255" t="s">
        <v>121</v>
      </c>
    </row>
    <row r="234" s="14" customFormat="1">
      <c r="A234" s="14"/>
      <c r="B234" s="245"/>
      <c r="C234" s="246"/>
      <c r="D234" s="236" t="s">
        <v>129</v>
      </c>
      <c r="E234" s="247" t="s">
        <v>1</v>
      </c>
      <c r="F234" s="248" t="s">
        <v>568</v>
      </c>
      <c r="G234" s="246"/>
      <c r="H234" s="249">
        <v>2.415</v>
      </c>
      <c r="I234" s="250"/>
      <c r="J234" s="246"/>
      <c r="K234" s="246"/>
      <c r="L234" s="251"/>
      <c r="M234" s="252"/>
      <c r="N234" s="253"/>
      <c r="O234" s="253"/>
      <c r="P234" s="253"/>
      <c r="Q234" s="253"/>
      <c r="R234" s="253"/>
      <c r="S234" s="253"/>
      <c r="T234" s="25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5" t="s">
        <v>129</v>
      </c>
      <c r="AU234" s="255" t="s">
        <v>83</v>
      </c>
      <c r="AV234" s="14" t="s">
        <v>83</v>
      </c>
      <c r="AW234" s="14" t="s">
        <v>31</v>
      </c>
      <c r="AX234" s="14" t="s">
        <v>73</v>
      </c>
      <c r="AY234" s="255" t="s">
        <v>121</v>
      </c>
    </row>
    <row r="235" s="14" customFormat="1">
      <c r="A235" s="14"/>
      <c r="B235" s="245"/>
      <c r="C235" s="246"/>
      <c r="D235" s="236" t="s">
        <v>129</v>
      </c>
      <c r="E235" s="247" t="s">
        <v>1</v>
      </c>
      <c r="F235" s="248" t="s">
        <v>569</v>
      </c>
      <c r="G235" s="246"/>
      <c r="H235" s="249">
        <v>2.625</v>
      </c>
      <c r="I235" s="250"/>
      <c r="J235" s="246"/>
      <c r="K235" s="246"/>
      <c r="L235" s="251"/>
      <c r="M235" s="252"/>
      <c r="N235" s="253"/>
      <c r="O235" s="253"/>
      <c r="P235" s="253"/>
      <c r="Q235" s="253"/>
      <c r="R235" s="253"/>
      <c r="S235" s="253"/>
      <c r="T235" s="25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5" t="s">
        <v>129</v>
      </c>
      <c r="AU235" s="255" t="s">
        <v>83</v>
      </c>
      <c r="AV235" s="14" t="s">
        <v>83</v>
      </c>
      <c r="AW235" s="14" t="s">
        <v>31</v>
      </c>
      <c r="AX235" s="14" t="s">
        <v>73</v>
      </c>
      <c r="AY235" s="255" t="s">
        <v>121</v>
      </c>
    </row>
    <row r="236" s="16" customFormat="1">
      <c r="A236" s="16"/>
      <c r="B236" s="289"/>
      <c r="C236" s="290"/>
      <c r="D236" s="236" t="s">
        <v>129</v>
      </c>
      <c r="E236" s="291" t="s">
        <v>1</v>
      </c>
      <c r="F236" s="292" t="s">
        <v>530</v>
      </c>
      <c r="G236" s="290"/>
      <c r="H236" s="293">
        <v>93.707999999999998</v>
      </c>
      <c r="I236" s="294"/>
      <c r="J236" s="290"/>
      <c r="K236" s="290"/>
      <c r="L236" s="295"/>
      <c r="M236" s="296"/>
      <c r="N236" s="297"/>
      <c r="O236" s="297"/>
      <c r="P236" s="297"/>
      <c r="Q236" s="297"/>
      <c r="R236" s="297"/>
      <c r="S236" s="297"/>
      <c r="T236" s="298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T236" s="299" t="s">
        <v>129</v>
      </c>
      <c r="AU236" s="299" t="s">
        <v>83</v>
      </c>
      <c r="AV236" s="16" t="s">
        <v>141</v>
      </c>
      <c r="AW236" s="16" t="s">
        <v>31</v>
      </c>
      <c r="AX236" s="16" t="s">
        <v>73</v>
      </c>
      <c r="AY236" s="299" t="s">
        <v>121</v>
      </c>
    </row>
    <row r="237" s="13" customFormat="1">
      <c r="A237" s="13"/>
      <c r="B237" s="234"/>
      <c r="C237" s="235"/>
      <c r="D237" s="236" t="s">
        <v>129</v>
      </c>
      <c r="E237" s="237" t="s">
        <v>1</v>
      </c>
      <c r="F237" s="238" t="s">
        <v>476</v>
      </c>
      <c r="G237" s="235"/>
      <c r="H237" s="237" t="s">
        <v>1</v>
      </c>
      <c r="I237" s="239"/>
      <c r="J237" s="235"/>
      <c r="K237" s="235"/>
      <c r="L237" s="240"/>
      <c r="M237" s="241"/>
      <c r="N237" s="242"/>
      <c r="O237" s="242"/>
      <c r="P237" s="242"/>
      <c r="Q237" s="242"/>
      <c r="R237" s="242"/>
      <c r="S237" s="242"/>
      <c r="T237" s="24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4" t="s">
        <v>129</v>
      </c>
      <c r="AU237" s="244" t="s">
        <v>83</v>
      </c>
      <c r="AV237" s="13" t="s">
        <v>81</v>
      </c>
      <c r="AW237" s="13" t="s">
        <v>31</v>
      </c>
      <c r="AX237" s="13" t="s">
        <v>73</v>
      </c>
      <c r="AY237" s="244" t="s">
        <v>121</v>
      </c>
    </row>
    <row r="238" s="14" customFormat="1">
      <c r="A238" s="14"/>
      <c r="B238" s="245"/>
      <c r="C238" s="246"/>
      <c r="D238" s="236" t="s">
        <v>129</v>
      </c>
      <c r="E238" s="247" t="s">
        <v>1</v>
      </c>
      <c r="F238" s="248" t="s">
        <v>570</v>
      </c>
      <c r="G238" s="246"/>
      <c r="H238" s="249">
        <v>58.619999999999997</v>
      </c>
      <c r="I238" s="250"/>
      <c r="J238" s="246"/>
      <c r="K238" s="246"/>
      <c r="L238" s="251"/>
      <c r="M238" s="252"/>
      <c r="N238" s="253"/>
      <c r="O238" s="253"/>
      <c r="P238" s="253"/>
      <c r="Q238" s="253"/>
      <c r="R238" s="253"/>
      <c r="S238" s="253"/>
      <c r="T238" s="25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5" t="s">
        <v>129</v>
      </c>
      <c r="AU238" s="255" t="s">
        <v>83</v>
      </c>
      <c r="AV238" s="14" t="s">
        <v>83</v>
      </c>
      <c r="AW238" s="14" t="s">
        <v>31</v>
      </c>
      <c r="AX238" s="14" t="s">
        <v>73</v>
      </c>
      <c r="AY238" s="255" t="s">
        <v>121</v>
      </c>
    </row>
    <row r="239" s="15" customFormat="1">
      <c r="A239" s="15"/>
      <c r="B239" s="256"/>
      <c r="C239" s="257"/>
      <c r="D239" s="236" t="s">
        <v>129</v>
      </c>
      <c r="E239" s="258" t="s">
        <v>1</v>
      </c>
      <c r="F239" s="259" t="s">
        <v>133</v>
      </c>
      <c r="G239" s="257"/>
      <c r="H239" s="260">
        <v>429.14999999999975</v>
      </c>
      <c r="I239" s="261"/>
      <c r="J239" s="257"/>
      <c r="K239" s="257"/>
      <c r="L239" s="262"/>
      <c r="M239" s="263"/>
      <c r="N239" s="264"/>
      <c r="O239" s="264"/>
      <c r="P239" s="264"/>
      <c r="Q239" s="264"/>
      <c r="R239" s="264"/>
      <c r="S239" s="264"/>
      <c r="T239" s="26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6" t="s">
        <v>129</v>
      </c>
      <c r="AU239" s="266" t="s">
        <v>83</v>
      </c>
      <c r="AV239" s="15" t="s">
        <v>127</v>
      </c>
      <c r="AW239" s="15" t="s">
        <v>31</v>
      </c>
      <c r="AX239" s="15" t="s">
        <v>81</v>
      </c>
      <c r="AY239" s="266" t="s">
        <v>121</v>
      </c>
    </row>
    <row r="240" s="2" customFormat="1" ht="37.8" customHeight="1">
      <c r="A240" s="39"/>
      <c r="B240" s="40"/>
      <c r="C240" s="220" t="s">
        <v>8</v>
      </c>
      <c r="D240" s="220" t="s">
        <v>123</v>
      </c>
      <c r="E240" s="221" t="s">
        <v>571</v>
      </c>
      <c r="F240" s="222" t="s">
        <v>572</v>
      </c>
      <c r="G240" s="223" t="s">
        <v>195</v>
      </c>
      <c r="H240" s="224">
        <v>15.295</v>
      </c>
      <c r="I240" s="225"/>
      <c r="J240" s="226">
        <f>ROUND(I240*H240,2)</f>
        <v>0</v>
      </c>
      <c r="K240" s="227"/>
      <c r="L240" s="45"/>
      <c r="M240" s="228" t="s">
        <v>1</v>
      </c>
      <c r="N240" s="229" t="s">
        <v>38</v>
      </c>
      <c r="O240" s="92"/>
      <c r="P240" s="230">
        <f>O240*H240</f>
        <v>0</v>
      </c>
      <c r="Q240" s="230">
        <v>0</v>
      </c>
      <c r="R240" s="230">
        <f>Q240*H240</f>
        <v>0</v>
      </c>
      <c r="S240" s="230">
        <v>0</v>
      </c>
      <c r="T240" s="23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2" t="s">
        <v>127</v>
      </c>
      <c r="AT240" s="232" t="s">
        <v>123</v>
      </c>
      <c r="AU240" s="232" t="s">
        <v>83</v>
      </c>
      <c r="AY240" s="18" t="s">
        <v>121</v>
      </c>
      <c r="BE240" s="233">
        <f>IF(N240="základní",J240,0)</f>
        <v>0</v>
      </c>
      <c r="BF240" s="233">
        <f>IF(N240="snížená",J240,0)</f>
        <v>0</v>
      </c>
      <c r="BG240" s="233">
        <f>IF(N240="zákl. přenesená",J240,0)</f>
        <v>0</v>
      </c>
      <c r="BH240" s="233">
        <f>IF(N240="sníž. přenesená",J240,0)</f>
        <v>0</v>
      </c>
      <c r="BI240" s="233">
        <f>IF(N240="nulová",J240,0)</f>
        <v>0</v>
      </c>
      <c r="BJ240" s="18" t="s">
        <v>81</v>
      </c>
      <c r="BK240" s="233">
        <f>ROUND(I240*H240,2)</f>
        <v>0</v>
      </c>
      <c r="BL240" s="18" t="s">
        <v>127</v>
      </c>
      <c r="BM240" s="232" t="s">
        <v>573</v>
      </c>
    </row>
    <row r="241" s="13" customFormat="1">
      <c r="A241" s="13"/>
      <c r="B241" s="234"/>
      <c r="C241" s="235"/>
      <c r="D241" s="236" t="s">
        <v>129</v>
      </c>
      <c r="E241" s="237" t="s">
        <v>1</v>
      </c>
      <c r="F241" s="238" t="s">
        <v>574</v>
      </c>
      <c r="G241" s="235"/>
      <c r="H241" s="237" t="s">
        <v>1</v>
      </c>
      <c r="I241" s="239"/>
      <c r="J241" s="235"/>
      <c r="K241" s="235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129</v>
      </c>
      <c r="AU241" s="244" t="s">
        <v>83</v>
      </c>
      <c r="AV241" s="13" t="s">
        <v>81</v>
      </c>
      <c r="AW241" s="13" t="s">
        <v>31</v>
      </c>
      <c r="AX241" s="13" t="s">
        <v>73</v>
      </c>
      <c r="AY241" s="244" t="s">
        <v>121</v>
      </c>
    </row>
    <row r="242" s="13" customFormat="1">
      <c r="A242" s="13"/>
      <c r="B242" s="234"/>
      <c r="C242" s="235"/>
      <c r="D242" s="236" t="s">
        <v>129</v>
      </c>
      <c r="E242" s="237" t="s">
        <v>1</v>
      </c>
      <c r="F242" s="238" t="s">
        <v>474</v>
      </c>
      <c r="G242" s="235"/>
      <c r="H242" s="237" t="s">
        <v>1</v>
      </c>
      <c r="I242" s="239"/>
      <c r="J242" s="235"/>
      <c r="K242" s="235"/>
      <c r="L242" s="240"/>
      <c r="M242" s="241"/>
      <c r="N242" s="242"/>
      <c r="O242" s="242"/>
      <c r="P242" s="242"/>
      <c r="Q242" s="242"/>
      <c r="R242" s="242"/>
      <c r="S242" s="242"/>
      <c r="T242" s="24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4" t="s">
        <v>129</v>
      </c>
      <c r="AU242" s="244" t="s">
        <v>83</v>
      </c>
      <c r="AV242" s="13" t="s">
        <v>81</v>
      </c>
      <c r="AW242" s="13" t="s">
        <v>31</v>
      </c>
      <c r="AX242" s="13" t="s">
        <v>73</v>
      </c>
      <c r="AY242" s="244" t="s">
        <v>121</v>
      </c>
    </row>
    <row r="243" s="14" customFormat="1">
      <c r="A243" s="14"/>
      <c r="B243" s="245"/>
      <c r="C243" s="246"/>
      <c r="D243" s="236" t="s">
        <v>129</v>
      </c>
      <c r="E243" s="247" t="s">
        <v>1</v>
      </c>
      <c r="F243" s="248" t="s">
        <v>575</v>
      </c>
      <c r="G243" s="246"/>
      <c r="H243" s="249">
        <v>1.69</v>
      </c>
      <c r="I243" s="250"/>
      <c r="J243" s="246"/>
      <c r="K243" s="246"/>
      <c r="L243" s="251"/>
      <c r="M243" s="252"/>
      <c r="N243" s="253"/>
      <c r="O243" s="253"/>
      <c r="P243" s="253"/>
      <c r="Q243" s="253"/>
      <c r="R243" s="253"/>
      <c r="S243" s="253"/>
      <c r="T243" s="25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5" t="s">
        <v>129</v>
      </c>
      <c r="AU243" s="255" t="s">
        <v>83</v>
      </c>
      <c r="AV243" s="14" t="s">
        <v>83</v>
      </c>
      <c r="AW243" s="14" t="s">
        <v>31</v>
      </c>
      <c r="AX243" s="14" t="s">
        <v>73</v>
      </c>
      <c r="AY243" s="255" t="s">
        <v>121</v>
      </c>
    </row>
    <row r="244" s="14" customFormat="1">
      <c r="A244" s="14"/>
      <c r="B244" s="245"/>
      <c r="C244" s="246"/>
      <c r="D244" s="236" t="s">
        <v>129</v>
      </c>
      <c r="E244" s="247" t="s">
        <v>1</v>
      </c>
      <c r="F244" s="248" t="s">
        <v>576</v>
      </c>
      <c r="G244" s="246"/>
      <c r="H244" s="249">
        <v>1.5700000000000001</v>
      </c>
      <c r="I244" s="250"/>
      <c r="J244" s="246"/>
      <c r="K244" s="246"/>
      <c r="L244" s="251"/>
      <c r="M244" s="252"/>
      <c r="N244" s="253"/>
      <c r="O244" s="253"/>
      <c r="P244" s="253"/>
      <c r="Q244" s="253"/>
      <c r="R244" s="253"/>
      <c r="S244" s="253"/>
      <c r="T244" s="25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5" t="s">
        <v>129</v>
      </c>
      <c r="AU244" s="255" t="s">
        <v>83</v>
      </c>
      <c r="AV244" s="14" t="s">
        <v>83</v>
      </c>
      <c r="AW244" s="14" t="s">
        <v>31</v>
      </c>
      <c r="AX244" s="14" t="s">
        <v>73</v>
      </c>
      <c r="AY244" s="255" t="s">
        <v>121</v>
      </c>
    </row>
    <row r="245" s="14" customFormat="1">
      <c r="A245" s="14"/>
      <c r="B245" s="245"/>
      <c r="C245" s="246"/>
      <c r="D245" s="236" t="s">
        <v>129</v>
      </c>
      <c r="E245" s="247" t="s">
        <v>1</v>
      </c>
      <c r="F245" s="248" t="s">
        <v>577</v>
      </c>
      <c r="G245" s="246"/>
      <c r="H245" s="249">
        <v>1.1050000000000002</v>
      </c>
      <c r="I245" s="250"/>
      <c r="J245" s="246"/>
      <c r="K245" s="246"/>
      <c r="L245" s="251"/>
      <c r="M245" s="252"/>
      <c r="N245" s="253"/>
      <c r="O245" s="253"/>
      <c r="P245" s="253"/>
      <c r="Q245" s="253"/>
      <c r="R245" s="253"/>
      <c r="S245" s="253"/>
      <c r="T245" s="25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5" t="s">
        <v>129</v>
      </c>
      <c r="AU245" s="255" t="s">
        <v>83</v>
      </c>
      <c r="AV245" s="14" t="s">
        <v>83</v>
      </c>
      <c r="AW245" s="14" t="s">
        <v>31</v>
      </c>
      <c r="AX245" s="14" t="s">
        <v>73</v>
      </c>
      <c r="AY245" s="255" t="s">
        <v>121</v>
      </c>
    </row>
    <row r="246" s="13" customFormat="1">
      <c r="A246" s="13"/>
      <c r="B246" s="234"/>
      <c r="C246" s="235"/>
      <c r="D246" s="236" t="s">
        <v>129</v>
      </c>
      <c r="E246" s="237" t="s">
        <v>1</v>
      </c>
      <c r="F246" s="238" t="s">
        <v>476</v>
      </c>
      <c r="G246" s="235"/>
      <c r="H246" s="237" t="s">
        <v>1</v>
      </c>
      <c r="I246" s="239"/>
      <c r="J246" s="235"/>
      <c r="K246" s="235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129</v>
      </c>
      <c r="AU246" s="244" t="s">
        <v>83</v>
      </c>
      <c r="AV246" s="13" t="s">
        <v>81</v>
      </c>
      <c r="AW246" s="13" t="s">
        <v>31</v>
      </c>
      <c r="AX246" s="13" t="s">
        <v>73</v>
      </c>
      <c r="AY246" s="244" t="s">
        <v>121</v>
      </c>
    </row>
    <row r="247" s="14" customFormat="1">
      <c r="A247" s="14"/>
      <c r="B247" s="245"/>
      <c r="C247" s="246"/>
      <c r="D247" s="236" t="s">
        <v>129</v>
      </c>
      <c r="E247" s="247" t="s">
        <v>1</v>
      </c>
      <c r="F247" s="248" t="s">
        <v>521</v>
      </c>
      <c r="G247" s="246"/>
      <c r="H247" s="249">
        <v>0.85000000000000009</v>
      </c>
      <c r="I247" s="250"/>
      <c r="J247" s="246"/>
      <c r="K247" s="246"/>
      <c r="L247" s="251"/>
      <c r="M247" s="252"/>
      <c r="N247" s="253"/>
      <c r="O247" s="253"/>
      <c r="P247" s="253"/>
      <c r="Q247" s="253"/>
      <c r="R247" s="253"/>
      <c r="S247" s="253"/>
      <c r="T247" s="25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5" t="s">
        <v>129</v>
      </c>
      <c r="AU247" s="255" t="s">
        <v>83</v>
      </c>
      <c r="AV247" s="14" t="s">
        <v>83</v>
      </c>
      <c r="AW247" s="14" t="s">
        <v>31</v>
      </c>
      <c r="AX247" s="14" t="s">
        <v>73</v>
      </c>
      <c r="AY247" s="255" t="s">
        <v>121</v>
      </c>
    </row>
    <row r="248" s="14" customFormat="1">
      <c r="A248" s="14"/>
      <c r="B248" s="245"/>
      <c r="C248" s="246"/>
      <c r="D248" s="236" t="s">
        <v>129</v>
      </c>
      <c r="E248" s="247" t="s">
        <v>1</v>
      </c>
      <c r="F248" s="248" t="s">
        <v>522</v>
      </c>
      <c r="G248" s="246"/>
      <c r="H248" s="249">
        <v>4.8300000000000001</v>
      </c>
      <c r="I248" s="250"/>
      <c r="J248" s="246"/>
      <c r="K248" s="246"/>
      <c r="L248" s="251"/>
      <c r="M248" s="252"/>
      <c r="N248" s="253"/>
      <c r="O248" s="253"/>
      <c r="P248" s="253"/>
      <c r="Q248" s="253"/>
      <c r="R248" s="253"/>
      <c r="S248" s="253"/>
      <c r="T248" s="25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5" t="s">
        <v>129</v>
      </c>
      <c r="AU248" s="255" t="s">
        <v>83</v>
      </c>
      <c r="AV248" s="14" t="s">
        <v>83</v>
      </c>
      <c r="AW248" s="14" t="s">
        <v>31</v>
      </c>
      <c r="AX248" s="14" t="s">
        <v>73</v>
      </c>
      <c r="AY248" s="255" t="s">
        <v>121</v>
      </c>
    </row>
    <row r="249" s="14" customFormat="1">
      <c r="A249" s="14"/>
      <c r="B249" s="245"/>
      <c r="C249" s="246"/>
      <c r="D249" s="236" t="s">
        <v>129</v>
      </c>
      <c r="E249" s="247" t="s">
        <v>1</v>
      </c>
      <c r="F249" s="248" t="s">
        <v>523</v>
      </c>
      <c r="G249" s="246"/>
      <c r="H249" s="249">
        <v>5.25</v>
      </c>
      <c r="I249" s="250"/>
      <c r="J249" s="246"/>
      <c r="K249" s="246"/>
      <c r="L249" s="251"/>
      <c r="M249" s="252"/>
      <c r="N249" s="253"/>
      <c r="O249" s="253"/>
      <c r="P249" s="253"/>
      <c r="Q249" s="253"/>
      <c r="R249" s="253"/>
      <c r="S249" s="253"/>
      <c r="T249" s="25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5" t="s">
        <v>129</v>
      </c>
      <c r="AU249" s="255" t="s">
        <v>83</v>
      </c>
      <c r="AV249" s="14" t="s">
        <v>83</v>
      </c>
      <c r="AW249" s="14" t="s">
        <v>31</v>
      </c>
      <c r="AX249" s="14" t="s">
        <v>73</v>
      </c>
      <c r="AY249" s="255" t="s">
        <v>121</v>
      </c>
    </row>
    <row r="250" s="15" customFormat="1">
      <c r="A250" s="15"/>
      <c r="B250" s="256"/>
      <c r="C250" s="257"/>
      <c r="D250" s="236" t="s">
        <v>129</v>
      </c>
      <c r="E250" s="258" t="s">
        <v>1</v>
      </c>
      <c r="F250" s="259" t="s">
        <v>133</v>
      </c>
      <c r="G250" s="257"/>
      <c r="H250" s="260">
        <v>15.295</v>
      </c>
      <c r="I250" s="261"/>
      <c r="J250" s="257"/>
      <c r="K250" s="257"/>
      <c r="L250" s="262"/>
      <c r="M250" s="263"/>
      <c r="N250" s="264"/>
      <c r="O250" s="264"/>
      <c r="P250" s="264"/>
      <c r="Q250" s="264"/>
      <c r="R250" s="264"/>
      <c r="S250" s="264"/>
      <c r="T250" s="26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6" t="s">
        <v>129</v>
      </c>
      <c r="AU250" s="266" t="s">
        <v>83</v>
      </c>
      <c r="AV250" s="15" t="s">
        <v>127</v>
      </c>
      <c r="AW250" s="15" t="s">
        <v>31</v>
      </c>
      <c r="AX250" s="15" t="s">
        <v>81</v>
      </c>
      <c r="AY250" s="266" t="s">
        <v>121</v>
      </c>
    </row>
    <row r="251" s="2" customFormat="1" ht="37.8" customHeight="1">
      <c r="A251" s="39"/>
      <c r="B251" s="40"/>
      <c r="C251" s="220" t="s">
        <v>211</v>
      </c>
      <c r="D251" s="220" t="s">
        <v>123</v>
      </c>
      <c r="E251" s="221" t="s">
        <v>204</v>
      </c>
      <c r="F251" s="222" t="s">
        <v>205</v>
      </c>
      <c r="G251" s="223" t="s">
        <v>195</v>
      </c>
      <c r="H251" s="224">
        <v>409.49000000000001</v>
      </c>
      <c r="I251" s="225"/>
      <c r="J251" s="226">
        <f>ROUND(I251*H251,2)</f>
        <v>0</v>
      </c>
      <c r="K251" s="227"/>
      <c r="L251" s="45"/>
      <c r="M251" s="228" t="s">
        <v>1</v>
      </c>
      <c r="N251" s="229" t="s">
        <v>38</v>
      </c>
      <c r="O251" s="92"/>
      <c r="P251" s="230">
        <f>O251*H251</f>
        <v>0</v>
      </c>
      <c r="Q251" s="230">
        <v>0</v>
      </c>
      <c r="R251" s="230">
        <f>Q251*H251</f>
        <v>0</v>
      </c>
      <c r="S251" s="230">
        <v>0</v>
      </c>
      <c r="T251" s="23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2" t="s">
        <v>127</v>
      </c>
      <c r="AT251" s="232" t="s">
        <v>123</v>
      </c>
      <c r="AU251" s="232" t="s">
        <v>83</v>
      </c>
      <c r="AY251" s="18" t="s">
        <v>121</v>
      </c>
      <c r="BE251" s="233">
        <f>IF(N251="základní",J251,0)</f>
        <v>0</v>
      </c>
      <c r="BF251" s="233">
        <f>IF(N251="snížená",J251,0)</f>
        <v>0</v>
      </c>
      <c r="BG251" s="233">
        <f>IF(N251="zákl. přenesená",J251,0)</f>
        <v>0</v>
      </c>
      <c r="BH251" s="233">
        <f>IF(N251="sníž. přenesená",J251,0)</f>
        <v>0</v>
      </c>
      <c r="BI251" s="233">
        <f>IF(N251="nulová",J251,0)</f>
        <v>0</v>
      </c>
      <c r="BJ251" s="18" t="s">
        <v>81</v>
      </c>
      <c r="BK251" s="233">
        <f>ROUND(I251*H251,2)</f>
        <v>0</v>
      </c>
      <c r="BL251" s="18" t="s">
        <v>127</v>
      </c>
      <c r="BM251" s="232" t="s">
        <v>578</v>
      </c>
    </row>
    <row r="252" s="14" customFormat="1">
      <c r="A252" s="14"/>
      <c r="B252" s="245"/>
      <c r="C252" s="246"/>
      <c r="D252" s="236" t="s">
        <v>129</v>
      </c>
      <c r="E252" s="247" t="s">
        <v>1</v>
      </c>
      <c r="F252" s="248" t="s">
        <v>579</v>
      </c>
      <c r="G252" s="246"/>
      <c r="H252" s="249">
        <v>409.48999999999995</v>
      </c>
      <c r="I252" s="250"/>
      <c r="J252" s="246"/>
      <c r="K252" s="246"/>
      <c r="L252" s="251"/>
      <c r="M252" s="252"/>
      <c r="N252" s="253"/>
      <c r="O252" s="253"/>
      <c r="P252" s="253"/>
      <c r="Q252" s="253"/>
      <c r="R252" s="253"/>
      <c r="S252" s="253"/>
      <c r="T252" s="25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5" t="s">
        <v>129</v>
      </c>
      <c r="AU252" s="255" t="s">
        <v>83</v>
      </c>
      <c r="AV252" s="14" t="s">
        <v>83</v>
      </c>
      <c r="AW252" s="14" t="s">
        <v>31</v>
      </c>
      <c r="AX252" s="14" t="s">
        <v>81</v>
      </c>
      <c r="AY252" s="255" t="s">
        <v>121</v>
      </c>
    </row>
    <row r="253" s="2" customFormat="1" ht="37.8" customHeight="1">
      <c r="A253" s="39"/>
      <c r="B253" s="40"/>
      <c r="C253" s="220" t="s">
        <v>217</v>
      </c>
      <c r="D253" s="220" t="s">
        <v>123</v>
      </c>
      <c r="E253" s="221" t="s">
        <v>207</v>
      </c>
      <c r="F253" s="222" t="s">
        <v>208</v>
      </c>
      <c r="G253" s="223" t="s">
        <v>195</v>
      </c>
      <c r="H253" s="224">
        <v>1637.96</v>
      </c>
      <c r="I253" s="225"/>
      <c r="J253" s="226">
        <f>ROUND(I253*H253,2)</f>
        <v>0</v>
      </c>
      <c r="K253" s="227"/>
      <c r="L253" s="45"/>
      <c r="M253" s="228" t="s">
        <v>1</v>
      </c>
      <c r="N253" s="229" t="s">
        <v>38</v>
      </c>
      <c r="O253" s="92"/>
      <c r="P253" s="230">
        <f>O253*H253</f>
        <v>0</v>
      </c>
      <c r="Q253" s="230">
        <v>0</v>
      </c>
      <c r="R253" s="230">
        <f>Q253*H253</f>
        <v>0</v>
      </c>
      <c r="S253" s="230">
        <v>0</v>
      </c>
      <c r="T253" s="23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2" t="s">
        <v>127</v>
      </c>
      <c r="AT253" s="232" t="s">
        <v>123</v>
      </c>
      <c r="AU253" s="232" t="s">
        <v>83</v>
      </c>
      <c r="AY253" s="18" t="s">
        <v>121</v>
      </c>
      <c r="BE253" s="233">
        <f>IF(N253="základní",J253,0)</f>
        <v>0</v>
      </c>
      <c r="BF253" s="233">
        <f>IF(N253="snížená",J253,0)</f>
        <v>0</v>
      </c>
      <c r="BG253" s="233">
        <f>IF(N253="zákl. přenesená",J253,0)</f>
        <v>0</v>
      </c>
      <c r="BH253" s="233">
        <f>IF(N253="sníž. přenesená",J253,0)</f>
        <v>0</v>
      </c>
      <c r="BI253" s="233">
        <f>IF(N253="nulová",J253,0)</f>
        <v>0</v>
      </c>
      <c r="BJ253" s="18" t="s">
        <v>81</v>
      </c>
      <c r="BK253" s="233">
        <f>ROUND(I253*H253,2)</f>
        <v>0</v>
      </c>
      <c r="BL253" s="18" t="s">
        <v>127</v>
      </c>
      <c r="BM253" s="232" t="s">
        <v>580</v>
      </c>
    </row>
    <row r="254" s="14" customFormat="1">
      <c r="A254" s="14"/>
      <c r="B254" s="245"/>
      <c r="C254" s="246"/>
      <c r="D254" s="236" t="s">
        <v>129</v>
      </c>
      <c r="E254" s="247" t="s">
        <v>1</v>
      </c>
      <c r="F254" s="248" t="s">
        <v>581</v>
      </c>
      <c r="G254" s="246"/>
      <c r="H254" s="249">
        <v>1637.96</v>
      </c>
      <c r="I254" s="250"/>
      <c r="J254" s="246"/>
      <c r="K254" s="246"/>
      <c r="L254" s="251"/>
      <c r="M254" s="252"/>
      <c r="N254" s="253"/>
      <c r="O254" s="253"/>
      <c r="P254" s="253"/>
      <c r="Q254" s="253"/>
      <c r="R254" s="253"/>
      <c r="S254" s="253"/>
      <c r="T254" s="25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5" t="s">
        <v>129</v>
      </c>
      <c r="AU254" s="255" t="s">
        <v>83</v>
      </c>
      <c r="AV254" s="14" t="s">
        <v>83</v>
      </c>
      <c r="AW254" s="14" t="s">
        <v>31</v>
      </c>
      <c r="AX254" s="14" t="s">
        <v>73</v>
      </c>
      <c r="AY254" s="255" t="s">
        <v>121</v>
      </c>
    </row>
    <row r="255" s="15" customFormat="1">
      <c r="A255" s="15"/>
      <c r="B255" s="256"/>
      <c r="C255" s="257"/>
      <c r="D255" s="236" t="s">
        <v>129</v>
      </c>
      <c r="E255" s="258" t="s">
        <v>1</v>
      </c>
      <c r="F255" s="259" t="s">
        <v>133</v>
      </c>
      <c r="G255" s="257"/>
      <c r="H255" s="260">
        <v>1637.96</v>
      </c>
      <c r="I255" s="261"/>
      <c r="J255" s="257"/>
      <c r="K255" s="257"/>
      <c r="L255" s="262"/>
      <c r="M255" s="263"/>
      <c r="N255" s="264"/>
      <c r="O255" s="264"/>
      <c r="P255" s="264"/>
      <c r="Q255" s="264"/>
      <c r="R255" s="264"/>
      <c r="S255" s="264"/>
      <c r="T255" s="26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6" t="s">
        <v>129</v>
      </c>
      <c r="AU255" s="266" t="s">
        <v>83</v>
      </c>
      <c r="AV255" s="15" t="s">
        <v>127</v>
      </c>
      <c r="AW255" s="15" t="s">
        <v>31</v>
      </c>
      <c r="AX255" s="15" t="s">
        <v>81</v>
      </c>
      <c r="AY255" s="266" t="s">
        <v>121</v>
      </c>
    </row>
    <row r="256" s="2" customFormat="1" ht="33" customHeight="1">
      <c r="A256" s="39"/>
      <c r="B256" s="40"/>
      <c r="C256" s="220" t="s">
        <v>222</v>
      </c>
      <c r="D256" s="220" t="s">
        <v>123</v>
      </c>
      <c r="E256" s="221" t="s">
        <v>212</v>
      </c>
      <c r="F256" s="222" t="s">
        <v>213</v>
      </c>
      <c r="G256" s="223" t="s">
        <v>214</v>
      </c>
      <c r="H256" s="224">
        <v>737.08199999999999</v>
      </c>
      <c r="I256" s="225"/>
      <c r="J256" s="226">
        <f>ROUND(I256*H256,2)</f>
        <v>0</v>
      </c>
      <c r="K256" s="227"/>
      <c r="L256" s="45"/>
      <c r="M256" s="228" t="s">
        <v>1</v>
      </c>
      <c r="N256" s="229" t="s">
        <v>38</v>
      </c>
      <c r="O256" s="92"/>
      <c r="P256" s="230">
        <f>O256*H256</f>
        <v>0</v>
      </c>
      <c r="Q256" s="230">
        <v>0</v>
      </c>
      <c r="R256" s="230">
        <f>Q256*H256</f>
        <v>0</v>
      </c>
      <c r="S256" s="230">
        <v>0</v>
      </c>
      <c r="T256" s="23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2" t="s">
        <v>127</v>
      </c>
      <c r="AT256" s="232" t="s">
        <v>123</v>
      </c>
      <c r="AU256" s="232" t="s">
        <v>83</v>
      </c>
      <c r="AY256" s="18" t="s">
        <v>121</v>
      </c>
      <c r="BE256" s="233">
        <f>IF(N256="základní",J256,0)</f>
        <v>0</v>
      </c>
      <c r="BF256" s="233">
        <f>IF(N256="snížená",J256,0)</f>
        <v>0</v>
      </c>
      <c r="BG256" s="233">
        <f>IF(N256="zákl. přenesená",J256,0)</f>
        <v>0</v>
      </c>
      <c r="BH256" s="233">
        <f>IF(N256="sníž. přenesená",J256,0)</f>
        <v>0</v>
      </c>
      <c r="BI256" s="233">
        <f>IF(N256="nulová",J256,0)</f>
        <v>0</v>
      </c>
      <c r="BJ256" s="18" t="s">
        <v>81</v>
      </c>
      <c r="BK256" s="233">
        <f>ROUND(I256*H256,2)</f>
        <v>0</v>
      </c>
      <c r="BL256" s="18" t="s">
        <v>127</v>
      </c>
      <c r="BM256" s="232" t="s">
        <v>582</v>
      </c>
    </row>
    <row r="257" s="14" customFormat="1">
      <c r="A257" s="14"/>
      <c r="B257" s="245"/>
      <c r="C257" s="246"/>
      <c r="D257" s="236" t="s">
        <v>129</v>
      </c>
      <c r="E257" s="247" t="s">
        <v>1</v>
      </c>
      <c r="F257" s="248" t="s">
        <v>583</v>
      </c>
      <c r="G257" s="246"/>
      <c r="H257" s="249">
        <v>737.08199999999999</v>
      </c>
      <c r="I257" s="250"/>
      <c r="J257" s="246"/>
      <c r="K257" s="246"/>
      <c r="L257" s="251"/>
      <c r="M257" s="252"/>
      <c r="N257" s="253"/>
      <c r="O257" s="253"/>
      <c r="P257" s="253"/>
      <c r="Q257" s="253"/>
      <c r="R257" s="253"/>
      <c r="S257" s="253"/>
      <c r="T257" s="25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5" t="s">
        <v>129</v>
      </c>
      <c r="AU257" s="255" t="s">
        <v>83</v>
      </c>
      <c r="AV257" s="14" t="s">
        <v>83</v>
      </c>
      <c r="AW257" s="14" t="s">
        <v>31</v>
      </c>
      <c r="AX257" s="14" t="s">
        <v>73</v>
      </c>
      <c r="AY257" s="255" t="s">
        <v>121</v>
      </c>
    </row>
    <row r="258" s="15" customFormat="1">
      <c r="A258" s="15"/>
      <c r="B258" s="256"/>
      <c r="C258" s="257"/>
      <c r="D258" s="236" t="s">
        <v>129</v>
      </c>
      <c r="E258" s="258" t="s">
        <v>1</v>
      </c>
      <c r="F258" s="259" t="s">
        <v>133</v>
      </c>
      <c r="G258" s="257"/>
      <c r="H258" s="260">
        <v>737.08199999999999</v>
      </c>
      <c r="I258" s="261"/>
      <c r="J258" s="257"/>
      <c r="K258" s="257"/>
      <c r="L258" s="262"/>
      <c r="M258" s="263"/>
      <c r="N258" s="264"/>
      <c r="O258" s="264"/>
      <c r="P258" s="264"/>
      <c r="Q258" s="264"/>
      <c r="R258" s="264"/>
      <c r="S258" s="264"/>
      <c r="T258" s="26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6" t="s">
        <v>129</v>
      </c>
      <c r="AU258" s="266" t="s">
        <v>83</v>
      </c>
      <c r="AV258" s="15" t="s">
        <v>127</v>
      </c>
      <c r="AW258" s="15" t="s">
        <v>31</v>
      </c>
      <c r="AX258" s="15" t="s">
        <v>81</v>
      </c>
      <c r="AY258" s="266" t="s">
        <v>121</v>
      </c>
    </row>
    <row r="259" s="2" customFormat="1" ht="16.5" customHeight="1">
      <c r="A259" s="39"/>
      <c r="B259" s="40"/>
      <c r="C259" s="220" t="s">
        <v>228</v>
      </c>
      <c r="D259" s="220" t="s">
        <v>123</v>
      </c>
      <c r="E259" s="221" t="s">
        <v>218</v>
      </c>
      <c r="F259" s="222" t="s">
        <v>219</v>
      </c>
      <c r="G259" s="223" t="s">
        <v>195</v>
      </c>
      <c r="H259" s="224">
        <v>717.71000000000004</v>
      </c>
      <c r="I259" s="225"/>
      <c r="J259" s="226">
        <f>ROUND(I259*H259,2)</f>
        <v>0</v>
      </c>
      <c r="K259" s="227"/>
      <c r="L259" s="45"/>
      <c r="M259" s="228" t="s">
        <v>1</v>
      </c>
      <c r="N259" s="229" t="s">
        <v>38</v>
      </c>
      <c r="O259" s="92"/>
      <c r="P259" s="230">
        <f>O259*H259</f>
        <v>0</v>
      </c>
      <c r="Q259" s="230">
        <v>0</v>
      </c>
      <c r="R259" s="230">
        <f>Q259*H259</f>
        <v>0</v>
      </c>
      <c r="S259" s="230">
        <v>0</v>
      </c>
      <c r="T259" s="231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2" t="s">
        <v>127</v>
      </c>
      <c r="AT259" s="232" t="s">
        <v>123</v>
      </c>
      <c r="AU259" s="232" t="s">
        <v>83</v>
      </c>
      <c r="AY259" s="18" t="s">
        <v>121</v>
      </c>
      <c r="BE259" s="233">
        <f>IF(N259="základní",J259,0)</f>
        <v>0</v>
      </c>
      <c r="BF259" s="233">
        <f>IF(N259="snížená",J259,0)</f>
        <v>0</v>
      </c>
      <c r="BG259" s="233">
        <f>IF(N259="zákl. přenesená",J259,0)</f>
        <v>0</v>
      </c>
      <c r="BH259" s="233">
        <f>IF(N259="sníž. přenesená",J259,0)</f>
        <v>0</v>
      </c>
      <c r="BI259" s="233">
        <f>IF(N259="nulová",J259,0)</f>
        <v>0</v>
      </c>
      <c r="BJ259" s="18" t="s">
        <v>81</v>
      </c>
      <c r="BK259" s="233">
        <f>ROUND(I259*H259,2)</f>
        <v>0</v>
      </c>
      <c r="BL259" s="18" t="s">
        <v>127</v>
      </c>
      <c r="BM259" s="232" t="s">
        <v>584</v>
      </c>
    </row>
    <row r="260" s="14" customFormat="1">
      <c r="A260" s="14"/>
      <c r="B260" s="245"/>
      <c r="C260" s="246"/>
      <c r="D260" s="236" t="s">
        <v>129</v>
      </c>
      <c r="E260" s="247" t="s">
        <v>1</v>
      </c>
      <c r="F260" s="248" t="s">
        <v>585</v>
      </c>
      <c r="G260" s="246"/>
      <c r="H260" s="249">
        <v>409.49000000000001</v>
      </c>
      <c r="I260" s="250"/>
      <c r="J260" s="246"/>
      <c r="K260" s="246"/>
      <c r="L260" s="251"/>
      <c r="M260" s="252"/>
      <c r="N260" s="253"/>
      <c r="O260" s="253"/>
      <c r="P260" s="253"/>
      <c r="Q260" s="253"/>
      <c r="R260" s="253"/>
      <c r="S260" s="253"/>
      <c r="T260" s="25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5" t="s">
        <v>129</v>
      </c>
      <c r="AU260" s="255" t="s">
        <v>83</v>
      </c>
      <c r="AV260" s="14" t="s">
        <v>83</v>
      </c>
      <c r="AW260" s="14" t="s">
        <v>31</v>
      </c>
      <c r="AX260" s="14" t="s">
        <v>73</v>
      </c>
      <c r="AY260" s="255" t="s">
        <v>121</v>
      </c>
    </row>
    <row r="261" s="14" customFormat="1">
      <c r="A261" s="14"/>
      <c r="B261" s="245"/>
      <c r="C261" s="246"/>
      <c r="D261" s="236" t="s">
        <v>129</v>
      </c>
      <c r="E261" s="247" t="s">
        <v>1</v>
      </c>
      <c r="F261" s="248" t="s">
        <v>586</v>
      </c>
      <c r="G261" s="246"/>
      <c r="H261" s="249">
        <v>15.295</v>
      </c>
      <c r="I261" s="250"/>
      <c r="J261" s="246"/>
      <c r="K261" s="246"/>
      <c r="L261" s="251"/>
      <c r="M261" s="252"/>
      <c r="N261" s="253"/>
      <c r="O261" s="253"/>
      <c r="P261" s="253"/>
      <c r="Q261" s="253"/>
      <c r="R261" s="253"/>
      <c r="S261" s="253"/>
      <c r="T261" s="25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5" t="s">
        <v>129</v>
      </c>
      <c r="AU261" s="255" t="s">
        <v>83</v>
      </c>
      <c r="AV261" s="14" t="s">
        <v>83</v>
      </c>
      <c r="AW261" s="14" t="s">
        <v>31</v>
      </c>
      <c r="AX261" s="14" t="s">
        <v>73</v>
      </c>
      <c r="AY261" s="255" t="s">
        <v>121</v>
      </c>
    </row>
    <row r="262" s="14" customFormat="1">
      <c r="A262" s="14"/>
      <c r="B262" s="245"/>
      <c r="C262" s="246"/>
      <c r="D262" s="236" t="s">
        <v>129</v>
      </c>
      <c r="E262" s="247" t="s">
        <v>1</v>
      </c>
      <c r="F262" s="248" t="s">
        <v>587</v>
      </c>
      <c r="G262" s="246"/>
      <c r="H262" s="249">
        <v>292.92500000000001</v>
      </c>
      <c r="I262" s="250"/>
      <c r="J262" s="246"/>
      <c r="K262" s="246"/>
      <c r="L262" s="251"/>
      <c r="M262" s="252"/>
      <c r="N262" s="253"/>
      <c r="O262" s="253"/>
      <c r="P262" s="253"/>
      <c r="Q262" s="253"/>
      <c r="R262" s="253"/>
      <c r="S262" s="253"/>
      <c r="T262" s="25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5" t="s">
        <v>129</v>
      </c>
      <c r="AU262" s="255" t="s">
        <v>83</v>
      </c>
      <c r="AV262" s="14" t="s">
        <v>83</v>
      </c>
      <c r="AW262" s="14" t="s">
        <v>31</v>
      </c>
      <c r="AX262" s="14" t="s">
        <v>73</v>
      </c>
      <c r="AY262" s="255" t="s">
        <v>121</v>
      </c>
    </row>
    <row r="263" s="15" customFormat="1">
      <c r="A263" s="15"/>
      <c r="B263" s="256"/>
      <c r="C263" s="257"/>
      <c r="D263" s="236" t="s">
        <v>129</v>
      </c>
      <c r="E263" s="258" t="s">
        <v>1</v>
      </c>
      <c r="F263" s="259" t="s">
        <v>133</v>
      </c>
      <c r="G263" s="257"/>
      <c r="H263" s="260">
        <v>717.71000000000004</v>
      </c>
      <c r="I263" s="261"/>
      <c r="J263" s="257"/>
      <c r="K263" s="257"/>
      <c r="L263" s="262"/>
      <c r="M263" s="263"/>
      <c r="N263" s="264"/>
      <c r="O263" s="264"/>
      <c r="P263" s="264"/>
      <c r="Q263" s="264"/>
      <c r="R263" s="264"/>
      <c r="S263" s="264"/>
      <c r="T263" s="26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6" t="s">
        <v>129</v>
      </c>
      <c r="AU263" s="266" t="s">
        <v>83</v>
      </c>
      <c r="AV263" s="15" t="s">
        <v>127</v>
      </c>
      <c r="AW263" s="15" t="s">
        <v>31</v>
      </c>
      <c r="AX263" s="15" t="s">
        <v>81</v>
      </c>
      <c r="AY263" s="266" t="s">
        <v>121</v>
      </c>
    </row>
    <row r="264" s="2" customFormat="1" ht="24.15" customHeight="1">
      <c r="A264" s="39"/>
      <c r="B264" s="40"/>
      <c r="C264" s="220" t="s">
        <v>234</v>
      </c>
      <c r="D264" s="220" t="s">
        <v>123</v>
      </c>
      <c r="E264" s="221" t="s">
        <v>223</v>
      </c>
      <c r="F264" s="222" t="s">
        <v>224</v>
      </c>
      <c r="G264" s="223" t="s">
        <v>195</v>
      </c>
      <c r="H264" s="224">
        <v>9.4049999999999994</v>
      </c>
      <c r="I264" s="225"/>
      <c r="J264" s="226">
        <f>ROUND(I264*H264,2)</f>
        <v>0</v>
      </c>
      <c r="K264" s="227"/>
      <c r="L264" s="45"/>
      <c r="M264" s="228" t="s">
        <v>1</v>
      </c>
      <c r="N264" s="229" t="s">
        <v>38</v>
      </c>
      <c r="O264" s="92"/>
      <c r="P264" s="230">
        <f>O264*H264</f>
        <v>0</v>
      </c>
      <c r="Q264" s="230">
        <v>0</v>
      </c>
      <c r="R264" s="230">
        <f>Q264*H264</f>
        <v>0</v>
      </c>
      <c r="S264" s="230">
        <v>0</v>
      </c>
      <c r="T264" s="231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2" t="s">
        <v>127</v>
      </c>
      <c r="AT264" s="232" t="s">
        <v>123</v>
      </c>
      <c r="AU264" s="232" t="s">
        <v>83</v>
      </c>
      <c r="AY264" s="18" t="s">
        <v>121</v>
      </c>
      <c r="BE264" s="233">
        <f>IF(N264="základní",J264,0)</f>
        <v>0</v>
      </c>
      <c r="BF264" s="233">
        <f>IF(N264="snížená",J264,0)</f>
        <v>0</v>
      </c>
      <c r="BG264" s="233">
        <f>IF(N264="zákl. přenesená",J264,0)</f>
        <v>0</v>
      </c>
      <c r="BH264" s="233">
        <f>IF(N264="sníž. přenesená",J264,0)</f>
        <v>0</v>
      </c>
      <c r="BI264" s="233">
        <f>IF(N264="nulová",J264,0)</f>
        <v>0</v>
      </c>
      <c r="BJ264" s="18" t="s">
        <v>81</v>
      </c>
      <c r="BK264" s="233">
        <f>ROUND(I264*H264,2)</f>
        <v>0</v>
      </c>
      <c r="BL264" s="18" t="s">
        <v>127</v>
      </c>
      <c r="BM264" s="232" t="s">
        <v>588</v>
      </c>
    </row>
    <row r="265" s="14" customFormat="1">
      <c r="A265" s="14"/>
      <c r="B265" s="245"/>
      <c r="C265" s="246"/>
      <c r="D265" s="236" t="s">
        <v>129</v>
      </c>
      <c r="E265" s="247" t="s">
        <v>1</v>
      </c>
      <c r="F265" s="248" t="s">
        <v>589</v>
      </c>
      <c r="G265" s="246"/>
      <c r="H265" s="249">
        <v>1.69</v>
      </c>
      <c r="I265" s="250"/>
      <c r="J265" s="246"/>
      <c r="K265" s="246"/>
      <c r="L265" s="251"/>
      <c r="M265" s="252"/>
      <c r="N265" s="253"/>
      <c r="O265" s="253"/>
      <c r="P265" s="253"/>
      <c r="Q265" s="253"/>
      <c r="R265" s="253"/>
      <c r="S265" s="253"/>
      <c r="T265" s="25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5" t="s">
        <v>129</v>
      </c>
      <c r="AU265" s="255" t="s">
        <v>83</v>
      </c>
      <c r="AV265" s="14" t="s">
        <v>83</v>
      </c>
      <c r="AW265" s="14" t="s">
        <v>31</v>
      </c>
      <c r="AX265" s="14" t="s">
        <v>73</v>
      </c>
      <c r="AY265" s="255" t="s">
        <v>121</v>
      </c>
    </row>
    <row r="266" s="14" customFormat="1">
      <c r="A266" s="14"/>
      <c r="B266" s="245"/>
      <c r="C266" s="246"/>
      <c r="D266" s="236" t="s">
        <v>129</v>
      </c>
      <c r="E266" s="247" t="s">
        <v>1</v>
      </c>
      <c r="F266" s="248" t="s">
        <v>590</v>
      </c>
      <c r="G266" s="246"/>
      <c r="H266" s="249">
        <v>1.5700000000000001</v>
      </c>
      <c r="I266" s="250"/>
      <c r="J266" s="246"/>
      <c r="K266" s="246"/>
      <c r="L266" s="251"/>
      <c r="M266" s="252"/>
      <c r="N266" s="253"/>
      <c r="O266" s="253"/>
      <c r="P266" s="253"/>
      <c r="Q266" s="253"/>
      <c r="R266" s="253"/>
      <c r="S266" s="253"/>
      <c r="T266" s="25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5" t="s">
        <v>129</v>
      </c>
      <c r="AU266" s="255" t="s">
        <v>83</v>
      </c>
      <c r="AV266" s="14" t="s">
        <v>83</v>
      </c>
      <c r="AW266" s="14" t="s">
        <v>31</v>
      </c>
      <c r="AX266" s="14" t="s">
        <v>73</v>
      </c>
      <c r="AY266" s="255" t="s">
        <v>121</v>
      </c>
    </row>
    <row r="267" s="14" customFormat="1">
      <c r="A267" s="14"/>
      <c r="B267" s="245"/>
      <c r="C267" s="246"/>
      <c r="D267" s="236" t="s">
        <v>129</v>
      </c>
      <c r="E267" s="247" t="s">
        <v>1</v>
      </c>
      <c r="F267" s="248" t="s">
        <v>591</v>
      </c>
      <c r="G267" s="246"/>
      <c r="H267" s="249">
        <v>1.1050000000000002</v>
      </c>
      <c r="I267" s="250"/>
      <c r="J267" s="246"/>
      <c r="K267" s="246"/>
      <c r="L267" s="251"/>
      <c r="M267" s="252"/>
      <c r="N267" s="253"/>
      <c r="O267" s="253"/>
      <c r="P267" s="253"/>
      <c r="Q267" s="253"/>
      <c r="R267" s="253"/>
      <c r="S267" s="253"/>
      <c r="T267" s="25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5" t="s">
        <v>129</v>
      </c>
      <c r="AU267" s="255" t="s">
        <v>83</v>
      </c>
      <c r="AV267" s="14" t="s">
        <v>83</v>
      </c>
      <c r="AW267" s="14" t="s">
        <v>31</v>
      </c>
      <c r="AX267" s="14" t="s">
        <v>73</v>
      </c>
      <c r="AY267" s="255" t="s">
        <v>121</v>
      </c>
    </row>
    <row r="268" s="13" customFormat="1">
      <c r="A268" s="13"/>
      <c r="B268" s="234"/>
      <c r="C268" s="235"/>
      <c r="D268" s="236" t="s">
        <v>129</v>
      </c>
      <c r="E268" s="237" t="s">
        <v>1</v>
      </c>
      <c r="F268" s="238" t="s">
        <v>592</v>
      </c>
      <c r="G268" s="235"/>
      <c r="H268" s="237" t="s">
        <v>1</v>
      </c>
      <c r="I268" s="239"/>
      <c r="J268" s="235"/>
      <c r="K268" s="235"/>
      <c r="L268" s="240"/>
      <c r="M268" s="241"/>
      <c r="N268" s="242"/>
      <c r="O268" s="242"/>
      <c r="P268" s="242"/>
      <c r="Q268" s="242"/>
      <c r="R268" s="242"/>
      <c r="S268" s="242"/>
      <c r="T268" s="24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4" t="s">
        <v>129</v>
      </c>
      <c r="AU268" s="244" t="s">
        <v>83</v>
      </c>
      <c r="AV268" s="13" t="s">
        <v>81</v>
      </c>
      <c r="AW268" s="13" t="s">
        <v>31</v>
      </c>
      <c r="AX268" s="13" t="s">
        <v>73</v>
      </c>
      <c r="AY268" s="244" t="s">
        <v>121</v>
      </c>
    </row>
    <row r="269" s="14" customFormat="1">
      <c r="A269" s="14"/>
      <c r="B269" s="245"/>
      <c r="C269" s="246"/>
      <c r="D269" s="236" t="s">
        <v>129</v>
      </c>
      <c r="E269" s="247" t="s">
        <v>1</v>
      </c>
      <c r="F269" s="248" t="s">
        <v>593</v>
      </c>
      <c r="G269" s="246"/>
      <c r="H269" s="249">
        <v>2.415</v>
      </c>
      <c r="I269" s="250"/>
      <c r="J269" s="246"/>
      <c r="K269" s="246"/>
      <c r="L269" s="251"/>
      <c r="M269" s="252"/>
      <c r="N269" s="253"/>
      <c r="O269" s="253"/>
      <c r="P269" s="253"/>
      <c r="Q269" s="253"/>
      <c r="R269" s="253"/>
      <c r="S269" s="253"/>
      <c r="T269" s="25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5" t="s">
        <v>129</v>
      </c>
      <c r="AU269" s="255" t="s">
        <v>83</v>
      </c>
      <c r="AV269" s="14" t="s">
        <v>83</v>
      </c>
      <c r="AW269" s="14" t="s">
        <v>31</v>
      </c>
      <c r="AX269" s="14" t="s">
        <v>73</v>
      </c>
      <c r="AY269" s="255" t="s">
        <v>121</v>
      </c>
    </row>
    <row r="270" s="14" customFormat="1">
      <c r="A270" s="14"/>
      <c r="B270" s="245"/>
      <c r="C270" s="246"/>
      <c r="D270" s="236" t="s">
        <v>129</v>
      </c>
      <c r="E270" s="247" t="s">
        <v>1</v>
      </c>
      <c r="F270" s="248" t="s">
        <v>594</v>
      </c>
      <c r="G270" s="246"/>
      <c r="H270" s="249">
        <v>2.625</v>
      </c>
      <c r="I270" s="250"/>
      <c r="J270" s="246"/>
      <c r="K270" s="246"/>
      <c r="L270" s="251"/>
      <c r="M270" s="252"/>
      <c r="N270" s="253"/>
      <c r="O270" s="253"/>
      <c r="P270" s="253"/>
      <c r="Q270" s="253"/>
      <c r="R270" s="253"/>
      <c r="S270" s="253"/>
      <c r="T270" s="25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5" t="s">
        <v>129</v>
      </c>
      <c r="AU270" s="255" t="s">
        <v>83</v>
      </c>
      <c r="AV270" s="14" t="s">
        <v>83</v>
      </c>
      <c r="AW270" s="14" t="s">
        <v>31</v>
      </c>
      <c r="AX270" s="14" t="s">
        <v>73</v>
      </c>
      <c r="AY270" s="255" t="s">
        <v>121</v>
      </c>
    </row>
    <row r="271" s="15" customFormat="1">
      <c r="A271" s="15"/>
      <c r="B271" s="256"/>
      <c r="C271" s="257"/>
      <c r="D271" s="236" t="s">
        <v>129</v>
      </c>
      <c r="E271" s="258" t="s">
        <v>1</v>
      </c>
      <c r="F271" s="259" t="s">
        <v>133</v>
      </c>
      <c r="G271" s="257"/>
      <c r="H271" s="260">
        <v>9.4050000000000011</v>
      </c>
      <c r="I271" s="261"/>
      <c r="J271" s="257"/>
      <c r="K271" s="257"/>
      <c r="L271" s="262"/>
      <c r="M271" s="263"/>
      <c r="N271" s="264"/>
      <c r="O271" s="264"/>
      <c r="P271" s="264"/>
      <c r="Q271" s="264"/>
      <c r="R271" s="264"/>
      <c r="S271" s="264"/>
      <c r="T271" s="26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6" t="s">
        <v>129</v>
      </c>
      <c r="AU271" s="266" t="s">
        <v>83</v>
      </c>
      <c r="AV271" s="15" t="s">
        <v>127</v>
      </c>
      <c r="AW271" s="15" t="s">
        <v>31</v>
      </c>
      <c r="AX271" s="15" t="s">
        <v>81</v>
      </c>
      <c r="AY271" s="266" t="s">
        <v>121</v>
      </c>
    </row>
    <row r="272" s="2" customFormat="1" ht="16.5" customHeight="1">
      <c r="A272" s="39"/>
      <c r="B272" s="40"/>
      <c r="C272" s="272" t="s">
        <v>240</v>
      </c>
      <c r="D272" s="272" t="s">
        <v>229</v>
      </c>
      <c r="E272" s="273" t="s">
        <v>595</v>
      </c>
      <c r="F272" s="274" t="s">
        <v>596</v>
      </c>
      <c r="G272" s="275" t="s">
        <v>214</v>
      </c>
      <c r="H272" s="276">
        <v>16.928999999999998</v>
      </c>
      <c r="I272" s="277"/>
      <c r="J272" s="278">
        <f>ROUND(I272*H272,2)</f>
        <v>0</v>
      </c>
      <c r="K272" s="279"/>
      <c r="L272" s="280"/>
      <c r="M272" s="281" t="s">
        <v>1</v>
      </c>
      <c r="N272" s="282" t="s">
        <v>38</v>
      </c>
      <c r="O272" s="92"/>
      <c r="P272" s="230">
        <f>O272*H272</f>
        <v>0</v>
      </c>
      <c r="Q272" s="230">
        <v>0</v>
      </c>
      <c r="R272" s="230">
        <f>Q272*H272</f>
        <v>0</v>
      </c>
      <c r="S272" s="230">
        <v>0</v>
      </c>
      <c r="T272" s="231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2" t="s">
        <v>159</v>
      </c>
      <c r="AT272" s="232" t="s">
        <v>229</v>
      </c>
      <c r="AU272" s="232" t="s">
        <v>83</v>
      </c>
      <c r="AY272" s="18" t="s">
        <v>121</v>
      </c>
      <c r="BE272" s="233">
        <f>IF(N272="základní",J272,0)</f>
        <v>0</v>
      </c>
      <c r="BF272" s="233">
        <f>IF(N272="snížená",J272,0)</f>
        <v>0</v>
      </c>
      <c r="BG272" s="233">
        <f>IF(N272="zákl. přenesená",J272,0)</f>
        <v>0</v>
      </c>
      <c r="BH272" s="233">
        <f>IF(N272="sníž. přenesená",J272,0)</f>
        <v>0</v>
      </c>
      <c r="BI272" s="233">
        <f>IF(N272="nulová",J272,0)</f>
        <v>0</v>
      </c>
      <c r="BJ272" s="18" t="s">
        <v>81</v>
      </c>
      <c r="BK272" s="233">
        <f>ROUND(I272*H272,2)</f>
        <v>0</v>
      </c>
      <c r="BL272" s="18" t="s">
        <v>127</v>
      </c>
      <c r="BM272" s="232" t="s">
        <v>597</v>
      </c>
    </row>
    <row r="273" s="14" customFormat="1">
      <c r="A273" s="14"/>
      <c r="B273" s="245"/>
      <c r="C273" s="246"/>
      <c r="D273" s="236" t="s">
        <v>129</v>
      </c>
      <c r="E273" s="247" t="s">
        <v>1</v>
      </c>
      <c r="F273" s="248" t="s">
        <v>598</v>
      </c>
      <c r="G273" s="246"/>
      <c r="H273" s="249">
        <v>16.928999999999998</v>
      </c>
      <c r="I273" s="250"/>
      <c r="J273" s="246"/>
      <c r="K273" s="246"/>
      <c r="L273" s="251"/>
      <c r="M273" s="252"/>
      <c r="N273" s="253"/>
      <c r="O273" s="253"/>
      <c r="P273" s="253"/>
      <c r="Q273" s="253"/>
      <c r="R273" s="253"/>
      <c r="S273" s="253"/>
      <c r="T273" s="25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5" t="s">
        <v>129</v>
      </c>
      <c r="AU273" s="255" t="s">
        <v>83</v>
      </c>
      <c r="AV273" s="14" t="s">
        <v>83</v>
      </c>
      <c r="AW273" s="14" t="s">
        <v>31</v>
      </c>
      <c r="AX273" s="14" t="s">
        <v>73</v>
      </c>
      <c r="AY273" s="255" t="s">
        <v>121</v>
      </c>
    </row>
    <row r="274" s="15" customFormat="1">
      <c r="A274" s="15"/>
      <c r="B274" s="256"/>
      <c r="C274" s="257"/>
      <c r="D274" s="236" t="s">
        <v>129</v>
      </c>
      <c r="E274" s="258" t="s">
        <v>1</v>
      </c>
      <c r="F274" s="259" t="s">
        <v>133</v>
      </c>
      <c r="G274" s="257"/>
      <c r="H274" s="260">
        <v>16.928999999999998</v>
      </c>
      <c r="I274" s="261"/>
      <c r="J274" s="257"/>
      <c r="K274" s="257"/>
      <c r="L274" s="262"/>
      <c r="M274" s="263"/>
      <c r="N274" s="264"/>
      <c r="O274" s="264"/>
      <c r="P274" s="264"/>
      <c r="Q274" s="264"/>
      <c r="R274" s="264"/>
      <c r="S274" s="264"/>
      <c r="T274" s="26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6" t="s">
        <v>129</v>
      </c>
      <c r="AU274" s="266" t="s">
        <v>83</v>
      </c>
      <c r="AV274" s="15" t="s">
        <v>127</v>
      </c>
      <c r="AW274" s="15" t="s">
        <v>31</v>
      </c>
      <c r="AX274" s="15" t="s">
        <v>81</v>
      </c>
      <c r="AY274" s="266" t="s">
        <v>121</v>
      </c>
    </row>
    <row r="275" s="2" customFormat="1" ht="24.15" customHeight="1">
      <c r="A275" s="39"/>
      <c r="B275" s="40"/>
      <c r="C275" s="220" t="s">
        <v>246</v>
      </c>
      <c r="D275" s="220" t="s">
        <v>123</v>
      </c>
      <c r="E275" s="221" t="s">
        <v>235</v>
      </c>
      <c r="F275" s="222" t="s">
        <v>236</v>
      </c>
      <c r="G275" s="223" t="s">
        <v>126</v>
      </c>
      <c r="H275" s="224">
        <v>1511.7000000000001</v>
      </c>
      <c r="I275" s="225"/>
      <c r="J275" s="226">
        <f>ROUND(I275*H275,2)</f>
        <v>0</v>
      </c>
      <c r="K275" s="227"/>
      <c r="L275" s="45"/>
      <c r="M275" s="228" t="s">
        <v>1</v>
      </c>
      <c r="N275" s="229" t="s">
        <v>38</v>
      </c>
      <c r="O275" s="92"/>
      <c r="P275" s="230">
        <f>O275*H275</f>
        <v>0</v>
      </c>
      <c r="Q275" s="230">
        <v>0</v>
      </c>
      <c r="R275" s="230">
        <f>Q275*H275</f>
        <v>0</v>
      </c>
      <c r="S275" s="230">
        <v>0</v>
      </c>
      <c r="T275" s="23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2" t="s">
        <v>127</v>
      </c>
      <c r="AT275" s="232" t="s">
        <v>123</v>
      </c>
      <c r="AU275" s="232" t="s">
        <v>83</v>
      </c>
      <c r="AY275" s="18" t="s">
        <v>121</v>
      </c>
      <c r="BE275" s="233">
        <f>IF(N275="základní",J275,0)</f>
        <v>0</v>
      </c>
      <c r="BF275" s="233">
        <f>IF(N275="snížená",J275,0)</f>
        <v>0</v>
      </c>
      <c r="BG275" s="233">
        <f>IF(N275="zákl. přenesená",J275,0)</f>
        <v>0</v>
      </c>
      <c r="BH275" s="233">
        <f>IF(N275="sníž. přenesená",J275,0)</f>
        <v>0</v>
      </c>
      <c r="BI275" s="233">
        <f>IF(N275="nulová",J275,0)</f>
        <v>0</v>
      </c>
      <c r="BJ275" s="18" t="s">
        <v>81</v>
      </c>
      <c r="BK275" s="233">
        <f>ROUND(I275*H275,2)</f>
        <v>0</v>
      </c>
      <c r="BL275" s="18" t="s">
        <v>127</v>
      </c>
      <c r="BM275" s="232" t="s">
        <v>599</v>
      </c>
    </row>
    <row r="276" s="14" customFormat="1">
      <c r="A276" s="14"/>
      <c r="B276" s="245"/>
      <c r="C276" s="246"/>
      <c r="D276" s="236" t="s">
        <v>129</v>
      </c>
      <c r="E276" s="247" t="s">
        <v>1</v>
      </c>
      <c r="F276" s="248" t="s">
        <v>600</v>
      </c>
      <c r="G276" s="246"/>
      <c r="H276" s="249">
        <v>1511.7000000000001</v>
      </c>
      <c r="I276" s="250"/>
      <c r="J276" s="246"/>
      <c r="K276" s="246"/>
      <c r="L276" s="251"/>
      <c r="M276" s="252"/>
      <c r="N276" s="253"/>
      <c r="O276" s="253"/>
      <c r="P276" s="253"/>
      <c r="Q276" s="253"/>
      <c r="R276" s="253"/>
      <c r="S276" s="253"/>
      <c r="T276" s="25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5" t="s">
        <v>129</v>
      </c>
      <c r="AU276" s="255" t="s">
        <v>83</v>
      </c>
      <c r="AV276" s="14" t="s">
        <v>83</v>
      </c>
      <c r="AW276" s="14" t="s">
        <v>31</v>
      </c>
      <c r="AX276" s="14" t="s">
        <v>81</v>
      </c>
      <c r="AY276" s="255" t="s">
        <v>121</v>
      </c>
    </row>
    <row r="277" s="12" customFormat="1" ht="22.8" customHeight="1">
      <c r="A277" s="12"/>
      <c r="B277" s="204"/>
      <c r="C277" s="205"/>
      <c r="D277" s="206" t="s">
        <v>72</v>
      </c>
      <c r="E277" s="218" t="s">
        <v>164</v>
      </c>
      <c r="F277" s="218" t="s">
        <v>239</v>
      </c>
      <c r="G277" s="205"/>
      <c r="H277" s="205"/>
      <c r="I277" s="208"/>
      <c r="J277" s="219">
        <f>BK277</f>
        <v>0</v>
      </c>
      <c r="K277" s="205"/>
      <c r="L277" s="210"/>
      <c r="M277" s="211"/>
      <c r="N277" s="212"/>
      <c r="O277" s="212"/>
      <c r="P277" s="213">
        <f>SUM(P278:P348)</f>
        <v>0</v>
      </c>
      <c r="Q277" s="212"/>
      <c r="R277" s="213">
        <f>SUM(R278:R348)</f>
        <v>309.79636399999998</v>
      </c>
      <c r="S277" s="212"/>
      <c r="T277" s="214">
        <f>SUM(T278:T348)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15" t="s">
        <v>81</v>
      </c>
      <c r="AT277" s="216" t="s">
        <v>72</v>
      </c>
      <c r="AU277" s="216" t="s">
        <v>81</v>
      </c>
      <c r="AY277" s="215" t="s">
        <v>121</v>
      </c>
      <c r="BK277" s="217">
        <f>SUM(BK278:BK348)</f>
        <v>0</v>
      </c>
    </row>
    <row r="278" s="2" customFormat="1" ht="24.15" customHeight="1">
      <c r="A278" s="39"/>
      <c r="B278" s="40"/>
      <c r="C278" s="220" t="s">
        <v>251</v>
      </c>
      <c r="D278" s="220" t="s">
        <v>123</v>
      </c>
      <c r="E278" s="221" t="s">
        <v>601</v>
      </c>
      <c r="F278" s="222" t="s">
        <v>602</v>
      </c>
      <c r="G278" s="223" t="s">
        <v>126</v>
      </c>
      <c r="H278" s="224">
        <v>172.80000000000001</v>
      </c>
      <c r="I278" s="225"/>
      <c r="J278" s="226">
        <f>ROUND(I278*H278,2)</f>
        <v>0</v>
      </c>
      <c r="K278" s="227"/>
      <c r="L278" s="45"/>
      <c r="M278" s="228" t="s">
        <v>1</v>
      </c>
      <c r="N278" s="229" t="s">
        <v>38</v>
      </c>
      <c r="O278" s="92"/>
      <c r="P278" s="230">
        <f>O278*H278</f>
        <v>0</v>
      </c>
      <c r="Q278" s="230">
        <v>0</v>
      </c>
      <c r="R278" s="230">
        <f>Q278*H278</f>
        <v>0</v>
      </c>
      <c r="S278" s="230">
        <v>0</v>
      </c>
      <c r="T278" s="23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2" t="s">
        <v>127</v>
      </c>
      <c r="AT278" s="232" t="s">
        <v>123</v>
      </c>
      <c r="AU278" s="232" t="s">
        <v>83</v>
      </c>
      <c r="AY278" s="18" t="s">
        <v>121</v>
      </c>
      <c r="BE278" s="233">
        <f>IF(N278="základní",J278,0)</f>
        <v>0</v>
      </c>
      <c r="BF278" s="233">
        <f>IF(N278="snížená",J278,0)</f>
        <v>0</v>
      </c>
      <c r="BG278" s="233">
        <f>IF(N278="zákl. přenesená",J278,0)</f>
        <v>0</v>
      </c>
      <c r="BH278" s="233">
        <f>IF(N278="sníž. přenesená",J278,0)</f>
        <v>0</v>
      </c>
      <c r="BI278" s="233">
        <f>IF(N278="nulová",J278,0)</f>
        <v>0</v>
      </c>
      <c r="BJ278" s="18" t="s">
        <v>81</v>
      </c>
      <c r="BK278" s="233">
        <f>ROUND(I278*H278,2)</f>
        <v>0</v>
      </c>
      <c r="BL278" s="18" t="s">
        <v>127</v>
      </c>
      <c r="BM278" s="232" t="s">
        <v>603</v>
      </c>
    </row>
    <row r="279" s="14" customFormat="1">
      <c r="A279" s="14"/>
      <c r="B279" s="245"/>
      <c r="C279" s="246"/>
      <c r="D279" s="236" t="s">
        <v>129</v>
      </c>
      <c r="E279" s="247" t="s">
        <v>1</v>
      </c>
      <c r="F279" s="248" t="s">
        <v>604</v>
      </c>
      <c r="G279" s="246"/>
      <c r="H279" s="249">
        <v>172.80000000000001</v>
      </c>
      <c r="I279" s="250"/>
      <c r="J279" s="246"/>
      <c r="K279" s="246"/>
      <c r="L279" s="251"/>
      <c r="M279" s="252"/>
      <c r="N279" s="253"/>
      <c r="O279" s="253"/>
      <c r="P279" s="253"/>
      <c r="Q279" s="253"/>
      <c r="R279" s="253"/>
      <c r="S279" s="253"/>
      <c r="T279" s="25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5" t="s">
        <v>129</v>
      </c>
      <c r="AU279" s="255" t="s">
        <v>83</v>
      </c>
      <c r="AV279" s="14" t="s">
        <v>83</v>
      </c>
      <c r="AW279" s="14" t="s">
        <v>31</v>
      </c>
      <c r="AX279" s="14" t="s">
        <v>73</v>
      </c>
      <c r="AY279" s="255" t="s">
        <v>121</v>
      </c>
    </row>
    <row r="280" s="15" customFormat="1">
      <c r="A280" s="15"/>
      <c r="B280" s="256"/>
      <c r="C280" s="257"/>
      <c r="D280" s="236" t="s">
        <v>129</v>
      </c>
      <c r="E280" s="258" t="s">
        <v>1</v>
      </c>
      <c r="F280" s="259" t="s">
        <v>133</v>
      </c>
      <c r="G280" s="257"/>
      <c r="H280" s="260">
        <v>172.80000000000001</v>
      </c>
      <c r="I280" s="261"/>
      <c r="J280" s="257"/>
      <c r="K280" s="257"/>
      <c r="L280" s="262"/>
      <c r="M280" s="263"/>
      <c r="N280" s="264"/>
      <c r="O280" s="264"/>
      <c r="P280" s="264"/>
      <c r="Q280" s="264"/>
      <c r="R280" s="264"/>
      <c r="S280" s="264"/>
      <c r="T280" s="26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6" t="s">
        <v>129</v>
      </c>
      <c r="AU280" s="266" t="s">
        <v>83</v>
      </c>
      <c r="AV280" s="15" t="s">
        <v>127</v>
      </c>
      <c r="AW280" s="15" t="s">
        <v>31</v>
      </c>
      <c r="AX280" s="15" t="s">
        <v>81</v>
      </c>
      <c r="AY280" s="266" t="s">
        <v>121</v>
      </c>
    </row>
    <row r="281" s="2" customFormat="1" ht="21.75" customHeight="1">
      <c r="A281" s="39"/>
      <c r="B281" s="40"/>
      <c r="C281" s="220" t="s">
        <v>7</v>
      </c>
      <c r="D281" s="220" t="s">
        <v>123</v>
      </c>
      <c r="E281" s="221" t="s">
        <v>605</v>
      </c>
      <c r="F281" s="222" t="s">
        <v>606</v>
      </c>
      <c r="G281" s="223" t="s">
        <v>126</v>
      </c>
      <c r="H281" s="224">
        <v>87</v>
      </c>
      <c r="I281" s="225"/>
      <c r="J281" s="226">
        <f>ROUND(I281*H281,2)</f>
        <v>0</v>
      </c>
      <c r="K281" s="227"/>
      <c r="L281" s="45"/>
      <c r="M281" s="228" t="s">
        <v>1</v>
      </c>
      <c r="N281" s="229" t="s">
        <v>38</v>
      </c>
      <c r="O281" s="92"/>
      <c r="P281" s="230">
        <f>O281*H281</f>
        <v>0</v>
      </c>
      <c r="Q281" s="230">
        <v>0</v>
      </c>
      <c r="R281" s="230">
        <f>Q281*H281</f>
        <v>0</v>
      </c>
      <c r="S281" s="230">
        <v>0</v>
      </c>
      <c r="T281" s="23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2" t="s">
        <v>127</v>
      </c>
      <c r="AT281" s="232" t="s">
        <v>123</v>
      </c>
      <c r="AU281" s="232" t="s">
        <v>83</v>
      </c>
      <c r="AY281" s="18" t="s">
        <v>121</v>
      </c>
      <c r="BE281" s="233">
        <f>IF(N281="základní",J281,0)</f>
        <v>0</v>
      </c>
      <c r="BF281" s="233">
        <f>IF(N281="snížená",J281,0)</f>
        <v>0</v>
      </c>
      <c r="BG281" s="233">
        <f>IF(N281="zákl. přenesená",J281,0)</f>
        <v>0</v>
      </c>
      <c r="BH281" s="233">
        <f>IF(N281="sníž. přenesená",J281,0)</f>
        <v>0</v>
      </c>
      <c r="BI281" s="233">
        <f>IF(N281="nulová",J281,0)</f>
        <v>0</v>
      </c>
      <c r="BJ281" s="18" t="s">
        <v>81</v>
      </c>
      <c r="BK281" s="233">
        <f>ROUND(I281*H281,2)</f>
        <v>0</v>
      </c>
      <c r="BL281" s="18" t="s">
        <v>127</v>
      </c>
      <c r="BM281" s="232" t="s">
        <v>607</v>
      </c>
    </row>
    <row r="282" s="14" customFormat="1">
      <c r="A282" s="14"/>
      <c r="B282" s="245"/>
      <c r="C282" s="246"/>
      <c r="D282" s="236" t="s">
        <v>129</v>
      </c>
      <c r="E282" s="247" t="s">
        <v>1</v>
      </c>
      <c r="F282" s="248" t="s">
        <v>608</v>
      </c>
      <c r="G282" s="246"/>
      <c r="H282" s="249">
        <v>87</v>
      </c>
      <c r="I282" s="250"/>
      <c r="J282" s="246"/>
      <c r="K282" s="246"/>
      <c r="L282" s="251"/>
      <c r="M282" s="252"/>
      <c r="N282" s="253"/>
      <c r="O282" s="253"/>
      <c r="P282" s="253"/>
      <c r="Q282" s="253"/>
      <c r="R282" s="253"/>
      <c r="S282" s="253"/>
      <c r="T282" s="25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5" t="s">
        <v>129</v>
      </c>
      <c r="AU282" s="255" t="s">
        <v>83</v>
      </c>
      <c r="AV282" s="14" t="s">
        <v>83</v>
      </c>
      <c r="AW282" s="14" t="s">
        <v>31</v>
      </c>
      <c r="AX282" s="14" t="s">
        <v>73</v>
      </c>
      <c r="AY282" s="255" t="s">
        <v>121</v>
      </c>
    </row>
    <row r="283" s="15" customFormat="1">
      <c r="A283" s="15"/>
      <c r="B283" s="256"/>
      <c r="C283" s="257"/>
      <c r="D283" s="236" t="s">
        <v>129</v>
      </c>
      <c r="E283" s="258" t="s">
        <v>1</v>
      </c>
      <c r="F283" s="259" t="s">
        <v>133</v>
      </c>
      <c r="G283" s="257"/>
      <c r="H283" s="260">
        <v>87</v>
      </c>
      <c r="I283" s="261"/>
      <c r="J283" s="257"/>
      <c r="K283" s="257"/>
      <c r="L283" s="262"/>
      <c r="M283" s="263"/>
      <c r="N283" s="264"/>
      <c r="O283" s="264"/>
      <c r="P283" s="264"/>
      <c r="Q283" s="264"/>
      <c r="R283" s="264"/>
      <c r="S283" s="264"/>
      <c r="T283" s="26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66" t="s">
        <v>129</v>
      </c>
      <c r="AU283" s="266" t="s">
        <v>83</v>
      </c>
      <c r="AV283" s="15" t="s">
        <v>127</v>
      </c>
      <c r="AW283" s="15" t="s">
        <v>31</v>
      </c>
      <c r="AX283" s="15" t="s">
        <v>81</v>
      </c>
      <c r="AY283" s="266" t="s">
        <v>121</v>
      </c>
    </row>
    <row r="284" s="2" customFormat="1" ht="24.15" customHeight="1">
      <c r="A284" s="39"/>
      <c r="B284" s="40"/>
      <c r="C284" s="220" t="s">
        <v>260</v>
      </c>
      <c r="D284" s="220" t="s">
        <v>123</v>
      </c>
      <c r="E284" s="221" t="s">
        <v>609</v>
      </c>
      <c r="F284" s="222" t="s">
        <v>610</v>
      </c>
      <c r="G284" s="223" t="s">
        <v>126</v>
      </c>
      <c r="H284" s="224">
        <v>253</v>
      </c>
      <c r="I284" s="225"/>
      <c r="J284" s="226">
        <f>ROUND(I284*H284,2)</f>
        <v>0</v>
      </c>
      <c r="K284" s="227"/>
      <c r="L284" s="45"/>
      <c r="M284" s="228" t="s">
        <v>1</v>
      </c>
      <c r="N284" s="229" t="s">
        <v>38</v>
      </c>
      <c r="O284" s="92"/>
      <c r="P284" s="230">
        <f>O284*H284</f>
        <v>0</v>
      </c>
      <c r="Q284" s="230">
        <v>0</v>
      </c>
      <c r="R284" s="230">
        <f>Q284*H284</f>
        <v>0</v>
      </c>
      <c r="S284" s="230">
        <v>0</v>
      </c>
      <c r="T284" s="23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2" t="s">
        <v>127</v>
      </c>
      <c r="AT284" s="232" t="s">
        <v>123</v>
      </c>
      <c r="AU284" s="232" t="s">
        <v>83</v>
      </c>
      <c r="AY284" s="18" t="s">
        <v>121</v>
      </c>
      <c r="BE284" s="233">
        <f>IF(N284="základní",J284,0)</f>
        <v>0</v>
      </c>
      <c r="BF284" s="233">
        <f>IF(N284="snížená",J284,0)</f>
        <v>0</v>
      </c>
      <c r="BG284" s="233">
        <f>IF(N284="zákl. přenesená",J284,0)</f>
        <v>0</v>
      </c>
      <c r="BH284" s="233">
        <f>IF(N284="sníž. přenesená",J284,0)</f>
        <v>0</v>
      </c>
      <c r="BI284" s="233">
        <f>IF(N284="nulová",J284,0)</f>
        <v>0</v>
      </c>
      <c r="BJ284" s="18" t="s">
        <v>81</v>
      </c>
      <c r="BK284" s="233">
        <f>ROUND(I284*H284,2)</f>
        <v>0</v>
      </c>
      <c r="BL284" s="18" t="s">
        <v>127</v>
      </c>
      <c r="BM284" s="232" t="s">
        <v>611</v>
      </c>
    </row>
    <row r="285" s="14" customFormat="1">
      <c r="A285" s="14"/>
      <c r="B285" s="245"/>
      <c r="C285" s="246"/>
      <c r="D285" s="236" t="s">
        <v>129</v>
      </c>
      <c r="E285" s="247" t="s">
        <v>1</v>
      </c>
      <c r="F285" s="248" t="s">
        <v>612</v>
      </c>
      <c r="G285" s="246"/>
      <c r="H285" s="249">
        <v>208.80000000000001</v>
      </c>
      <c r="I285" s="250"/>
      <c r="J285" s="246"/>
      <c r="K285" s="246"/>
      <c r="L285" s="251"/>
      <c r="M285" s="252"/>
      <c r="N285" s="253"/>
      <c r="O285" s="253"/>
      <c r="P285" s="253"/>
      <c r="Q285" s="253"/>
      <c r="R285" s="253"/>
      <c r="S285" s="253"/>
      <c r="T285" s="25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5" t="s">
        <v>129</v>
      </c>
      <c r="AU285" s="255" t="s">
        <v>83</v>
      </c>
      <c r="AV285" s="14" t="s">
        <v>83</v>
      </c>
      <c r="AW285" s="14" t="s">
        <v>31</v>
      </c>
      <c r="AX285" s="14" t="s">
        <v>73</v>
      </c>
      <c r="AY285" s="255" t="s">
        <v>121</v>
      </c>
    </row>
    <row r="286" s="14" customFormat="1">
      <c r="A286" s="14"/>
      <c r="B286" s="245"/>
      <c r="C286" s="246"/>
      <c r="D286" s="236" t="s">
        <v>129</v>
      </c>
      <c r="E286" s="247" t="s">
        <v>1</v>
      </c>
      <c r="F286" s="248" t="s">
        <v>613</v>
      </c>
      <c r="G286" s="246"/>
      <c r="H286" s="249">
        <v>44.200000000000003</v>
      </c>
      <c r="I286" s="250"/>
      <c r="J286" s="246"/>
      <c r="K286" s="246"/>
      <c r="L286" s="251"/>
      <c r="M286" s="252"/>
      <c r="N286" s="253"/>
      <c r="O286" s="253"/>
      <c r="P286" s="253"/>
      <c r="Q286" s="253"/>
      <c r="R286" s="253"/>
      <c r="S286" s="253"/>
      <c r="T286" s="25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5" t="s">
        <v>129</v>
      </c>
      <c r="AU286" s="255" t="s">
        <v>83</v>
      </c>
      <c r="AV286" s="14" t="s">
        <v>83</v>
      </c>
      <c r="AW286" s="14" t="s">
        <v>31</v>
      </c>
      <c r="AX286" s="14" t="s">
        <v>73</v>
      </c>
      <c r="AY286" s="255" t="s">
        <v>121</v>
      </c>
    </row>
    <row r="287" s="15" customFormat="1">
      <c r="A287" s="15"/>
      <c r="B287" s="256"/>
      <c r="C287" s="257"/>
      <c r="D287" s="236" t="s">
        <v>129</v>
      </c>
      <c r="E287" s="258" t="s">
        <v>1</v>
      </c>
      <c r="F287" s="259" t="s">
        <v>133</v>
      </c>
      <c r="G287" s="257"/>
      <c r="H287" s="260">
        <v>253</v>
      </c>
      <c r="I287" s="261"/>
      <c r="J287" s="257"/>
      <c r="K287" s="257"/>
      <c r="L287" s="262"/>
      <c r="M287" s="263"/>
      <c r="N287" s="264"/>
      <c r="O287" s="264"/>
      <c r="P287" s="264"/>
      <c r="Q287" s="264"/>
      <c r="R287" s="264"/>
      <c r="S287" s="264"/>
      <c r="T287" s="26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6" t="s">
        <v>129</v>
      </c>
      <c r="AU287" s="266" t="s">
        <v>83</v>
      </c>
      <c r="AV287" s="15" t="s">
        <v>127</v>
      </c>
      <c r="AW287" s="15" t="s">
        <v>31</v>
      </c>
      <c r="AX287" s="15" t="s">
        <v>81</v>
      </c>
      <c r="AY287" s="266" t="s">
        <v>121</v>
      </c>
    </row>
    <row r="288" s="2" customFormat="1" ht="21.75" customHeight="1">
      <c r="A288" s="39"/>
      <c r="B288" s="40"/>
      <c r="C288" s="220" t="s">
        <v>264</v>
      </c>
      <c r="D288" s="220" t="s">
        <v>123</v>
      </c>
      <c r="E288" s="221" t="s">
        <v>614</v>
      </c>
      <c r="F288" s="222" t="s">
        <v>615</v>
      </c>
      <c r="G288" s="223" t="s">
        <v>126</v>
      </c>
      <c r="H288" s="224">
        <v>1.5</v>
      </c>
      <c r="I288" s="225"/>
      <c r="J288" s="226">
        <f>ROUND(I288*H288,2)</f>
        <v>0</v>
      </c>
      <c r="K288" s="227"/>
      <c r="L288" s="45"/>
      <c r="M288" s="228" t="s">
        <v>1</v>
      </c>
      <c r="N288" s="229" t="s">
        <v>38</v>
      </c>
      <c r="O288" s="92"/>
      <c r="P288" s="230">
        <f>O288*H288</f>
        <v>0</v>
      </c>
      <c r="Q288" s="230">
        <v>0</v>
      </c>
      <c r="R288" s="230">
        <f>Q288*H288</f>
        <v>0</v>
      </c>
      <c r="S288" s="230">
        <v>0</v>
      </c>
      <c r="T288" s="231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2" t="s">
        <v>127</v>
      </c>
      <c r="AT288" s="232" t="s">
        <v>123</v>
      </c>
      <c r="AU288" s="232" t="s">
        <v>83</v>
      </c>
      <c r="AY288" s="18" t="s">
        <v>121</v>
      </c>
      <c r="BE288" s="233">
        <f>IF(N288="základní",J288,0)</f>
        <v>0</v>
      </c>
      <c r="BF288" s="233">
        <f>IF(N288="snížená",J288,0)</f>
        <v>0</v>
      </c>
      <c r="BG288" s="233">
        <f>IF(N288="zákl. přenesená",J288,0)</f>
        <v>0</v>
      </c>
      <c r="BH288" s="233">
        <f>IF(N288="sníž. přenesená",J288,0)</f>
        <v>0</v>
      </c>
      <c r="BI288" s="233">
        <f>IF(N288="nulová",J288,0)</f>
        <v>0</v>
      </c>
      <c r="BJ288" s="18" t="s">
        <v>81</v>
      </c>
      <c r="BK288" s="233">
        <f>ROUND(I288*H288,2)</f>
        <v>0</v>
      </c>
      <c r="BL288" s="18" t="s">
        <v>127</v>
      </c>
      <c r="BM288" s="232" t="s">
        <v>616</v>
      </c>
    </row>
    <row r="289" s="14" customFormat="1">
      <c r="A289" s="14"/>
      <c r="B289" s="245"/>
      <c r="C289" s="246"/>
      <c r="D289" s="236" t="s">
        <v>129</v>
      </c>
      <c r="E289" s="247" t="s">
        <v>1</v>
      </c>
      <c r="F289" s="248" t="s">
        <v>617</v>
      </c>
      <c r="G289" s="246"/>
      <c r="H289" s="249">
        <v>1.5</v>
      </c>
      <c r="I289" s="250"/>
      <c r="J289" s="246"/>
      <c r="K289" s="246"/>
      <c r="L289" s="251"/>
      <c r="M289" s="252"/>
      <c r="N289" s="253"/>
      <c r="O289" s="253"/>
      <c r="P289" s="253"/>
      <c r="Q289" s="253"/>
      <c r="R289" s="253"/>
      <c r="S289" s="253"/>
      <c r="T289" s="25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5" t="s">
        <v>129</v>
      </c>
      <c r="AU289" s="255" t="s">
        <v>83</v>
      </c>
      <c r="AV289" s="14" t="s">
        <v>83</v>
      </c>
      <c r="AW289" s="14" t="s">
        <v>31</v>
      </c>
      <c r="AX289" s="14" t="s">
        <v>73</v>
      </c>
      <c r="AY289" s="255" t="s">
        <v>121</v>
      </c>
    </row>
    <row r="290" s="15" customFormat="1">
      <c r="A290" s="15"/>
      <c r="B290" s="256"/>
      <c r="C290" s="257"/>
      <c r="D290" s="236" t="s">
        <v>129</v>
      </c>
      <c r="E290" s="258" t="s">
        <v>1</v>
      </c>
      <c r="F290" s="259" t="s">
        <v>133</v>
      </c>
      <c r="G290" s="257"/>
      <c r="H290" s="260">
        <v>1.5</v>
      </c>
      <c r="I290" s="261"/>
      <c r="J290" s="257"/>
      <c r="K290" s="257"/>
      <c r="L290" s="262"/>
      <c r="M290" s="263"/>
      <c r="N290" s="264"/>
      <c r="O290" s="264"/>
      <c r="P290" s="264"/>
      <c r="Q290" s="264"/>
      <c r="R290" s="264"/>
      <c r="S290" s="264"/>
      <c r="T290" s="26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6" t="s">
        <v>129</v>
      </c>
      <c r="AU290" s="266" t="s">
        <v>83</v>
      </c>
      <c r="AV290" s="15" t="s">
        <v>127</v>
      </c>
      <c r="AW290" s="15" t="s">
        <v>31</v>
      </c>
      <c r="AX290" s="15" t="s">
        <v>81</v>
      </c>
      <c r="AY290" s="266" t="s">
        <v>121</v>
      </c>
    </row>
    <row r="291" s="2" customFormat="1" ht="24.15" customHeight="1">
      <c r="A291" s="39"/>
      <c r="B291" s="40"/>
      <c r="C291" s="220" t="s">
        <v>268</v>
      </c>
      <c r="D291" s="220" t="s">
        <v>123</v>
      </c>
      <c r="E291" s="221" t="s">
        <v>618</v>
      </c>
      <c r="F291" s="222" t="s">
        <v>619</v>
      </c>
      <c r="G291" s="223" t="s">
        <v>126</v>
      </c>
      <c r="H291" s="224">
        <v>87</v>
      </c>
      <c r="I291" s="225"/>
      <c r="J291" s="226">
        <f>ROUND(I291*H291,2)</f>
        <v>0</v>
      </c>
      <c r="K291" s="227"/>
      <c r="L291" s="45"/>
      <c r="M291" s="228" t="s">
        <v>1</v>
      </c>
      <c r="N291" s="229" t="s">
        <v>38</v>
      </c>
      <c r="O291" s="92"/>
      <c r="P291" s="230">
        <f>O291*H291</f>
        <v>0</v>
      </c>
      <c r="Q291" s="230">
        <v>0</v>
      </c>
      <c r="R291" s="230">
        <f>Q291*H291</f>
        <v>0</v>
      </c>
      <c r="S291" s="230">
        <v>0</v>
      </c>
      <c r="T291" s="23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2" t="s">
        <v>127</v>
      </c>
      <c r="AT291" s="232" t="s">
        <v>123</v>
      </c>
      <c r="AU291" s="232" t="s">
        <v>83</v>
      </c>
      <c r="AY291" s="18" t="s">
        <v>121</v>
      </c>
      <c r="BE291" s="233">
        <f>IF(N291="základní",J291,0)</f>
        <v>0</v>
      </c>
      <c r="BF291" s="233">
        <f>IF(N291="snížená",J291,0)</f>
        <v>0</v>
      </c>
      <c r="BG291" s="233">
        <f>IF(N291="zákl. přenesená",J291,0)</f>
        <v>0</v>
      </c>
      <c r="BH291" s="233">
        <f>IF(N291="sníž. přenesená",J291,0)</f>
        <v>0</v>
      </c>
      <c r="BI291" s="233">
        <f>IF(N291="nulová",J291,0)</f>
        <v>0</v>
      </c>
      <c r="BJ291" s="18" t="s">
        <v>81</v>
      </c>
      <c r="BK291" s="233">
        <f>ROUND(I291*H291,2)</f>
        <v>0</v>
      </c>
      <c r="BL291" s="18" t="s">
        <v>127</v>
      </c>
      <c r="BM291" s="232" t="s">
        <v>620</v>
      </c>
    </row>
    <row r="292" s="2" customFormat="1">
      <c r="A292" s="39"/>
      <c r="B292" s="40"/>
      <c r="C292" s="41"/>
      <c r="D292" s="236" t="s">
        <v>272</v>
      </c>
      <c r="E292" s="41"/>
      <c r="F292" s="283" t="s">
        <v>273</v>
      </c>
      <c r="G292" s="41"/>
      <c r="H292" s="41"/>
      <c r="I292" s="269"/>
      <c r="J292" s="41"/>
      <c r="K292" s="41"/>
      <c r="L292" s="45"/>
      <c r="M292" s="270"/>
      <c r="N292" s="271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272</v>
      </c>
      <c r="AU292" s="18" t="s">
        <v>83</v>
      </c>
    </row>
    <row r="293" s="14" customFormat="1">
      <c r="A293" s="14"/>
      <c r="B293" s="245"/>
      <c r="C293" s="246"/>
      <c r="D293" s="236" t="s">
        <v>129</v>
      </c>
      <c r="E293" s="247" t="s">
        <v>1</v>
      </c>
      <c r="F293" s="248" t="s">
        <v>621</v>
      </c>
      <c r="G293" s="246"/>
      <c r="H293" s="249">
        <v>76.5</v>
      </c>
      <c r="I293" s="250"/>
      <c r="J293" s="246"/>
      <c r="K293" s="246"/>
      <c r="L293" s="251"/>
      <c r="M293" s="252"/>
      <c r="N293" s="253"/>
      <c r="O293" s="253"/>
      <c r="P293" s="253"/>
      <c r="Q293" s="253"/>
      <c r="R293" s="253"/>
      <c r="S293" s="253"/>
      <c r="T293" s="25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5" t="s">
        <v>129</v>
      </c>
      <c r="AU293" s="255" t="s">
        <v>83</v>
      </c>
      <c r="AV293" s="14" t="s">
        <v>83</v>
      </c>
      <c r="AW293" s="14" t="s">
        <v>31</v>
      </c>
      <c r="AX293" s="14" t="s">
        <v>73</v>
      </c>
      <c r="AY293" s="255" t="s">
        <v>121</v>
      </c>
    </row>
    <row r="294" s="14" customFormat="1">
      <c r="A294" s="14"/>
      <c r="B294" s="245"/>
      <c r="C294" s="246"/>
      <c r="D294" s="236" t="s">
        <v>129</v>
      </c>
      <c r="E294" s="247" t="s">
        <v>1</v>
      </c>
      <c r="F294" s="248" t="s">
        <v>622</v>
      </c>
      <c r="G294" s="246"/>
      <c r="H294" s="249">
        <v>10.5</v>
      </c>
      <c r="I294" s="250"/>
      <c r="J294" s="246"/>
      <c r="K294" s="246"/>
      <c r="L294" s="251"/>
      <c r="M294" s="252"/>
      <c r="N294" s="253"/>
      <c r="O294" s="253"/>
      <c r="P294" s="253"/>
      <c r="Q294" s="253"/>
      <c r="R294" s="253"/>
      <c r="S294" s="253"/>
      <c r="T294" s="25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5" t="s">
        <v>129</v>
      </c>
      <c r="AU294" s="255" t="s">
        <v>83</v>
      </c>
      <c r="AV294" s="14" t="s">
        <v>83</v>
      </c>
      <c r="AW294" s="14" t="s">
        <v>31</v>
      </c>
      <c r="AX294" s="14" t="s">
        <v>73</v>
      </c>
      <c r="AY294" s="255" t="s">
        <v>121</v>
      </c>
    </row>
    <row r="295" s="15" customFormat="1">
      <c r="A295" s="15"/>
      <c r="B295" s="256"/>
      <c r="C295" s="257"/>
      <c r="D295" s="236" t="s">
        <v>129</v>
      </c>
      <c r="E295" s="258" t="s">
        <v>1</v>
      </c>
      <c r="F295" s="259" t="s">
        <v>133</v>
      </c>
      <c r="G295" s="257"/>
      <c r="H295" s="260">
        <v>87</v>
      </c>
      <c r="I295" s="261"/>
      <c r="J295" s="257"/>
      <c r="K295" s="257"/>
      <c r="L295" s="262"/>
      <c r="M295" s="263"/>
      <c r="N295" s="264"/>
      <c r="O295" s="264"/>
      <c r="P295" s="264"/>
      <c r="Q295" s="264"/>
      <c r="R295" s="264"/>
      <c r="S295" s="264"/>
      <c r="T295" s="26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6" t="s">
        <v>129</v>
      </c>
      <c r="AU295" s="266" t="s">
        <v>83</v>
      </c>
      <c r="AV295" s="15" t="s">
        <v>127</v>
      </c>
      <c r="AW295" s="15" t="s">
        <v>31</v>
      </c>
      <c r="AX295" s="15" t="s">
        <v>81</v>
      </c>
      <c r="AY295" s="266" t="s">
        <v>121</v>
      </c>
    </row>
    <row r="296" s="2" customFormat="1" ht="24.15" customHeight="1">
      <c r="A296" s="39"/>
      <c r="B296" s="40"/>
      <c r="C296" s="220" t="s">
        <v>275</v>
      </c>
      <c r="D296" s="220" t="s">
        <v>123</v>
      </c>
      <c r="E296" s="221" t="s">
        <v>623</v>
      </c>
      <c r="F296" s="222" t="s">
        <v>624</v>
      </c>
      <c r="G296" s="223" t="s">
        <v>126</v>
      </c>
      <c r="H296" s="224">
        <v>1084.7000000000001</v>
      </c>
      <c r="I296" s="225"/>
      <c r="J296" s="226">
        <f>ROUND(I296*H296,2)</f>
        <v>0</v>
      </c>
      <c r="K296" s="227"/>
      <c r="L296" s="45"/>
      <c r="M296" s="228" t="s">
        <v>1</v>
      </c>
      <c r="N296" s="229" t="s">
        <v>38</v>
      </c>
      <c r="O296" s="92"/>
      <c r="P296" s="230">
        <f>O296*H296</f>
        <v>0</v>
      </c>
      <c r="Q296" s="230">
        <v>0</v>
      </c>
      <c r="R296" s="230">
        <f>Q296*H296</f>
        <v>0</v>
      </c>
      <c r="S296" s="230">
        <v>0</v>
      </c>
      <c r="T296" s="231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2" t="s">
        <v>127</v>
      </c>
      <c r="AT296" s="232" t="s">
        <v>123</v>
      </c>
      <c r="AU296" s="232" t="s">
        <v>83</v>
      </c>
      <c r="AY296" s="18" t="s">
        <v>121</v>
      </c>
      <c r="BE296" s="233">
        <f>IF(N296="základní",J296,0)</f>
        <v>0</v>
      </c>
      <c r="BF296" s="233">
        <f>IF(N296="snížená",J296,0)</f>
        <v>0</v>
      </c>
      <c r="BG296" s="233">
        <f>IF(N296="zákl. přenesená",J296,0)</f>
        <v>0</v>
      </c>
      <c r="BH296" s="233">
        <f>IF(N296="sníž. přenesená",J296,0)</f>
        <v>0</v>
      </c>
      <c r="BI296" s="233">
        <f>IF(N296="nulová",J296,0)</f>
        <v>0</v>
      </c>
      <c r="BJ296" s="18" t="s">
        <v>81</v>
      </c>
      <c r="BK296" s="233">
        <f>ROUND(I296*H296,2)</f>
        <v>0</v>
      </c>
      <c r="BL296" s="18" t="s">
        <v>127</v>
      </c>
      <c r="BM296" s="232" t="s">
        <v>625</v>
      </c>
    </row>
    <row r="297" s="2" customFormat="1">
      <c r="A297" s="39"/>
      <c r="B297" s="40"/>
      <c r="C297" s="41"/>
      <c r="D297" s="236" t="s">
        <v>272</v>
      </c>
      <c r="E297" s="41"/>
      <c r="F297" s="283" t="s">
        <v>273</v>
      </c>
      <c r="G297" s="41"/>
      <c r="H297" s="41"/>
      <c r="I297" s="269"/>
      <c r="J297" s="41"/>
      <c r="K297" s="41"/>
      <c r="L297" s="45"/>
      <c r="M297" s="270"/>
      <c r="N297" s="271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272</v>
      </c>
      <c r="AU297" s="18" t="s">
        <v>83</v>
      </c>
    </row>
    <row r="298" s="14" customFormat="1">
      <c r="A298" s="14"/>
      <c r="B298" s="245"/>
      <c r="C298" s="246"/>
      <c r="D298" s="236" t="s">
        <v>129</v>
      </c>
      <c r="E298" s="247" t="s">
        <v>1</v>
      </c>
      <c r="F298" s="248" t="s">
        <v>604</v>
      </c>
      <c r="G298" s="246"/>
      <c r="H298" s="249">
        <v>172.80000000000001</v>
      </c>
      <c r="I298" s="250"/>
      <c r="J298" s="246"/>
      <c r="K298" s="246"/>
      <c r="L298" s="251"/>
      <c r="M298" s="252"/>
      <c r="N298" s="253"/>
      <c r="O298" s="253"/>
      <c r="P298" s="253"/>
      <c r="Q298" s="253"/>
      <c r="R298" s="253"/>
      <c r="S298" s="253"/>
      <c r="T298" s="25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5" t="s">
        <v>129</v>
      </c>
      <c r="AU298" s="255" t="s">
        <v>83</v>
      </c>
      <c r="AV298" s="14" t="s">
        <v>83</v>
      </c>
      <c r="AW298" s="14" t="s">
        <v>31</v>
      </c>
      <c r="AX298" s="14" t="s">
        <v>73</v>
      </c>
      <c r="AY298" s="255" t="s">
        <v>121</v>
      </c>
    </row>
    <row r="299" s="14" customFormat="1">
      <c r="A299" s="14"/>
      <c r="B299" s="245"/>
      <c r="C299" s="246"/>
      <c r="D299" s="236" t="s">
        <v>129</v>
      </c>
      <c r="E299" s="247" t="s">
        <v>1</v>
      </c>
      <c r="F299" s="248" t="s">
        <v>626</v>
      </c>
      <c r="G299" s="246"/>
      <c r="H299" s="249">
        <v>885</v>
      </c>
      <c r="I299" s="250"/>
      <c r="J299" s="246"/>
      <c r="K299" s="246"/>
      <c r="L299" s="251"/>
      <c r="M299" s="252"/>
      <c r="N299" s="253"/>
      <c r="O299" s="253"/>
      <c r="P299" s="253"/>
      <c r="Q299" s="253"/>
      <c r="R299" s="253"/>
      <c r="S299" s="253"/>
      <c r="T299" s="25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5" t="s">
        <v>129</v>
      </c>
      <c r="AU299" s="255" t="s">
        <v>83</v>
      </c>
      <c r="AV299" s="14" t="s">
        <v>83</v>
      </c>
      <c r="AW299" s="14" t="s">
        <v>31</v>
      </c>
      <c r="AX299" s="14" t="s">
        <v>73</v>
      </c>
      <c r="AY299" s="255" t="s">
        <v>121</v>
      </c>
    </row>
    <row r="300" s="14" customFormat="1">
      <c r="A300" s="14"/>
      <c r="B300" s="245"/>
      <c r="C300" s="246"/>
      <c r="D300" s="236" t="s">
        <v>129</v>
      </c>
      <c r="E300" s="247" t="s">
        <v>1</v>
      </c>
      <c r="F300" s="248" t="s">
        <v>627</v>
      </c>
      <c r="G300" s="246"/>
      <c r="H300" s="249">
        <v>26.899999999999999</v>
      </c>
      <c r="I300" s="250"/>
      <c r="J300" s="246"/>
      <c r="K300" s="246"/>
      <c r="L300" s="251"/>
      <c r="M300" s="252"/>
      <c r="N300" s="253"/>
      <c r="O300" s="253"/>
      <c r="P300" s="253"/>
      <c r="Q300" s="253"/>
      <c r="R300" s="253"/>
      <c r="S300" s="253"/>
      <c r="T300" s="25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5" t="s">
        <v>129</v>
      </c>
      <c r="AU300" s="255" t="s">
        <v>83</v>
      </c>
      <c r="AV300" s="14" t="s">
        <v>83</v>
      </c>
      <c r="AW300" s="14" t="s">
        <v>31</v>
      </c>
      <c r="AX300" s="14" t="s">
        <v>73</v>
      </c>
      <c r="AY300" s="255" t="s">
        <v>121</v>
      </c>
    </row>
    <row r="301" s="15" customFormat="1">
      <c r="A301" s="15"/>
      <c r="B301" s="256"/>
      <c r="C301" s="257"/>
      <c r="D301" s="236" t="s">
        <v>129</v>
      </c>
      <c r="E301" s="258" t="s">
        <v>1</v>
      </c>
      <c r="F301" s="259" t="s">
        <v>133</v>
      </c>
      <c r="G301" s="257"/>
      <c r="H301" s="260">
        <v>1084.7000000000001</v>
      </c>
      <c r="I301" s="261"/>
      <c r="J301" s="257"/>
      <c r="K301" s="257"/>
      <c r="L301" s="262"/>
      <c r="M301" s="263"/>
      <c r="N301" s="264"/>
      <c r="O301" s="264"/>
      <c r="P301" s="264"/>
      <c r="Q301" s="264"/>
      <c r="R301" s="264"/>
      <c r="S301" s="264"/>
      <c r="T301" s="26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66" t="s">
        <v>129</v>
      </c>
      <c r="AU301" s="266" t="s">
        <v>83</v>
      </c>
      <c r="AV301" s="15" t="s">
        <v>127</v>
      </c>
      <c r="AW301" s="15" t="s">
        <v>31</v>
      </c>
      <c r="AX301" s="15" t="s">
        <v>81</v>
      </c>
      <c r="AY301" s="266" t="s">
        <v>121</v>
      </c>
    </row>
    <row r="302" s="2" customFormat="1" ht="24.15" customHeight="1">
      <c r="A302" s="39"/>
      <c r="B302" s="40"/>
      <c r="C302" s="220" t="s">
        <v>286</v>
      </c>
      <c r="D302" s="220" t="s">
        <v>123</v>
      </c>
      <c r="E302" s="221" t="s">
        <v>628</v>
      </c>
      <c r="F302" s="222" t="s">
        <v>629</v>
      </c>
      <c r="G302" s="223" t="s">
        <v>126</v>
      </c>
      <c r="H302" s="224">
        <v>253</v>
      </c>
      <c r="I302" s="225"/>
      <c r="J302" s="226">
        <f>ROUND(I302*H302,2)</f>
        <v>0</v>
      </c>
      <c r="K302" s="227"/>
      <c r="L302" s="45"/>
      <c r="M302" s="228" t="s">
        <v>1</v>
      </c>
      <c r="N302" s="229" t="s">
        <v>38</v>
      </c>
      <c r="O302" s="92"/>
      <c r="P302" s="230">
        <f>O302*H302</f>
        <v>0</v>
      </c>
      <c r="Q302" s="230">
        <v>0</v>
      </c>
      <c r="R302" s="230">
        <f>Q302*H302</f>
        <v>0</v>
      </c>
      <c r="S302" s="230">
        <v>0</v>
      </c>
      <c r="T302" s="231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2" t="s">
        <v>127</v>
      </c>
      <c r="AT302" s="232" t="s">
        <v>123</v>
      </c>
      <c r="AU302" s="232" t="s">
        <v>83</v>
      </c>
      <c r="AY302" s="18" t="s">
        <v>121</v>
      </c>
      <c r="BE302" s="233">
        <f>IF(N302="základní",J302,0)</f>
        <v>0</v>
      </c>
      <c r="BF302" s="233">
        <f>IF(N302="snížená",J302,0)</f>
        <v>0</v>
      </c>
      <c r="BG302" s="233">
        <f>IF(N302="zákl. přenesená",J302,0)</f>
        <v>0</v>
      </c>
      <c r="BH302" s="233">
        <f>IF(N302="sníž. přenesená",J302,0)</f>
        <v>0</v>
      </c>
      <c r="BI302" s="233">
        <f>IF(N302="nulová",J302,0)</f>
        <v>0</v>
      </c>
      <c r="BJ302" s="18" t="s">
        <v>81</v>
      </c>
      <c r="BK302" s="233">
        <f>ROUND(I302*H302,2)</f>
        <v>0</v>
      </c>
      <c r="BL302" s="18" t="s">
        <v>127</v>
      </c>
      <c r="BM302" s="232" t="s">
        <v>630</v>
      </c>
    </row>
    <row r="303" s="14" customFormat="1">
      <c r="A303" s="14"/>
      <c r="B303" s="245"/>
      <c r="C303" s="246"/>
      <c r="D303" s="236" t="s">
        <v>129</v>
      </c>
      <c r="E303" s="247" t="s">
        <v>1</v>
      </c>
      <c r="F303" s="248" t="s">
        <v>612</v>
      </c>
      <c r="G303" s="246"/>
      <c r="H303" s="249">
        <v>208.80000000000001</v>
      </c>
      <c r="I303" s="250"/>
      <c r="J303" s="246"/>
      <c r="K303" s="246"/>
      <c r="L303" s="251"/>
      <c r="M303" s="252"/>
      <c r="N303" s="253"/>
      <c r="O303" s="253"/>
      <c r="P303" s="253"/>
      <c r="Q303" s="253"/>
      <c r="R303" s="253"/>
      <c r="S303" s="253"/>
      <c r="T303" s="25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5" t="s">
        <v>129</v>
      </c>
      <c r="AU303" s="255" t="s">
        <v>83</v>
      </c>
      <c r="AV303" s="14" t="s">
        <v>83</v>
      </c>
      <c r="AW303" s="14" t="s">
        <v>31</v>
      </c>
      <c r="AX303" s="14" t="s">
        <v>73</v>
      </c>
      <c r="AY303" s="255" t="s">
        <v>121</v>
      </c>
    </row>
    <row r="304" s="14" customFormat="1">
      <c r="A304" s="14"/>
      <c r="B304" s="245"/>
      <c r="C304" s="246"/>
      <c r="D304" s="236" t="s">
        <v>129</v>
      </c>
      <c r="E304" s="247" t="s">
        <v>1</v>
      </c>
      <c r="F304" s="248" t="s">
        <v>613</v>
      </c>
      <c r="G304" s="246"/>
      <c r="H304" s="249">
        <v>44.200000000000003</v>
      </c>
      <c r="I304" s="250"/>
      <c r="J304" s="246"/>
      <c r="K304" s="246"/>
      <c r="L304" s="251"/>
      <c r="M304" s="252"/>
      <c r="N304" s="253"/>
      <c r="O304" s="253"/>
      <c r="P304" s="253"/>
      <c r="Q304" s="253"/>
      <c r="R304" s="253"/>
      <c r="S304" s="253"/>
      <c r="T304" s="25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5" t="s">
        <v>129</v>
      </c>
      <c r="AU304" s="255" t="s">
        <v>83</v>
      </c>
      <c r="AV304" s="14" t="s">
        <v>83</v>
      </c>
      <c r="AW304" s="14" t="s">
        <v>31</v>
      </c>
      <c r="AX304" s="14" t="s">
        <v>73</v>
      </c>
      <c r="AY304" s="255" t="s">
        <v>121</v>
      </c>
    </row>
    <row r="305" s="15" customFormat="1">
      <c r="A305" s="15"/>
      <c r="B305" s="256"/>
      <c r="C305" s="257"/>
      <c r="D305" s="236" t="s">
        <v>129</v>
      </c>
      <c r="E305" s="258" t="s">
        <v>1</v>
      </c>
      <c r="F305" s="259" t="s">
        <v>133</v>
      </c>
      <c r="G305" s="257"/>
      <c r="H305" s="260">
        <v>253</v>
      </c>
      <c r="I305" s="261"/>
      <c r="J305" s="257"/>
      <c r="K305" s="257"/>
      <c r="L305" s="262"/>
      <c r="M305" s="263"/>
      <c r="N305" s="264"/>
      <c r="O305" s="264"/>
      <c r="P305" s="264"/>
      <c r="Q305" s="264"/>
      <c r="R305" s="264"/>
      <c r="S305" s="264"/>
      <c r="T305" s="26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66" t="s">
        <v>129</v>
      </c>
      <c r="AU305" s="266" t="s">
        <v>83</v>
      </c>
      <c r="AV305" s="15" t="s">
        <v>127</v>
      </c>
      <c r="AW305" s="15" t="s">
        <v>31</v>
      </c>
      <c r="AX305" s="15" t="s">
        <v>81</v>
      </c>
      <c r="AY305" s="266" t="s">
        <v>121</v>
      </c>
    </row>
    <row r="306" s="2" customFormat="1" ht="24.15" customHeight="1">
      <c r="A306" s="39"/>
      <c r="B306" s="40"/>
      <c r="C306" s="220" t="s">
        <v>291</v>
      </c>
      <c r="D306" s="220" t="s">
        <v>123</v>
      </c>
      <c r="E306" s="221" t="s">
        <v>631</v>
      </c>
      <c r="F306" s="222" t="s">
        <v>632</v>
      </c>
      <c r="G306" s="223" t="s">
        <v>126</v>
      </c>
      <c r="H306" s="224">
        <v>172.80000000000001</v>
      </c>
      <c r="I306" s="225"/>
      <c r="J306" s="226">
        <f>ROUND(I306*H306,2)</f>
        <v>0</v>
      </c>
      <c r="K306" s="227"/>
      <c r="L306" s="45"/>
      <c r="M306" s="228" t="s">
        <v>1</v>
      </c>
      <c r="N306" s="229" t="s">
        <v>38</v>
      </c>
      <c r="O306" s="92"/>
      <c r="P306" s="230">
        <f>O306*H306</f>
        <v>0</v>
      </c>
      <c r="Q306" s="230">
        <v>0</v>
      </c>
      <c r="R306" s="230">
        <f>Q306*H306</f>
        <v>0</v>
      </c>
      <c r="S306" s="230">
        <v>0</v>
      </c>
      <c r="T306" s="231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2" t="s">
        <v>127</v>
      </c>
      <c r="AT306" s="232" t="s">
        <v>123</v>
      </c>
      <c r="AU306" s="232" t="s">
        <v>83</v>
      </c>
      <c r="AY306" s="18" t="s">
        <v>121</v>
      </c>
      <c r="BE306" s="233">
        <f>IF(N306="základní",J306,0)</f>
        <v>0</v>
      </c>
      <c r="BF306" s="233">
        <f>IF(N306="snížená",J306,0)</f>
        <v>0</v>
      </c>
      <c r="BG306" s="233">
        <f>IF(N306="zákl. přenesená",J306,0)</f>
        <v>0</v>
      </c>
      <c r="BH306" s="233">
        <f>IF(N306="sníž. přenesená",J306,0)</f>
        <v>0</v>
      </c>
      <c r="BI306" s="233">
        <f>IF(N306="nulová",J306,0)</f>
        <v>0</v>
      </c>
      <c r="BJ306" s="18" t="s">
        <v>81</v>
      </c>
      <c r="BK306" s="233">
        <f>ROUND(I306*H306,2)</f>
        <v>0</v>
      </c>
      <c r="BL306" s="18" t="s">
        <v>127</v>
      </c>
      <c r="BM306" s="232" t="s">
        <v>633</v>
      </c>
    </row>
    <row r="307" s="14" customFormat="1">
      <c r="A307" s="14"/>
      <c r="B307" s="245"/>
      <c r="C307" s="246"/>
      <c r="D307" s="236" t="s">
        <v>129</v>
      </c>
      <c r="E307" s="247" t="s">
        <v>1</v>
      </c>
      <c r="F307" s="248" t="s">
        <v>604</v>
      </c>
      <c r="G307" s="246"/>
      <c r="H307" s="249">
        <v>172.80000000000001</v>
      </c>
      <c r="I307" s="250"/>
      <c r="J307" s="246"/>
      <c r="K307" s="246"/>
      <c r="L307" s="251"/>
      <c r="M307" s="252"/>
      <c r="N307" s="253"/>
      <c r="O307" s="253"/>
      <c r="P307" s="253"/>
      <c r="Q307" s="253"/>
      <c r="R307" s="253"/>
      <c r="S307" s="253"/>
      <c r="T307" s="25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5" t="s">
        <v>129</v>
      </c>
      <c r="AU307" s="255" t="s">
        <v>83</v>
      </c>
      <c r="AV307" s="14" t="s">
        <v>83</v>
      </c>
      <c r="AW307" s="14" t="s">
        <v>31</v>
      </c>
      <c r="AX307" s="14" t="s">
        <v>73</v>
      </c>
      <c r="AY307" s="255" t="s">
        <v>121</v>
      </c>
    </row>
    <row r="308" s="15" customFormat="1">
      <c r="A308" s="15"/>
      <c r="B308" s="256"/>
      <c r="C308" s="257"/>
      <c r="D308" s="236" t="s">
        <v>129</v>
      </c>
      <c r="E308" s="258" t="s">
        <v>1</v>
      </c>
      <c r="F308" s="259" t="s">
        <v>133</v>
      </c>
      <c r="G308" s="257"/>
      <c r="H308" s="260">
        <v>172.80000000000001</v>
      </c>
      <c r="I308" s="261"/>
      <c r="J308" s="257"/>
      <c r="K308" s="257"/>
      <c r="L308" s="262"/>
      <c r="M308" s="263"/>
      <c r="N308" s="264"/>
      <c r="O308" s="264"/>
      <c r="P308" s="264"/>
      <c r="Q308" s="264"/>
      <c r="R308" s="264"/>
      <c r="S308" s="264"/>
      <c r="T308" s="26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6" t="s">
        <v>129</v>
      </c>
      <c r="AU308" s="266" t="s">
        <v>83</v>
      </c>
      <c r="AV308" s="15" t="s">
        <v>127</v>
      </c>
      <c r="AW308" s="15" t="s">
        <v>31</v>
      </c>
      <c r="AX308" s="15" t="s">
        <v>81</v>
      </c>
      <c r="AY308" s="266" t="s">
        <v>121</v>
      </c>
    </row>
    <row r="309" s="2" customFormat="1" ht="24.15" customHeight="1">
      <c r="A309" s="39"/>
      <c r="B309" s="40"/>
      <c r="C309" s="220" t="s">
        <v>295</v>
      </c>
      <c r="D309" s="220" t="s">
        <v>123</v>
      </c>
      <c r="E309" s="221" t="s">
        <v>634</v>
      </c>
      <c r="F309" s="222" t="s">
        <v>635</v>
      </c>
      <c r="G309" s="223" t="s">
        <v>126</v>
      </c>
      <c r="H309" s="224">
        <v>87</v>
      </c>
      <c r="I309" s="225"/>
      <c r="J309" s="226">
        <f>ROUND(I309*H309,2)</f>
        <v>0</v>
      </c>
      <c r="K309" s="227"/>
      <c r="L309" s="45"/>
      <c r="M309" s="228" t="s">
        <v>1</v>
      </c>
      <c r="N309" s="229" t="s">
        <v>38</v>
      </c>
      <c r="O309" s="92"/>
      <c r="P309" s="230">
        <f>O309*H309</f>
        <v>0</v>
      </c>
      <c r="Q309" s="230">
        <v>0.089219999999999994</v>
      </c>
      <c r="R309" s="230">
        <f>Q309*H309</f>
        <v>7.7621399999999996</v>
      </c>
      <c r="S309" s="230">
        <v>0</v>
      </c>
      <c r="T309" s="231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2" t="s">
        <v>127</v>
      </c>
      <c r="AT309" s="232" t="s">
        <v>123</v>
      </c>
      <c r="AU309" s="232" t="s">
        <v>83</v>
      </c>
      <c r="AY309" s="18" t="s">
        <v>121</v>
      </c>
      <c r="BE309" s="233">
        <f>IF(N309="základní",J309,0)</f>
        <v>0</v>
      </c>
      <c r="BF309" s="233">
        <f>IF(N309="snížená",J309,0)</f>
        <v>0</v>
      </c>
      <c r="BG309" s="233">
        <f>IF(N309="zákl. přenesená",J309,0)</f>
        <v>0</v>
      </c>
      <c r="BH309" s="233">
        <f>IF(N309="sníž. přenesená",J309,0)</f>
        <v>0</v>
      </c>
      <c r="BI309" s="233">
        <f>IF(N309="nulová",J309,0)</f>
        <v>0</v>
      </c>
      <c r="BJ309" s="18" t="s">
        <v>81</v>
      </c>
      <c r="BK309" s="233">
        <f>ROUND(I309*H309,2)</f>
        <v>0</v>
      </c>
      <c r="BL309" s="18" t="s">
        <v>127</v>
      </c>
      <c r="BM309" s="232" t="s">
        <v>636</v>
      </c>
    </row>
    <row r="310" s="13" customFormat="1">
      <c r="A310" s="13"/>
      <c r="B310" s="234"/>
      <c r="C310" s="235"/>
      <c r="D310" s="236" t="s">
        <v>129</v>
      </c>
      <c r="E310" s="237" t="s">
        <v>1</v>
      </c>
      <c r="F310" s="238" t="s">
        <v>474</v>
      </c>
      <c r="G310" s="235"/>
      <c r="H310" s="237" t="s">
        <v>1</v>
      </c>
      <c r="I310" s="239"/>
      <c r="J310" s="235"/>
      <c r="K310" s="235"/>
      <c r="L310" s="240"/>
      <c r="M310" s="241"/>
      <c r="N310" s="242"/>
      <c r="O310" s="242"/>
      <c r="P310" s="242"/>
      <c r="Q310" s="242"/>
      <c r="R310" s="242"/>
      <c r="S310" s="242"/>
      <c r="T310" s="24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4" t="s">
        <v>129</v>
      </c>
      <c r="AU310" s="244" t="s">
        <v>83</v>
      </c>
      <c r="AV310" s="13" t="s">
        <v>81</v>
      </c>
      <c r="AW310" s="13" t="s">
        <v>31</v>
      </c>
      <c r="AX310" s="13" t="s">
        <v>73</v>
      </c>
      <c r="AY310" s="244" t="s">
        <v>121</v>
      </c>
    </row>
    <row r="311" s="14" customFormat="1">
      <c r="A311" s="14"/>
      <c r="B311" s="245"/>
      <c r="C311" s="246"/>
      <c r="D311" s="236" t="s">
        <v>129</v>
      </c>
      <c r="E311" s="247" t="s">
        <v>1</v>
      </c>
      <c r="F311" s="248" t="s">
        <v>475</v>
      </c>
      <c r="G311" s="246"/>
      <c r="H311" s="249">
        <v>27.099999999999998</v>
      </c>
      <c r="I311" s="250"/>
      <c r="J311" s="246"/>
      <c r="K311" s="246"/>
      <c r="L311" s="251"/>
      <c r="M311" s="252"/>
      <c r="N311" s="253"/>
      <c r="O311" s="253"/>
      <c r="P311" s="253"/>
      <c r="Q311" s="253"/>
      <c r="R311" s="253"/>
      <c r="S311" s="253"/>
      <c r="T311" s="25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5" t="s">
        <v>129</v>
      </c>
      <c r="AU311" s="255" t="s">
        <v>83</v>
      </c>
      <c r="AV311" s="14" t="s">
        <v>83</v>
      </c>
      <c r="AW311" s="14" t="s">
        <v>31</v>
      </c>
      <c r="AX311" s="14" t="s">
        <v>73</v>
      </c>
      <c r="AY311" s="255" t="s">
        <v>121</v>
      </c>
    </row>
    <row r="312" s="13" customFormat="1">
      <c r="A312" s="13"/>
      <c r="B312" s="234"/>
      <c r="C312" s="235"/>
      <c r="D312" s="236" t="s">
        <v>129</v>
      </c>
      <c r="E312" s="237" t="s">
        <v>1</v>
      </c>
      <c r="F312" s="238" t="s">
        <v>476</v>
      </c>
      <c r="G312" s="235"/>
      <c r="H312" s="237" t="s">
        <v>1</v>
      </c>
      <c r="I312" s="239"/>
      <c r="J312" s="235"/>
      <c r="K312" s="235"/>
      <c r="L312" s="240"/>
      <c r="M312" s="241"/>
      <c r="N312" s="242"/>
      <c r="O312" s="242"/>
      <c r="P312" s="242"/>
      <c r="Q312" s="242"/>
      <c r="R312" s="242"/>
      <c r="S312" s="242"/>
      <c r="T312" s="24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4" t="s">
        <v>129</v>
      </c>
      <c r="AU312" s="244" t="s">
        <v>83</v>
      </c>
      <c r="AV312" s="13" t="s">
        <v>81</v>
      </c>
      <c r="AW312" s="13" t="s">
        <v>31</v>
      </c>
      <c r="AX312" s="13" t="s">
        <v>73</v>
      </c>
      <c r="AY312" s="244" t="s">
        <v>121</v>
      </c>
    </row>
    <row r="313" s="14" customFormat="1">
      <c r="A313" s="14"/>
      <c r="B313" s="245"/>
      <c r="C313" s="246"/>
      <c r="D313" s="236" t="s">
        <v>129</v>
      </c>
      <c r="E313" s="247" t="s">
        <v>1</v>
      </c>
      <c r="F313" s="248" t="s">
        <v>477</v>
      </c>
      <c r="G313" s="246"/>
      <c r="H313" s="249">
        <v>59.899999999999999</v>
      </c>
      <c r="I313" s="250"/>
      <c r="J313" s="246"/>
      <c r="K313" s="246"/>
      <c r="L313" s="251"/>
      <c r="M313" s="252"/>
      <c r="N313" s="253"/>
      <c r="O313" s="253"/>
      <c r="P313" s="253"/>
      <c r="Q313" s="253"/>
      <c r="R313" s="253"/>
      <c r="S313" s="253"/>
      <c r="T313" s="25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5" t="s">
        <v>129</v>
      </c>
      <c r="AU313" s="255" t="s">
        <v>83</v>
      </c>
      <c r="AV313" s="14" t="s">
        <v>83</v>
      </c>
      <c r="AW313" s="14" t="s">
        <v>31</v>
      </c>
      <c r="AX313" s="14" t="s">
        <v>73</v>
      </c>
      <c r="AY313" s="255" t="s">
        <v>121</v>
      </c>
    </row>
    <row r="314" s="15" customFormat="1">
      <c r="A314" s="15"/>
      <c r="B314" s="256"/>
      <c r="C314" s="257"/>
      <c r="D314" s="236" t="s">
        <v>129</v>
      </c>
      <c r="E314" s="258" t="s">
        <v>1</v>
      </c>
      <c r="F314" s="259" t="s">
        <v>133</v>
      </c>
      <c r="G314" s="257"/>
      <c r="H314" s="260">
        <v>87</v>
      </c>
      <c r="I314" s="261"/>
      <c r="J314" s="257"/>
      <c r="K314" s="257"/>
      <c r="L314" s="262"/>
      <c r="M314" s="263"/>
      <c r="N314" s="264"/>
      <c r="O314" s="264"/>
      <c r="P314" s="264"/>
      <c r="Q314" s="264"/>
      <c r="R314" s="264"/>
      <c r="S314" s="264"/>
      <c r="T314" s="26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6" t="s">
        <v>129</v>
      </c>
      <c r="AU314" s="266" t="s">
        <v>83</v>
      </c>
      <c r="AV314" s="15" t="s">
        <v>127</v>
      </c>
      <c r="AW314" s="15" t="s">
        <v>31</v>
      </c>
      <c r="AX314" s="15" t="s">
        <v>81</v>
      </c>
      <c r="AY314" s="266" t="s">
        <v>121</v>
      </c>
    </row>
    <row r="315" s="2" customFormat="1" ht="24.15" customHeight="1">
      <c r="A315" s="39"/>
      <c r="B315" s="40"/>
      <c r="C315" s="272" t="s">
        <v>299</v>
      </c>
      <c r="D315" s="272" t="s">
        <v>229</v>
      </c>
      <c r="E315" s="273" t="s">
        <v>637</v>
      </c>
      <c r="F315" s="274" t="s">
        <v>638</v>
      </c>
      <c r="G315" s="275" t="s">
        <v>126</v>
      </c>
      <c r="H315" s="276">
        <v>89.609999999999999</v>
      </c>
      <c r="I315" s="277"/>
      <c r="J315" s="278">
        <f>ROUND(I315*H315,2)</f>
        <v>0</v>
      </c>
      <c r="K315" s="279"/>
      <c r="L315" s="280"/>
      <c r="M315" s="281" t="s">
        <v>1</v>
      </c>
      <c r="N315" s="282" t="s">
        <v>38</v>
      </c>
      <c r="O315" s="92"/>
      <c r="P315" s="230">
        <f>O315*H315</f>
        <v>0</v>
      </c>
      <c r="Q315" s="230">
        <v>0.113</v>
      </c>
      <c r="R315" s="230">
        <f>Q315*H315</f>
        <v>10.12593</v>
      </c>
      <c r="S315" s="230">
        <v>0</v>
      </c>
      <c r="T315" s="231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2" t="s">
        <v>159</v>
      </c>
      <c r="AT315" s="232" t="s">
        <v>229</v>
      </c>
      <c r="AU315" s="232" t="s">
        <v>83</v>
      </c>
      <c r="AY315" s="18" t="s">
        <v>121</v>
      </c>
      <c r="BE315" s="233">
        <f>IF(N315="základní",J315,0)</f>
        <v>0</v>
      </c>
      <c r="BF315" s="233">
        <f>IF(N315="snížená",J315,0)</f>
        <v>0</v>
      </c>
      <c r="BG315" s="233">
        <f>IF(N315="zákl. přenesená",J315,0)</f>
        <v>0</v>
      </c>
      <c r="BH315" s="233">
        <f>IF(N315="sníž. přenesená",J315,0)</f>
        <v>0</v>
      </c>
      <c r="BI315" s="233">
        <f>IF(N315="nulová",J315,0)</f>
        <v>0</v>
      </c>
      <c r="BJ315" s="18" t="s">
        <v>81</v>
      </c>
      <c r="BK315" s="233">
        <f>ROUND(I315*H315,2)</f>
        <v>0</v>
      </c>
      <c r="BL315" s="18" t="s">
        <v>127</v>
      </c>
      <c r="BM315" s="232" t="s">
        <v>639</v>
      </c>
    </row>
    <row r="316" s="14" customFormat="1">
      <c r="A316" s="14"/>
      <c r="B316" s="245"/>
      <c r="C316" s="246"/>
      <c r="D316" s="236" t="s">
        <v>129</v>
      </c>
      <c r="E316" s="247" t="s">
        <v>1</v>
      </c>
      <c r="F316" s="248" t="s">
        <v>640</v>
      </c>
      <c r="G316" s="246"/>
      <c r="H316" s="249">
        <v>89.609999999999999</v>
      </c>
      <c r="I316" s="250"/>
      <c r="J316" s="246"/>
      <c r="K316" s="246"/>
      <c r="L316" s="251"/>
      <c r="M316" s="252"/>
      <c r="N316" s="253"/>
      <c r="O316" s="253"/>
      <c r="P316" s="253"/>
      <c r="Q316" s="253"/>
      <c r="R316" s="253"/>
      <c r="S316" s="253"/>
      <c r="T316" s="25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5" t="s">
        <v>129</v>
      </c>
      <c r="AU316" s="255" t="s">
        <v>83</v>
      </c>
      <c r="AV316" s="14" t="s">
        <v>83</v>
      </c>
      <c r="AW316" s="14" t="s">
        <v>31</v>
      </c>
      <c r="AX316" s="14" t="s">
        <v>73</v>
      </c>
      <c r="AY316" s="255" t="s">
        <v>121</v>
      </c>
    </row>
    <row r="317" s="15" customFormat="1">
      <c r="A317" s="15"/>
      <c r="B317" s="256"/>
      <c r="C317" s="257"/>
      <c r="D317" s="236" t="s">
        <v>129</v>
      </c>
      <c r="E317" s="258" t="s">
        <v>1</v>
      </c>
      <c r="F317" s="259" t="s">
        <v>133</v>
      </c>
      <c r="G317" s="257"/>
      <c r="H317" s="260">
        <v>89.609999999999999</v>
      </c>
      <c r="I317" s="261"/>
      <c r="J317" s="257"/>
      <c r="K317" s="257"/>
      <c r="L317" s="262"/>
      <c r="M317" s="263"/>
      <c r="N317" s="264"/>
      <c r="O317" s="264"/>
      <c r="P317" s="264"/>
      <c r="Q317" s="264"/>
      <c r="R317" s="264"/>
      <c r="S317" s="264"/>
      <c r="T317" s="26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6" t="s">
        <v>129</v>
      </c>
      <c r="AU317" s="266" t="s">
        <v>83</v>
      </c>
      <c r="AV317" s="15" t="s">
        <v>127</v>
      </c>
      <c r="AW317" s="15" t="s">
        <v>31</v>
      </c>
      <c r="AX317" s="15" t="s">
        <v>81</v>
      </c>
      <c r="AY317" s="266" t="s">
        <v>121</v>
      </c>
    </row>
    <row r="318" s="2" customFormat="1" ht="33" customHeight="1">
      <c r="A318" s="39"/>
      <c r="B318" s="40"/>
      <c r="C318" s="220" t="s">
        <v>303</v>
      </c>
      <c r="D318" s="220" t="s">
        <v>123</v>
      </c>
      <c r="E318" s="221" t="s">
        <v>641</v>
      </c>
      <c r="F318" s="222" t="s">
        <v>642</v>
      </c>
      <c r="G318" s="223" t="s">
        <v>126</v>
      </c>
      <c r="H318" s="224">
        <v>87</v>
      </c>
      <c r="I318" s="225"/>
      <c r="J318" s="226">
        <f>ROUND(I318*H318,2)</f>
        <v>0</v>
      </c>
      <c r="K318" s="227"/>
      <c r="L318" s="45"/>
      <c r="M318" s="228" t="s">
        <v>1</v>
      </c>
      <c r="N318" s="229" t="s">
        <v>38</v>
      </c>
      <c r="O318" s="92"/>
      <c r="P318" s="230">
        <f>O318*H318</f>
        <v>0</v>
      </c>
      <c r="Q318" s="230">
        <v>0.089219999999999994</v>
      </c>
      <c r="R318" s="230">
        <f>Q318*H318</f>
        <v>7.7621399999999996</v>
      </c>
      <c r="S318" s="230">
        <v>0</v>
      </c>
      <c r="T318" s="231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2" t="s">
        <v>127</v>
      </c>
      <c r="AT318" s="232" t="s">
        <v>123</v>
      </c>
      <c r="AU318" s="232" t="s">
        <v>83</v>
      </c>
      <c r="AY318" s="18" t="s">
        <v>121</v>
      </c>
      <c r="BE318" s="233">
        <f>IF(N318="základní",J318,0)</f>
        <v>0</v>
      </c>
      <c r="BF318" s="233">
        <f>IF(N318="snížená",J318,0)</f>
        <v>0</v>
      </c>
      <c r="BG318" s="233">
        <f>IF(N318="zákl. přenesená",J318,0)</f>
        <v>0</v>
      </c>
      <c r="BH318" s="233">
        <f>IF(N318="sníž. přenesená",J318,0)</f>
        <v>0</v>
      </c>
      <c r="BI318" s="233">
        <f>IF(N318="nulová",J318,0)</f>
        <v>0</v>
      </c>
      <c r="BJ318" s="18" t="s">
        <v>81</v>
      </c>
      <c r="BK318" s="233">
        <f>ROUND(I318*H318,2)</f>
        <v>0</v>
      </c>
      <c r="BL318" s="18" t="s">
        <v>127</v>
      </c>
      <c r="BM318" s="232" t="s">
        <v>643</v>
      </c>
    </row>
    <row r="319" s="14" customFormat="1">
      <c r="A319" s="14"/>
      <c r="B319" s="245"/>
      <c r="C319" s="246"/>
      <c r="D319" s="236" t="s">
        <v>129</v>
      </c>
      <c r="E319" s="247" t="s">
        <v>1</v>
      </c>
      <c r="F319" s="248" t="s">
        <v>621</v>
      </c>
      <c r="G319" s="246"/>
      <c r="H319" s="249">
        <v>76.5</v>
      </c>
      <c r="I319" s="250"/>
      <c r="J319" s="246"/>
      <c r="K319" s="246"/>
      <c r="L319" s="251"/>
      <c r="M319" s="252"/>
      <c r="N319" s="253"/>
      <c r="O319" s="253"/>
      <c r="P319" s="253"/>
      <c r="Q319" s="253"/>
      <c r="R319" s="253"/>
      <c r="S319" s="253"/>
      <c r="T319" s="25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5" t="s">
        <v>129</v>
      </c>
      <c r="AU319" s="255" t="s">
        <v>83</v>
      </c>
      <c r="AV319" s="14" t="s">
        <v>83</v>
      </c>
      <c r="AW319" s="14" t="s">
        <v>31</v>
      </c>
      <c r="AX319" s="14" t="s">
        <v>73</v>
      </c>
      <c r="AY319" s="255" t="s">
        <v>121</v>
      </c>
    </row>
    <row r="320" s="14" customFormat="1">
      <c r="A320" s="14"/>
      <c r="B320" s="245"/>
      <c r="C320" s="246"/>
      <c r="D320" s="236" t="s">
        <v>129</v>
      </c>
      <c r="E320" s="247" t="s">
        <v>1</v>
      </c>
      <c r="F320" s="248" t="s">
        <v>622</v>
      </c>
      <c r="G320" s="246"/>
      <c r="H320" s="249">
        <v>10.5</v>
      </c>
      <c r="I320" s="250"/>
      <c r="J320" s="246"/>
      <c r="K320" s="246"/>
      <c r="L320" s="251"/>
      <c r="M320" s="252"/>
      <c r="N320" s="253"/>
      <c r="O320" s="253"/>
      <c r="P320" s="253"/>
      <c r="Q320" s="253"/>
      <c r="R320" s="253"/>
      <c r="S320" s="253"/>
      <c r="T320" s="25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5" t="s">
        <v>129</v>
      </c>
      <c r="AU320" s="255" t="s">
        <v>83</v>
      </c>
      <c r="AV320" s="14" t="s">
        <v>83</v>
      </c>
      <c r="AW320" s="14" t="s">
        <v>31</v>
      </c>
      <c r="AX320" s="14" t="s">
        <v>73</v>
      </c>
      <c r="AY320" s="255" t="s">
        <v>121</v>
      </c>
    </row>
    <row r="321" s="15" customFormat="1">
      <c r="A321" s="15"/>
      <c r="B321" s="256"/>
      <c r="C321" s="257"/>
      <c r="D321" s="236" t="s">
        <v>129</v>
      </c>
      <c r="E321" s="258" t="s">
        <v>1</v>
      </c>
      <c r="F321" s="259" t="s">
        <v>133</v>
      </c>
      <c r="G321" s="257"/>
      <c r="H321" s="260">
        <v>87</v>
      </c>
      <c r="I321" s="261"/>
      <c r="J321" s="257"/>
      <c r="K321" s="257"/>
      <c r="L321" s="262"/>
      <c r="M321" s="263"/>
      <c r="N321" s="264"/>
      <c r="O321" s="264"/>
      <c r="P321" s="264"/>
      <c r="Q321" s="264"/>
      <c r="R321" s="264"/>
      <c r="S321" s="264"/>
      <c r="T321" s="26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66" t="s">
        <v>129</v>
      </c>
      <c r="AU321" s="266" t="s">
        <v>83</v>
      </c>
      <c r="AV321" s="15" t="s">
        <v>127</v>
      </c>
      <c r="AW321" s="15" t="s">
        <v>31</v>
      </c>
      <c r="AX321" s="15" t="s">
        <v>81</v>
      </c>
      <c r="AY321" s="266" t="s">
        <v>121</v>
      </c>
    </row>
    <row r="322" s="2" customFormat="1" ht="24.15" customHeight="1">
      <c r="A322" s="39"/>
      <c r="B322" s="40"/>
      <c r="C322" s="272" t="s">
        <v>309</v>
      </c>
      <c r="D322" s="272" t="s">
        <v>229</v>
      </c>
      <c r="E322" s="273" t="s">
        <v>644</v>
      </c>
      <c r="F322" s="274" t="s">
        <v>645</v>
      </c>
      <c r="G322" s="275" t="s">
        <v>126</v>
      </c>
      <c r="H322" s="276">
        <v>78.795000000000002</v>
      </c>
      <c r="I322" s="277"/>
      <c r="J322" s="278">
        <f>ROUND(I322*H322,2)</f>
        <v>0</v>
      </c>
      <c r="K322" s="279"/>
      <c r="L322" s="280"/>
      <c r="M322" s="281" t="s">
        <v>1</v>
      </c>
      <c r="N322" s="282" t="s">
        <v>38</v>
      </c>
      <c r="O322" s="92"/>
      <c r="P322" s="230">
        <f>O322*H322</f>
        <v>0</v>
      </c>
      <c r="Q322" s="230">
        <v>0.13200000000000001</v>
      </c>
      <c r="R322" s="230">
        <f>Q322*H322</f>
        <v>10.40094</v>
      </c>
      <c r="S322" s="230">
        <v>0</v>
      </c>
      <c r="T322" s="231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2" t="s">
        <v>159</v>
      </c>
      <c r="AT322" s="232" t="s">
        <v>229</v>
      </c>
      <c r="AU322" s="232" t="s">
        <v>83</v>
      </c>
      <c r="AY322" s="18" t="s">
        <v>121</v>
      </c>
      <c r="BE322" s="233">
        <f>IF(N322="základní",J322,0)</f>
        <v>0</v>
      </c>
      <c r="BF322" s="233">
        <f>IF(N322="snížená",J322,0)</f>
        <v>0</v>
      </c>
      <c r="BG322" s="233">
        <f>IF(N322="zákl. přenesená",J322,0)</f>
        <v>0</v>
      </c>
      <c r="BH322" s="233">
        <f>IF(N322="sníž. přenesená",J322,0)</f>
        <v>0</v>
      </c>
      <c r="BI322" s="233">
        <f>IF(N322="nulová",J322,0)</f>
        <v>0</v>
      </c>
      <c r="BJ322" s="18" t="s">
        <v>81</v>
      </c>
      <c r="BK322" s="233">
        <f>ROUND(I322*H322,2)</f>
        <v>0</v>
      </c>
      <c r="BL322" s="18" t="s">
        <v>127</v>
      </c>
      <c r="BM322" s="232" t="s">
        <v>646</v>
      </c>
    </row>
    <row r="323" s="14" customFormat="1">
      <c r="A323" s="14"/>
      <c r="B323" s="245"/>
      <c r="C323" s="246"/>
      <c r="D323" s="236" t="s">
        <v>129</v>
      </c>
      <c r="E323" s="247" t="s">
        <v>1</v>
      </c>
      <c r="F323" s="248" t="s">
        <v>647</v>
      </c>
      <c r="G323" s="246"/>
      <c r="H323" s="249">
        <v>78.795000000000002</v>
      </c>
      <c r="I323" s="250"/>
      <c r="J323" s="246"/>
      <c r="K323" s="246"/>
      <c r="L323" s="251"/>
      <c r="M323" s="252"/>
      <c r="N323" s="253"/>
      <c r="O323" s="253"/>
      <c r="P323" s="253"/>
      <c r="Q323" s="253"/>
      <c r="R323" s="253"/>
      <c r="S323" s="253"/>
      <c r="T323" s="25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5" t="s">
        <v>129</v>
      </c>
      <c r="AU323" s="255" t="s">
        <v>83</v>
      </c>
      <c r="AV323" s="14" t="s">
        <v>83</v>
      </c>
      <c r="AW323" s="14" t="s">
        <v>31</v>
      </c>
      <c r="AX323" s="14" t="s">
        <v>73</v>
      </c>
      <c r="AY323" s="255" t="s">
        <v>121</v>
      </c>
    </row>
    <row r="324" s="15" customFormat="1">
      <c r="A324" s="15"/>
      <c r="B324" s="256"/>
      <c r="C324" s="257"/>
      <c r="D324" s="236" t="s">
        <v>129</v>
      </c>
      <c r="E324" s="258" t="s">
        <v>1</v>
      </c>
      <c r="F324" s="259" t="s">
        <v>133</v>
      </c>
      <c r="G324" s="257"/>
      <c r="H324" s="260">
        <v>78.795000000000002</v>
      </c>
      <c r="I324" s="261"/>
      <c r="J324" s="257"/>
      <c r="K324" s="257"/>
      <c r="L324" s="262"/>
      <c r="M324" s="263"/>
      <c r="N324" s="264"/>
      <c r="O324" s="264"/>
      <c r="P324" s="264"/>
      <c r="Q324" s="264"/>
      <c r="R324" s="264"/>
      <c r="S324" s="264"/>
      <c r="T324" s="26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66" t="s">
        <v>129</v>
      </c>
      <c r="AU324" s="266" t="s">
        <v>83</v>
      </c>
      <c r="AV324" s="15" t="s">
        <v>127</v>
      </c>
      <c r="AW324" s="15" t="s">
        <v>31</v>
      </c>
      <c r="AX324" s="15" t="s">
        <v>81</v>
      </c>
      <c r="AY324" s="266" t="s">
        <v>121</v>
      </c>
    </row>
    <row r="325" s="2" customFormat="1" ht="24.15" customHeight="1">
      <c r="A325" s="39"/>
      <c r="B325" s="40"/>
      <c r="C325" s="272" t="s">
        <v>314</v>
      </c>
      <c r="D325" s="272" t="s">
        <v>229</v>
      </c>
      <c r="E325" s="273" t="s">
        <v>648</v>
      </c>
      <c r="F325" s="274" t="s">
        <v>649</v>
      </c>
      <c r="G325" s="275" t="s">
        <v>126</v>
      </c>
      <c r="H325" s="276">
        <v>10.815</v>
      </c>
      <c r="I325" s="277"/>
      <c r="J325" s="278">
        <f>ROUND(I325*H325,2)</f>
        <v>0</v>
      </c>
      <c r="K325" s="279"/>
      <c r="L325" s="280"/>
      <c r="M325" s="281" t="s">
        <v>1</v>
      </c>
      <c r="N325" s="282" t="s">
        <v>38</v>
      </c>
      <c r="O325" s="92"/>
      <c r="P325" s="230">
        <f>O325*H325</f>
        <v>0</v>
      </c>
      <c r="Q325" s="230">
        <v>0.13200000000000001</v>
      </c>
      <c r="R325" s="230">
        <f>Q325*H325</f>
        <v>1.4275800000000001</v>
      </c>
      <c r="S325" s="230">
        <v>0</v>
      </c>
      <c r="T325" s="231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2" t="s">
        <v>159</v>
      </c>
      <c r="AT325" s="232" t="s">
        <v>229</v>
      </c>
      <c r="AU325" s="232" t="s">
        <v>83</v>
      </c>
      <c r="AY325" s="18" t="s">
        <v>121</v>
      </c>
      <c r="BE325" s="233">
        <f>IF(N325="základní",J325,0)</f>
        <v>0</v>
      </c>
      <c r="BF325" s="233">
        <f>IF(N325="snížená",J325,0)</f>
        <v>0</v>
      </c>
      <c r="BG325" s="233">
        <f>IF(N325="zákl. přenesená",J325,0)</f>
        <v>0</v>
      </c>
      <c r="BH325" s="233">
        <f>IF(N325="sníž. přenesená",J325,0)</f>
        <v>0</v>
      </c>
      <c r="BI325" s="233">
        <f>IF(N325="nulová",J325,0)</f>
        <v>0</v>
      </c>
      <c r="BJ325" s="18" t="s">
        <v>81</v>
      </c>
      <c r="BK325" s="233">
        <f>ROUND(I325*H325,2)</f>
        <v>0</v>
      </c>
      <c r="BL325" s="18" t="s">
        <v>127</v>
      </c>
      <c r="BM325" s="232" t="s">
        <v>650</v>
      </c>
    </row>
    <row r="326" s="14" customFormat="1">
      <c r="A326" s="14"/>
      <c r="B326" s="245"/>
      <c r="C326" s="246"/>
      <c r="D326" s="236" t="s">
        <v>129</v>
      </c>
      <c r="E326" s="247" t="s">
        <v>1</v>
      </c>
      <c r="F326" s="248" t="s">
        <v>651</v>
      </c>
      <c r="G326" s="246"/>
      <c r="H326" s="249">
        <v>10.815</v>
      </c>
      <c r="I326" s="250"/>
      <c r="J326" s="246"/>
      <c r="K326" s="246"/>
      <c r="L326" s="251"/>
      <c r="M326" s="252"/>
      <c r="N326" s="253"/>
      <c r="O326" s="253"/>
      <c r="P326" s="253"/>
      <c r="Q326" s="253"/>
      <c r="R326" s="253"/>
      <c r="S326" s="253"/>
      <c r="T326" s="25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5" t="s">
        <v>129</v>
      </c>
      <c r="AU326" s="255" t="s">
        <v>83</v>
      </c>
      <c r="AV326" s="14" t="s">
        <v>83</v>
      </c>
      <c r="AW326" s="14" t="s">
        <v>31</v>
      </c>
      <c r="AX326" s="14" t="s">
        <v>73</v>
      </c>
      <c r="AY326" s="255" t="s">
        <v>121</v>
      </c>
    </row>
    <row r="327" s="15" customFormat="1">
      <c r="A327" s="15"/>
      <c r="B327" s="256"/>
      <c r="C327" s="257"/>
      <c r="D327" s="236" t="s">
        <v>129</v>
      </c>
      <c r="E327" s="258" t="s">
        <v>1</v>
      </c>
      <c r="F327" s="259" t="s">
        <v>133</v>
      </c>
      <c r="G327" s="257"/>
      <c r="H327" s="260">
        <v>10.815</v>
      </c>
      <c r="I327" s="261"/>
      <c r="J327" s="257"/>
      <c r="K327" s="257"/>
      <c r="L327" s="262"/>
      <c r="M327" s="263"/>
      <c r="N327" s="264"/>
      <c r="O327" s="264"/>
      <c r="P327" s="264"/>
      <c r="Q327" s="264"/>
      <c r="R327" s="264"/>
      <c r="S327" s="264"/>
      <c r="T327" s="26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66" t="s">
        <v>129</v>
      </c>
      <c r="AU327" s="266" t="s">
        <v>83</v>
      </c>
      <c r="AV327" s="15" t="s">
        <v>127</v>
      </c>
      <c r="AW327" s="15" t="s">
        <v>31</v>
      </c>
      <c r="AX327" s="15" t="s">
        <v>81</v>
      </c>
      <c r="AY327" s="266" t="s">
        <v>121</v>
      </c>
    </row>
    <row r="328" s="2" customFormat="1" ht="24.15" customHeight="1">
      <c r="A328" s="39"/>
      <c r="B328" s="40"/>
      <c r="C328" s="220" t="s">
        <v>319</v>
      </c>
      <c r="D328" s="220" t="s">
        <v>123</v>
      </c>
      <c r="E328" s="221" t="s">
        <v>652</v>
      </c>
      <c r="F328" s="222" t="s">
        <v>653</v>
      </c>
      <c r="G328" s="223" t="s">
        <v>126</v>
      </c>
      <c r="H328" s="224">
        <v>911.89999999999998</v>
      </c>
      <c r="I328" s="225"/>
      <c r="J328" s="226">
        <f>ROUND(I328*H328,2)</f>
        <v>0</v>
      </c>
      <c r="K328" s="227"/>
      <c r="L328" s="45"/>
      <c r="M328" s="228" t="s">
        <v>1</v>
      </c>
      <c r="N328" s="229" t="s">
        <v>38</v>
      </c>
      <c r="O328" s="92"/>
      <c r="P328" s="230">
        <f>O328*H328</f>
        <v>0</v>
      </c>
      <c r="Q328" s="230">
        <v>0.089219999999999994</v>
      </c>
      <c r="R328" s="230">
        <f>Q328*H328</f>
        <v>81.359717999999987</v>
      </c>
      <c r="S328" s="230">
        <v>0</v>
      </c>
      <c r="T328" s="231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2" t="s">
        <v>127</v>
      </c>
      <c r="AT328" s="232" t="s">
        <v>123</v>
      </c>
      <c r="AU328" s="232" t="s">
        <v>83</v>
      </c>
      <c r="AY328" s="18" t="s">
        <v>121</v>
      </c>
      <c r="BE328" s="233">
        <f>IF(N328="základní",J328,0)</f>
        <v>0</v>
      </c>
      <c r="BF328" s="233">
        <f>IF(N328="snížená",J328,0)</f>
        <v>0</v>
      </c>
      <c r="BG328" s="233">
        <f>IF(N328="zákl. přenesená",J328,0)</f>
        <v>0</v>
      </c>
      <c r="BH328" s="233">
        <f>IF(N328="sníž. přenesená",J328,0)</f>
        <v>0</v>
      </c>
      <c r="BI328" s="233">
        <f>IF(N328="nulová",J328,0)</f>
        <v>0</v>
      </c>
      <c r="BJ328" s="18" t="s">
        <v>81</v>
      </c>
      <c r="BK328" s="233">
        <f>ROUND(I328*H328,2)</f>
        <v>0</v>
      </c>
      <c r="BL328" s="18" t="s">
        <v>127</v>
      </c>
      <c r="BM328" s="232" t="s">
        <v>654</v>
      </c>
    </row>
    <row r="329" s="14" customFormat="1">
      <c r="A329" s="14"/>
      <c r="B329" s="245"/>
      <c r="C329" s="246"/>
      <c r="D329" s="236" t="s">
        <v>129</v>
      </c>
      <c r="E329" s="247" t="s">
        <v>1</v>
      </c>
      <c r="F329" s="248" t="s">
        <v>626</v>
      </c>
      <c r="G329" s="246"/>
      <c r="H329" s="249">
        <v>885</v>
      </c>
      <c r="I329" s="250"/>
      <c r="J329" s="246"/>
      <c r="K329" s="246"/>
      <c r="L329" s="251"/>
      <c r="M329" s="252"/>
      <c r="N329" s="253"/>
      <c r="O329" s="253"/>
      <c r="P329" s="253"/>
      <c r="Q329" s="253"/>
      <c r="R329" s="253"/>
      <c r="S329" s="253"/>
      <c r="T329" s="25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5" t="s">
        <v>129</v>
      </c>
      <c r="AU329" s="255" t="s">
        <v>83</v>
      </c>
      <c r="AV329" s="14" t="s">
        <v>83</v>
      </c>
      <c r="AW329" s="14" t="s">
        <v>31</v>
      </c>
      <c r="AX329" s="14" t="s">
        <v>73</v>
      </c>
      <c r="AY329" s="255" t="s">
        <v>121</v>
      </c>
    </row>
    <row r="330" s="14" customFormat="1">
      <c r="A330" s="14"/>
      <c r="B330" s="245"/>
      <c r="C330" s="246"/>
      <c r="D330" s="236" t="s">
        <v>129</v>
      </c>
      <c r="E330" s="247" t="s">
        <v>1</v>
      </c>
      <c r="F330" s="248" t="s">
        <v>627</v>
      </c>
      <c r="G330" s="246"/>
      <c r="H330" s="249">
        <v>26.899999999999999</v>
      </c>
      <c r="I330" s="250"/>
      <c r="J330" s="246"/>
      <c r="K330" s="246"/>
      <c r="L330" s="251"/>
      <c r="M330" s="252"/>
      <c r="N330" s="253"/>
      <c r="O330" s="253"/>
      <c r="P330" s="253"/>
      <c r="Q330" s="253"/>
      <c r="R330" s="253"/>
      <c r="S330" s="253"/>
      <c r="T330" s="25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5" t="s">
        <v>129</v>
      </c>
      <c r="AU330" s="255" t="s">
        <v>83</v>
      </c>
      <c r="AV330" s="14" t="s">
        <v>83</v>
      </c>
      <c r="AW330" s="14" t="s">
        <v>31</v>
      </c>
      <c r="AX330" s="14" t="s">
        <v>73</v>
      </c>
      <c r="AY330" s="255" t="s">
        <v>121</v>
      </c>
    </row>
    <row r="331" s="15" customFormat="1">
      <c r="A331" s="15"/>
      <c r="B331" s="256"/>
      <c r="C331" s="257"/>
      <c r="D331" s="236" t="s">
        <v>129</v>
      </c>
      <c r="E331" s="258" t="s">
        <v>1</v>
      </c>
      <c r="F331" s="259" t="s">
        <v>133</v>
      </c>
      <c r="G331" s="257"/>
      <c r="H331" s="260">
        <v>911.89999999999998</v>
      </c>
      <c r="I331" s="261"/>
      <c r="J331" s="257"/>
      <c r="K331" s="257"/>
      <c r="L331" s="262"/>
      <c r="M331" s="263"/>
      <c r="N331" s="264"/>
      <c r="O331" s="264"/>
      <c r="P331" s="264"/>
      <c r="Q331" s="264"/>
      <c r="R331" s="264"/>
      <c r="S331" s="264"/>
      <c r="T331" s="26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66" t="s">
        <v>129</v>
      </c>
      <c r="AU331" s="266" t="s">
        <v>83</v>
      </c>
      <c r="AV331" s="15" t="s">
        <v>127</v>
      </c>
      <c r="AW331" s="15" t="s">
        <v>31</v>
      </c>
      <c r="AX331" s="15" t="s">
        <v>81</v>
      </c>
      <c r="AY331" s="266" t="s">
        <v>121</v>
      </c>
    </row>
    <row r="332" s="2" customFormat="1" ht="24.15" customHeight="1">
      <c r="A332" s="39"/>
      <c r="B332" s="40"/>
      <c r="C332" s="272" t="s">
        <v>324</v>
      </c>
      <c r="D332" s="272" t="s">
        <v>229</v>
      </c>
      <c r="E332" s="273" t="s">
        <v>655</v>
      </c>
      <c r="F332" s="274" t="s">
        <v>645</v>
      </c>
      <c r="G332" s="275" t="s">
        <v>126</v>
      </c>
      <c r="H332" s="276">
        <v>902.70000000000005</v>
      </c>
      <c r="I332" s="277"/>
      <c r="J332" s="278">
        <f>ROUND(I332*H332,2)</f>
        <v>0</v>
      </c>
      <c r="K332" s="279"/>
      <c r="L332" s="280"/>
      <c r="M332" s="281" t="s">
        <v>1</v>
      </c>
      <c r="N332" s="282" t="s">
        <v>38</v>
      </c>
      <c r="O332" s="92"/>
      <c r="P332" s="230">
        <f>O332*H332</f>
        <v>0</v>
      </c>
      <c r="Q332" s="230">
        <v>0.13200000000000001</v>
      </c>
      <c r="R332" s="230">
        <f>Q332*H332</f>
        <v>119.15640000000001</v>
      </c>
      <c r="S332" s="230">
        <v>0</v>
      </c>
      <c r="T332" s="231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2" t="s">
        <v>159</v>
      </c>
      <c r="AT332" s="232" t="s">
        <v>229</v>
      </c>
      <c r="AU332" s="232" t="s">
        <v>83</v>
      </c>
      <c r="AY332" s="18" t="s">
        <v>121</v>
      </c>
      <c r="BE332" s="233">
        <f>IF(N332="základní",J332,0)</f>
        <v>0</v>
      </c>
      <c r="BF332" s="233">
        <f>IF(N332="snížená",J332,0)</f>
        <v>0</v>
      </c>
      <c r="BG332" s="233">
        <f>IF(N332="zákl. přenesená",J332,0)</f>
        <v>0</v>
      </c>
      <c r="BH332" s="233">
        <f>IF(N332="sníž. přenesená",J332,0)</f>
        <v>0</v>
      </c>
      <c r="BI332" s="233">
        <f>IF(N332="nulová",J332,0)</f>
        <v>0</v>
      </c>
      <c r="BJ332" s="18" t="s">
        <v>81</v>
      </c>
      <c r="BK332" s="233">
        <f>ROUND(I332*H332,2)</f>
        <v>0</v>
      </c>
      <c r="BL332" s="18" t="s">
        <v>127</v>
      </c>
      <c r="BM332" s="232" t="s">
        <v>656</v>
      </c>
    </row>
    <row r="333" s="14" customFormat="1">
      <c r="A333" s="14"/>
      <c r="B333" s="245"/>
      <c r="C333" s="246"/>
      <c r="D333" s="236" t="s">
        <v>129</v>
      </c>
      <c r="E333" s="247" t="s">
        <v>1</v>
      </c>
      <c r="F333" s="248" t="s">
        <v>657</v>
      </c>
      <c r="G333" s="246"/>
      <c r="H333" s="249">
        <v>902.70000000000005</v>
      </c>
      <c r="I333" s="250"/>
      <c r="J333" s="246"/>
      <c r="K333" s="246"/>
      <c r="L333" s="251"/>
      <c r="M333" s="252"/>
      <c r="N333" s="253"/>
      <c r="O333" s="253"/>
      <c r="P333" s="253"/>
      <c r="Q333" s="253"/>
      <c r="R333" s="253"/>
      <c r="S333" s="253"/>
      <c r="T333" s="25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5" t="s">
        <v>129</v>
      </c>
      <c r="AU333" s="255" t="s">
        <v>83</v>
      </c>
      <c r="AV333" s="14" t="s">
        <v>83</v>
      </c>
      <c r="AW333" s="14" t="s">
        <v>31</v>
      </c>
      <c r="AX333" s="14" t="s">
        <v>73</v>
      </c>
      <c r="AY333" s="255" t="s">
        <v>121</v>
      </c>
    </row>
    <row r="334" s="15" customFormat="1">
      <c r="A334" s="15"/>
      <c r="B334" s="256"/>
      <c r="C334" s="257"/>
      <c r="D334" s="236" t="s">
        <v>129</v>
      </c>
      <c r="E334" s="258" t="s">
        <v>1</v>
      </c>
      <c r="F334" s="259" t="s">
        <v>133</v>
      </c>
      <c r="G334" s="257"/>
      <c r="H334" s="260">
        <v>902.70000000000005</v>
      </c>
      <c r="I334" s="261"/>
      <c r="J334" s="257"/>
      <c r="K334" s="257"/>
      <c r="L334" s="262"/>
      <c r="M334" s="263"/>
      <c r="N334" s="264"/>
      <c r="O334" s="264"/>
      <c r="P334" s="264"/>
      <c r="Q334" s="264"/>
      <c r="R334" s="264"/>
      <c r="S334" s="264"/>
      <c r="T334" s="26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66" t="s">
        <v>129</v>
      </c>
      <c r="AU334" s="266" t="s">
        <v>83</v>
      </c>
      <c r="AV334" s="15" t="s">
        <v>127</v>
      </c>
      <c r="AW334" s="15" t="s">
        <v>31</v>
      </c>
      <c r="AX334" s="15" t="s">
        <v>81</v>
      </c>
      <c r="AY334" s="266" t="s">
        <v>121</v>
      </c>
    </row>
    <row r="335" s="2" customFormat="1" ht="24.15" customHeight="1">
      <c r="A335" s="39"/>
      <c r="B335" s="40"/>
      <c r="C335" s="272" t="s">
        <v>329</v>
      </c>
      <c r="D335" s="272" t="s">
        <v>229</v>
      </c>
      <c r="E335" s="273" t="s">
        <v>658</v>
      </c>
      <c r="F335" s="274" t="s">
        <v>659</v>
      </c>
      <c r="G335" s="275" t="s">
        <v>126</v>
      </c>
      <c r="H335" s="276">
        <v>27.437999999999999</v>
      </c>
      <c r="I335" s="277"/>
      <c r="J335" s="278">
        <f>ROUND(I335*H335,2)</f>
        <v>0</v>
      </c>
      <c r="K335" s="279"/>
      <c r="L335" s="280"/>
      <c r="M335" s="281" t="s">
        <v>1</v>
      </c>
      <c r="N335" s="282" t="s">
        <v>38</v>
      </c>
      <c r="O335" s="92"/>
      <c r="P335" s="230">
        <f>O335*H335</f>
        <v>0</v>
      </c>
      <c r="Q335" s="230">
        <v>0.128</v>
      </c>
      <c r="R335" s="230">
        <f>Q335*H335</f>
        <v>3.5120640000000001</v>
      </c>
      <c r="S335" s="230">
        <v>0</v>
      </c>
      <c r="T335" s="231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2" t="s">
        <v>159</v>
      </c>
      <c r="AT335" s="232" t="s">
        <v>229</v>
      </c>
      <c r="AU335" s="232" t="s">
        <v>83</v>
      </c>
      <c r="AY335" s="18" t="s">
        <v>121</v>
      </c>
      <c r="BE335" s="233">
        <f>IF(N335="základní",J335,0)</f>
        <v>0</v>
      </c>
      <c r="BF335" s="233">
        <f>IF(N335="snížená",J335,0)</f>
        <v>0</v>
      </c>
      <c r="BG335" s="233">
        <f>IF(N335="zákl. přenesená",J335,0)</f>
        <v>0</v>
      </c>
      <c r="BH335" s="233">
        <f>IF(N335="sníž. přenesená",J335,0)</f>
        <v>0</v>
      </c>
      <c r="BI335" s="233">
        <f>IF(N335="nulová",J335,0)</f>
        <v>0</v>
      </c>
      <c r="BJ335" s="18" t="s">
        <v>81</v>
      </c>
      <c r="BK335" s="233">
        <f>ROUND(I335*H335,2)</f>
        <v>0</v>
      </c>
      <c r="BL335" s="18" t="s">
        <v>127</v>
      </c>
      <c r="BM335" s="232" t="s">
        <v>660</v>
      </c>
    </row>
    <row r="336" s="14" customFormat="1">
      <c r="A336" s="14"/>
      <c r="B336" s="245"/>
      <c r="C336" s="246"/>
      <c r="D336" s="236" t="s">
        <v>129</v>
      </c>
      <c r="E336" s="247" t="s">
        <v>1</v>
      </c>
      <c r="F336" s="248" t="s">
        <v>661</v>
      </c>
      <c r="G336" s="246"/>
      <c r="H336" s="249">
        <v>27.437999999999999</v>
      </c>
      <c r="I336" s="250"/>
      <c r="J336" s="246"/>
      <c r="K336" s="246"/>
      <c r="L336" s="251"/>
      <c r="M336" s="252"/>
      <c r="N336" s="253"/>
      <c r="O336" s="253"/>
      <c r="P336" s="253"/>
      <c r="Q336" s="253"/>
      <c r="R336" s="253"/>
      <c r="S336" s="253"/>
      <c r="T336" s="25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5" t="s">
        <v>129</v>
      </c>
      <c r="AU336" s="255" t="s">
        <v>83</v>
      </c>
      <c r="AV336" s="14" t="s">
        <v>83</v>
      </c>
      <c r="AW336" s="14" t="s">
        <v>31</v>
      </c>
      <c r="AX336" s="14" t="s">
        <v>73</v>
      </c>
      <c r="AY336" s="255" t="s">
        <v>121</v>
      </c>
    </row>
    <row r="337" s="15" customFormat="1">
      <c r="A337" s="15"/>
      <c r="B337" s="256"/>
      <c r="C337" s="257"/>
      <c r="D337" s="236" t="s">
        <v>129</v>
      </c>
      <c r="E337" s="258" t="s">
        <v>1</v>
      </c>
      <c r="F337" s="259" t="s">
        <v>133</v>
      </c>
      <c r="G337" s="257"/>
      <c r="H337" s="260">
        <v>27.437999999999999</v>
      </c>
      <c r="I337" s="261"/>
      <c r="J337" s="257"/>
      <c r="K337" s="257"/>
      <c r="L337" s="262"/>
      <c r="M337" s="263"/>
      <c r="N337" s="264"/>
      <c r="O337" s="264"/>
      <c r="P337" s="264"/>
      <c r="Q337" s="264"/>
      <c r="R337" s="264"/>
      <c r="S337" s="264"/>
      <c r="T337" s="26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66" t="s">
        <v>129</v>
      </c>
      <c r="AU337" s="266" t="s">
        <v>83</v>
      </c>
      <c r="AV337" s="15" t="s">
        <v>127</v>
      </c>
      <c r="AW337" s="15" t="s">
        <v>31</v>
      </c>
      <c r="AX337" s="15" t="s">
        <v>81</v>
      </c>
      <c r="AY337" s="266" t="s">
        <v>121</v>
      </c>
    </row>
    <row r="338" s="2" customFormat="1" ht="33" customHeight="1">
      <c r="A338" s="39"/>
      <c r="B338" s="40"/>
      <c r="C338" s="220" t="s">
        <v>334</v>
      </c>
      <c r="D338" s="220" t="s">
        <v>123</v>
      </c>
      <c r="E338" s="221" t="s">
        <v>662</v>
      </c>
      <c r="F338" s="222" t="s">
        <v>663</v>
      </c>
      <c r="G338" s="223" t="s">
        <v>126</v>
      </c>
      <c r="H338" s="224">
        <v>253</v>
      </c>
      <c r="I338" s="225"/>
      <c r="J338" s="226">
        <f>ROUND(I338*H338,2)</f>
        <v>0</v>
      </c>
      <c r="K338" s="227"/>
      <c r="L338" s="45"/>
      <c r="M338" s="228" t="s">
        <v>1</v>
      </c>
      <c r="N338" s="229" t="s">
        <v>38</v>
      </c>
      <c r="O338" s="92"/>
      <c r="P338" s="230">
        <f>O338*H338</f>
        <v>0</v>
      </c>
      <c r="Q338" s="230">
        <v>0.090620000000000006</v>
      </c>
      <c r="R338" s="230">
        <f>Q338*H338</f>
        <v>22.926860000000001</v>
      </c>
      <c r="S338" s="230">
        <v>0</v>
      </c>
      <c r="T338" s="231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2" t="s">
        <v>127</v>
      </c>
      <c r="AT338" s="232" t="s">
        <v>123</v>
      </c>
      <c r="AU338" s="232" t="s">
        <v>83</v>
      </c>
      <c r="AY338" s="18" t="s">
        <v>121</v>
      </c>
      <c r="BE338" s="233">
        <f>IF(N338="základní",J338,0)</f>
        <v>0</v>
      </c>
      <c r="BF338" s="233">
        <f>IF(N338="snížená",J338,0)</f>
        <v>0</v>
      </c>
      <c r="BG338" s="233">
        <f>IF(N338="zákl. přenesená",J338,0)</f>
        <v>0</v>
      </c>
      <c r="BH338" s="233">
        <f>IF(N338="sníž. přenesená",J338,0)</f>
        <v>0</v>
      </c>
      <c r="BI338" s="233">
        <f>IF(N338="nulová",J338,0)</f>
        <v>0</v>
      </c>
      <c r="BJ338" s="18" t="s">
        <v>81</v>
      </c>
      <c r="BK338" s="233">
        <f>ROUND(I338*H338,2)</f>
        <v>0</v>
      </c>
      <c r="BL338" s="18" t="s">
        <v>127</v>
      </c>
      <c r="BM338" s="232" t="s">
        <v>664</v>
      </c>
    </row>
    <row r="339" s="14" customFormat="1">
      <c r="A339" s="14"/>
      <c r="B339" s="245"/>
      <c r="C339" s="246"/>
      <c r="D339" s="236" t="s">
        <v>129</v>
      </c>
      <c r="E339" s="247" t="s">
        <v>1</v>
      </c>
      <c r="F339" s="248" t="s">
        <v>612</v>
      </c>
      <c r="G339" s="246"/>
      <c r="H339" s="249">
        <v>208.80000000000001</v>
      </c>
      <c r="I339" s="250"/>
      <c r="J339" s="246"/>
      <c r="K339" s="246"/>
      <c r="L339" s="251"/>
      <c r="M339" s="252"/>
      <c r="N339" s="253"/>
      <c r="O339" s="253"/>
      <c r="P339" s="253"/>
      <c r="Q339" s="253"/>
      <c r="R339" s="253"/>
      <c r="S339" s="253"/>
      <c r="T339" s="25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5" t="s">
        <v>129</v>
      </c>
      <c r="AU339" s="255" t="s">
        <v>83</v>
      </c>
      <c r="AV339" s="14" t="s">
        <v>83</v>
      </c>
      <c r="AW339" s="14" t="s">
        <v>31</v>
      </c>
      <c r="AX339" s="14" t="s">
        <v>73</v>
      </c>
      <c r="AY339" s="255" t="s">
        <v>121</v>
      </c>
    </row>
    <row r="340" s="14" customFormat="1">
      <c r="A340" s="14"/>
      <c r="B340" s="245"/>
      <c r="C340" s="246"/>
      <c r="D340" s="236" t="s">
        <v>129</v>
      </c>
      <c r="E340" s="247" t="s">
        <v>1</v>
      </c>
      <c r="F340" s="248" t="s">
        <v>613</v>
      </c>
      <c r="G340" s="246"/>
      <c r="H340" s="249">
        <v>44.200000000000003</v>
      </c>
      <c r="I340" s="250"/>
      <c r="J340" s="246"/>
      <c r="K340" s="246"/>
      <c r="L340" s="251"/>
      <c r="M340" s="252"/>
      <c r="N340" s="253"/>
      <c r="O340" s="253"/>
      <c r="P340" s="253"/>
      <c r="Q340" s="253"/>
      <c r="R340" s="253"/>
      <c r="S340" s="253"/>
      <c r="T340" s="25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5" t="s">
        <v>129</v>
      </c>
      <c r="AU340" s="255" t="s">
        <v>83</v>
      </c>
      <c r="AV340" s="14" t="s">
        <v>83</v>
      </c>
      <c r="AW340" s="14" t="s">
        <v>31</v>
      </c>
      <c r="AX340" s="14" t="s">
        <v>73</v>
      </c>
      <c r="AY340" s="255" t="s">
        <v>121</v>
      </c>
    </row>
    <row r="341" s="15" customFormat="1">
      <c r="A341" s="15"/>
      <c r="B341" s="256"/>
      <c r="C341" s="257"/>
      <c r="D341" s="236" t="s">
        <v>129</v>
      </c>
      <c r="E341" s="258" t="s">
        <v>1</v>
      </c>
      <c r="F341" s="259" t="s">
        <v>133</v>
      </c>
      <c r="G341" s="257"/>
      <c r="H341" s="260">
        <v>253</v>
      </c>
      <c r="I341" s="261"/>
      <c r="J341" s="257"/>
      <c r="K341" s="257"/>
      <c r="L341" s="262"/>
      <c r="M341" s="263"/>
      <c r="N341" s="264"/>
      <c r="O341" s="264"/>
      <c r="P341" s="264"/>
      <c r="Q341" s="264"/>
      <c r="R341" s="264"/>
      <c r="S341" s="264"/>
      <c r="T341" s="26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6" t="s">
        <v>129</v>
      </c>
      <c r="AU341" s="266" t="s">
        <v>83</v>
      </c>
      <c r="AV341" s="15" t="s">
        <v>127</v>
      </c>
      <c r="AW341" s="15" t="s">
        <v>31</v>
      </c>
      <c r="AX341" s="15" t="s">
        <v>81</v>
      </c>
      <c r="AY341" s="266" t="s">
        <v>121</v>
      </c>
    </row>
    <row r="342" s="2" customFormat="1" ht="24.15" customHeight="1">
      <c r="A342" s="39"/>
      <c r="B342" s="40"/>
      <c r="C342" s="272" t="s">
        <v>339</v>
      </c>
      <c r="D342" s="272" t="s">
        <v>229</v>
      </c>
      <c r="E342" s="273" t="s">
        <v>665</v>
      </c>
      <c r="F342" s="274" t="s">
        <v>666</v>
      </c>
      <c r="G342" s="275" t="s">
        <v>126</v>
      </c>
      <c r="H342" s="276">
        <v>196.738</v>
      </c>
      <c r="I342" s="277"/>
      <c r="J342" s="278">
        <f>ROUND(I342*H342,2)</f>
        <v>0</v>
      </c>
      <c r="K342" s="279"/>
      <c r="L342" s="280"/>
      <c r="M342" s="281" t="s">
        <v>1</v>
      </c>
      <c r="N342" s="282" t="s">
        <v>38</v>
      </c>
      <c r="O342" s="92"/>
      <c r="P342" s="230">
        <f>O342*H342</f>
        <v>0</v>
      </c>
      <c r="Q342" s="230">
        <v>0.17599999999999999</v>
      </c>
      <c r="R342" s="230">
        <f>Q342*H342</f>
        <v>34.625887999999996</v>
      </c>
      <c r="S342" s="230">
        <v>0</v>
      </c>
      <c r="T342" s="231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2" t="s">
        <v>159</v>
      </c>
      <c r="AT342" s="232" t="s">
        <v>229</v>
      </c>
      <c r="AU342" s="232" t="s">
        <v>83</v>
      </c>
      <c r="AY342" s="18" t="s">
        <v>121</v>
      </c>
      <c r="BE342" s="233">
        <f>IF(N342="základní",J342,0)</f>
        <v>0</v>
      </c>
      <c r="BF342" s="233">
        <f>IF(N342="snížená",J342,0)</f>
        <v>0</v>
      </c>
      <c r="BG342" s="233">
        <f>IF(N342="zákl. přenesená",J342,0)</f>
        <v>0</v>
      </c>
      <c r="BH342" s="233">
        <f>IF(N342="sníž. přenesená",J342,0)</f>
        <v>0</v>
      </c>
      <c r="BI342" s="233">
        <f>IF(N342="nulová",J342,0)</f>
        <v>0</v>
      </c>
      <c r="BJ342" s="18" t="s">
        <v>81</v>
      </c>
      <c r="BK342" s="233">
        <f>ROUND(I342*H342,2)</f>
        <v>0</v>
      </c>
      <c r="BL342" s="18" t="s">
        <v>127</v>
      </c>
      <c r="BM342" s="232" t="s">
        <v>667</v>
      </c>
    </row>
    <row r="343" s="14" customFormat="1">
      <c r="A343" s="14"/>
      <c r="B343" s="245"/>
      <c r="C343" s="246"/>
      <c r="D343" s="236" t="s">
        <v>129</v>
      </c>
      <c r="E343" s="247" t="s">
        <v>1</v>
      </c>
      <c r="F343" s="248" t="s">
        <v>668</v>
      </c>
      <c r="G343" s="246"/>
      <c r="H343" s="249">
        <v>196.73760000000002</v>
      </c>
      <c r="I343" s="250"/>
      <c r="J343" s="246"/>
      <c r="K343" s="246"/>
      <c r="L343" s="251"/>
      <c r="M343" s="252"/>
      <c r="N343" s="253"/>
      <c r="O343" s="253"/>
      <c r="P343" s="253"/>
      <c r="Q343" s="253"/>
      <c r="R343" s="253"/>
      <c r="S343" s="253"/>
      <c r="T343" s="25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5" t="s">
        <v>129</v>
      </c>
      <c r="AU343" s="255" t="s">
        <v>83</v>
      </c>
      <c r="AV343" s="14" t="s">
        <v>83</v>
      </c>
      <c r="AW343" s="14" t="s">
        <v>31</v>
      </c>
      <c r="AX343" s="14" t="s">
        <v>73</v>
      </c>
      <c r="AY343" s="255" t="s">
        <v>121</v>
      </c>
    </row>
    <row r="344" s="15" customFormat="1">
      <c r="A344" s="15"/>
      <c r="B344" s="256"/>
      <c r="C344" s="257"/>
      <c r="D344" s="236" t="s">
        <v>129</v>
      </c>
      <c r="E344" s="258" t="s">
        <v>1</v>
      </c>
      <c r="F344" s="259" t="s">
        <v>133</v>
      </c>
      <c r="G344" s="257"/>
      <c r="H344" s="260">
        <v>196.73760000000002</v>
      </c>
      <c r="I344" s="261"/>
      <c r="J344" s="257"/>
      <c r="K344" s="257"/>
      <c r="L344" s="262"/>
      <c r="M344" s="263"/>
      <c r="N344" s="264"/>
      <c r="O344" s="264"/>
      <c r="P344" s="264"/>
      <c r="Q344" s="264"/>
      <c r="R344" s="264"/>
      <c r="S344" s="264"/>
      <c r="T344" s="26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66" t="s">
        <v>129</v>
      </c>
      <c r="AU344" s="266" t="s">
        <v>83</v>
      </c>
      <c r="AV344" s="15" t="s">
        <v>127</v>
      </c>
      <c r="AW344" s="15" t="s">
        <v>31</v>
      </c>
      <c r="AX344" s="15" t="s">
        <v>81</v>
      </c>
      <c r="AY344" s="266" t="s">
        <v>121</v>
      </c>
    </row>
    <row r="345" s="2" customFormat="1" ht="24.15" customHeight="1">
      <c r="A345" s="39"/>
      <c r="B345" s="40"/>
      <c r="C345" s="272" t="s">
        <v>344</v>
      </c>
      <c r="D345" s="272" t="s">
        <v>229</v>
      </c>
      <c r="E345" s="273" t="s">
        <v>669</v>
      </c>
      <c r="F345" s="274" t="s">
        <v>670</v>
      </c>
      <c r="G345" s="275" t="s">
        <v>126</v>
      </c>
      <c r="H345" s="276">
        <v>45.084000000000003</v>
      </c>
      <c r="I345" s="277"/>
      <c r="J345" s="278">
        <f>ROUND(I345*H345,2)</f>
        <v>0</v>
      </c>
      <c r="K345" s="279"/>
      <c r="L345" s="280"/>
      <c r="M345" s="281" t="s">
        <v>1</v>
      </c>
      <c r="N345" s="282" t="s">
        <v>38</v>
      </c>
      <c r="O345" s="92"/>
      <c r="P345" s="230">
        <f>O345*H345</f>
        <v>0</v>
      </c>
      <c r="Q345" s="230">
        <v>0.17599999999999999</v>
      </c>
      <c r="R345" s="230">
        <f>Q345*H345</f>
        <v>7.9347840000000005</v>
      </c>
      <c r="S345" s="230">
        <v>0</v>
      </c>
      <c r="T345" s="231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2" t="s">
        <v>159</v>
      </c>
      <c r="AT345" s="232" t="s">
        <v>229</v>
      </c>
      <c r="AU345" s="232" t="s">
        <v>83</v>
      </c>
      <c r="AY345" s="18" t="s">
        <v>121</v>
      </c>
      <c r="BE345" s="233">
        <f>IF(N345="základní",J345,0)</f>
        <v>0</v>
      </c>
      <c r="BF345" s="233">
        <f>IF(N345="snížená",J345,0)</f>
        <v>0</v>
      </c>
      <c r="BG345" s="233">
        <f>IF(N345="zákl. přenesená",J345,0)</f>
        <v>0</v>
      </c>
      <c r="BH345" s="233">
        <f>IF(N345="sníž. přenesená",J345,0)</f>
        <v>0</v>
      </c>
      <c r="BI345" s="233">
        <f>IF(N345="nulová",J345,0)</f>
        <v>0</v>
      </c>
      <c r="BJ345" s="18" t="s">
        <v>81</v>
      </c>
      <c r="BK345" s="233">
        <f>ROUND(I345*H345,2)</f>
        <v>0</v>
      </c>
      <c r="BL345" s="18" t="s">
        <v>127</v>
      </c>
      <c r="BM345" s="232" t="s">
        <v>671</v>
      </c>
    </row>
    <row r="346" s="14" customFormat="1">
      <c r="A346" s="14"/>
      <c r="B346" s="245"/>
      <c r="C346" s="246"/>
      <c r="D346" s="236" t="s">
        <v>129</v>
      </c>
      <c r="E346" s="247" t="s">
        <v>1</v>
      </c>
      <c r="F346" s="248" t="s">
        <v>672</v>
      </c>
      <c r="G346" s="246"/>
      <c r="H346" s="249">
        <v>45.084000000000003</v>
      </c>
      <c r="I346" s="250"/>
      <c r="J346" s="246"/>
      <c r="K346" s="246"/>
      <c r="L346" s="251"/>
      <c r="M346" s="252"/>
      <c r="N346" s="253"/>
      <c r="O346" s="253"/>
      <c r="P346" s="253"/>
      <c r="Q346" s="253"/>
      <c r="R346" s="253"/>
      <c r="S346" s="253"/>
      <c r="T346" s="25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5" t="s">
        <v>129</v>
      </c>
      <c r="AU346" s="255" t="s">
        <v>83</v>
      </c>
      <c r="AV346" s="14" t="s">
        <v>83</v>
      </c>
      <c r="AW346" s="14" t="s">
        <v>31</v>
      </c>
      <c r="AX346" s="14" t="s">
        <v>73</v>
      </c>
      <c r="AY346" s="255" t="s">
        <v>121</v>
      </c>
    </row>
    <row r="347" s="15" customFormat="1">
      <c r="A347" s="15"/>
      <c r="B347" s="256"/>
      <c r="C347" s="257"/>
      <c r="D347" s="236" t="s">
        <v>129</v>
      </c>
      <c r="E347" s="258" t="s">
        <v>1</v>
      </c>
      <c r="F347" s="259" t="s">
        <v>133</v>
      </c>
      <c r="G347" s="257"/>
      <c r="H347" s="260">
        <v>45.084000000000003</v>
      </c>
      <c r="I347" s="261"/>
      <c r="J347" s="257"/>
      <c r="K347" s="257"/>
      <c r="L347" s="262"/>
      <c r="M347" s="263"/>
      <c r="N347" s="264"/>
      <c r="O347" s="264"/>
      <c r="P347" s="264"/>
      <c r="Q347" s="264"/>
      <c r="R347" s="264"/>
      <c r="S347" s="264"/>
      <c r="T347" s="26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6" t="s">
        <v>129</v>
      </c>
      <c r="AU347" s="266" t="s">
        <v>83</v>
      </c>
      <c r="AV347" s="15" t="s">
        <v>127</v>
      </c>
      <c r="AW347" s="15" t="s">
        <v>31</v>
      </c>
      <c r="AX347" s="15" t="s">
        <v>81</v>
      </c>
      <c r="AY347" s="266" t="s">
        <v>121</v>
      </c>
    </row>
    <row r="348" s="2" customFormat="1" ht="16.5" customHeight="1">
      <c r="A348" s="39"/>
      <c r="B348" s="40"/>
      <c r="C348" s="272" t="s">
        <v>403</v>
      </c>
      <c r="D348" s="272" t="s">
        <v>229</v>
      </c>
      <c r="E348" s="273" t="s">
        <v>673</v>
      </c>
      <c r="F348" s="274" t="s">
        <v>674</v>
      </c>
      <c r="G348" s="275" t="s">
        <v>126</v>
      </c>
      <c r="H348" s="276">
        <v>15.92</v>
      </c>
      <c r="I348" s="277"/>
      <c r="J348" s="278">
        <f>ROUND(I348*H348,2)</f>
        <v>0</v>
      </c>
      <c r="K348" s="279"/>
      <c r="L348" s="280"/>
      <c r="M348" s="281" t="s">
        <v>1</v>
      </c>
      <c r="N348" s="282" t="s">
        <v>38</v>
      </c>
      <c r="O348" s="92"/>
      <c r="P348" s="230">
        <f>O348*H348</f>
        <v>0</v>
      </c>
      <c r="Q348" s="230">
        <v>0.17599999999999999</v>
      </c>
      <c r="R348" s="230">
        <f>Q348*H348</f>
        <v>2.80192</v>
      </c>
      <c r="S348" s="230">
        <v>0</v>
      </c>
      <c r="T348" s="231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2" t="s">
        <v>159</v>
      </c>
      <c r="AT348" s="232" t="s">
        <v>229</v>
      </c>
      <c r="AU348" s="232" t="s">
        <v>83</v>
      </c>
      <c r="AY348" s="18" t="s">
        <v>121</v>
      </c>
      <c r="BE348" s="233">
        <f>IF(N348="základní",J348,0)</f>
        <v>0</v>
      </c>
      <c r="BF348" s="233">
        <f>IF(N348="snížená",J348,0)</f>
        <v>0</v>
      </c>
      <c r="BG348" s="233">
        <f>IF(N348="zákl. přenesená",J348,0)</f>
        <v>0</v>
      </c>
      <c r="BH348" s="233">
        <f>IF(N348="sníž. přenesená",J348,0)</f>
        <v>0</v>
      </c>
      <c r="BI348" s="233">
        <f>IF(N348="nulová",J348,0)</f>
        <v>0</v>
      </c>
      <c r="BJ348" s="18" t="s">
        <v>81</v>
      </c>
      <c r="BK348" s="233">
        <f>ROUND(I348*H348,2)</f>
        <v>0</v>
      </c>
      <c r="BL348" s="18" t="s">
        <v>127</v>
      </c>
      <c r="BM348" s="232" t="s">
        <v>675</v>
      </c>
    </row>
    <row r="349" s="12" customFormat="1" ht="22.8" customHeight="1">
      <c r="A349" s="12"/>
      <c r="B349" s="204"/>
      <c r="C349" s="205"/>
      <c r="D349" s="206" t="s">
        <v>72</v>
      </c>
      <c r="E349" s="218" t="s">
        <v>159</v>
      </c>
      <c r="F349" s="218" t="s">
        <v>285</v>
      </c>
      <c r="G349" s="205"/>
      <c r="H349" s="205"/>
      <c r="I349" s="208"/>
      <c r="J349" s="219">
        <f>BK349</f>
        <v>0</v>
      </c>
      <c r="K349" s="205"/>
      <c r="L349" s="210"/>
      <c r="M349" s="211"/>
      <c r="N349" s="212"/>
      <c r="O349" s="212"/>
      <c r="P349" s="213">
        <f>SUM(P350:P355)</f>
        <v>0</v>
      </c>
      <c r="Q349" s="212"/>
      <c r="R349" s="213">
        <f>SUM(R350:R355)</f>
        <v>9.5226399999999991</v>
      </c>
      <c r="S349" s="212"/>
      <c r="T349" s="214">
        <f>SUM(T350:T355)</f>
        <v>9.0400000000000009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15" t="s">
        <v>81</v>
      </c>
      <c r="AT349" s="216" t="s">
        <v>72</v>
      </c>
      <c r="AU349" s="216" t="s">
        <v>81</v>
      </c>
      <c r="AY349" s="215" t="s">
        <v>121</v>
      </c>
      <c r="BK349" s="217">
        <f>SUM(BK350:BK355)</f>
        <v>0</v>
      </c>
    </row>
    <row r="350" s="2" customFormat="1" ht="33" customHeight="1">
      <c r="A350" s="39"/>
      <c r="B350" s="40"/>
      <c r="C350" s="220" t="s">
        <v>349</v>
      </c>
      <c r="D350" s="220" t="s">
        <v>123</v>
      </c>
      <c r="E350" s="221" t="s">
        <v>287</v>
      </c>
      <c r="F350" s="222" t="s">
        <v>288</v>
      </c>
      <c r="G350" s="223" t="s">
        <v>289</v>
      </c>
      <c r="H350" s="224">
        <v>11</v>
      </c>
      <c r="I350" s="225"/>
      <c r="J350" s="226">
        <f>ROUND(I350*H350,2)</f>
        <v>0</v>
      </c>
      <c r="K350" s="227"/>
      <c r="L350" s="45"/>
      <c r="M350" s="228" t="s">
        <v>1</v>
      </c>
      <c r="N350" s="229" t="s">
        <v>38</v>
      </c>
      <c r="O350" s="92"/>
      <c r="P350" s="230">
        <f>O350*H350</f>
        <v>0</v>
      </c>
      <c r="Q350" s="230">
        <v>0.74048000000000003</v>
      </c>
      <c r="R350" s="230">
        <f>Q350*H350</f>
        <v>8.1452799999999996</v>
      </c>
      <c r="S350" s="230">
        <v>0.73999999999999999</v>
      </c>
      <c r="T350" s="231">
        <f>S350*H350</f>
        <v>8.1400000000000006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2" t="s">
        <v>127</v>
      </c>
      <c r="AT350" s="232" t="s">
        <v>123</v>
      </c>
      <c r="AU350" s="232" t="s">
        <v>83</v>
      </c>
      <c r="AY350" s="18" t="s">
        <v>121</v>
      </c>
      <c r="BE350" s="233">
        <f>IF(N350="základní",J350,0)</f>
        <v>0</v>
      </c>
      <c r="BF350" s="233">
        <f>IF(N350="snížená",J350,0)</f>
        <v>0</v>
      </c>
      <c r="BG350" s="233">
        <f>IF(N350="zákl. přenesená",J350,0)</f>
        <v>0</v>
      </c>
      <c r="BH350" s="233">
        <f>IF(N350="sníž. přenesená",J350,0)</f>
        <v>0</v>
      </c>
      <c r="BI350" s="233">
        <f>IF(N350="nulová",J350,0)</f>
        <v>0</v>
      </c>
      <c r="BJ350" s="18" t="s">
        <v>81</v>
      </c>
      <c r="BK350" s="233">
        <f>ROUND(I350*H350,2)</f>
        <v>0</v>
      </c>
      <c r="BL350" s="18" t="s">
        <v>127</v>
      </c>
      <c r="BM350" s="232" t="s">
        <v>676</v>
      </c>
    </row>
    <row r="351" s="14" customFormat="1">
      <c r="A351" s="14"/>
      <c r="B351" s="245"/>
      <c r="C351" s="246"/>
      <c r="D351" s="236" t="s">
        <v>129</v>
      </c>
      <c r="E351" s="247" t="s">
        <v>1</v>
      </c>
      <c r="F351" s="248" t="s">
        <v>677</v>
      </c>
      <c r="G351" s="246"/>
      <c r="H351" s="249">
        <v>5</v>
      </c>
      <c r="I351" s="250"/>
      <c r="J351" s="246"/>
      <c r="K351" s="246"/>
      <c r="L351" s="251"/>
      <c r="M351" s="252"/>
      <c r="N351" s="253"/>
      <c r="O351" s="253"/>
      <c r="P351" s="253"/>
      <c r="Q351" s="253"/>
      <c r="R351" s="253"/>
      <c r="S351" s="253"/>
      <c r="T351" s="25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5" t="s">
        <v>129</v>
      </c>
      <c r="AU351" s="255" t="s">
        <v>83</v>
      </c>
      <c r="AV351" s="14" t="s">
        <v>83</v>
      </c>
      <c r="AW351" s="14" t="s">
        <v>31</v>
      </c>
      <c r="AX351" s="14" t="s">
        <v>73</v>
      </c>
      <c r="AY351" s="255" t="s">
        <v>121</v>
      </c>
    </row>
    <row r="352" s="14" customFormat="1">
      <c r="A352" s="14"/>
      <c r="B352" s="245"/>
      <c r="C352" s="246"/>
      <c r="D352" s="236" t="s">
        <v>129</v>
      </c>
      <c r="E352" s="247" t="s">
        <v>1</v>
      </c>
      <c r="F352" s="248" t="s">
        <v>678</v>
      </c>
      <c r="G352" s="246"/>
      <c r="H352" s="249">
        <v>6</v>
      </c>
      <c r="I352" s="250"/>
      <c r="J352" s="246"/>
      <c r="K352" s="246"/>
      <c r="L352" s="251"/>
      <c r="M352" s="252"/>
      <c r="N352" s="253"/>
      <c r="O352" s="253"/>
      <c r="P352" s="253"/>
      <c r="Q352" s="253"/>
      <c r="R352" s="253"/>
      <c r="S352" s="253"/>
      <c r="T352" s="25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5" t="s">
        <v>129</v>
      </c>
      <c r="AU352" s="255" t="s">
        <v>83</v>
      </c>
      <c r="AV352" s="14" t="s">
        <v>83</v>
      </c>
      <c r="AW352" s="14" t="s">
        <v>31</v>
      </c>
      <c r="AX352" s="14" t="s">
        <v>73</v>
      </c>
      <c r="AY352" s="255" t="s">
        <v>121</v>
      </c>
    </row>
    <row r="353" s="15" customFormat="1">
      <c r="A353" s="15"/>
      <c r="B353" s="256"/>
      <c r="C353" s="257"/>
      <c r="D353" s="236" t="s">
        <v>129</v>
      </c>
      <c r="E353" s="258" t="s">
        <v>1</v>
      </c>
      <c r="F353" s="259" t="s">
        <v>133</v>
      </c>
      <c r="G353" s="257"/>
      <c r="H353" s="260">
        <v>11</v>
      </c>
      <c r="I353" s="261"/>
      <c r="J353" s="257"/>
      <c r="K353" s="257"/>
      <c r="L353" s="262"/>
      <c r="M353" s="263"/>
      <c r="N353" s="264"/>
      <c r="O353" s="264"/>
      <c r="P353" s="264"/>
      <c r="Q353" s="264"/>
      <c r="R353" s="264"/>
      <c r="S353" s="264"/>
      <c r="T353" s="26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6" t="s">
        <v>129</v>
      </c>
      <c r="AU353" s="266" t="s">
        <v>83</v>
      </c>
      <c r="AV353" s="15" t="s">
        <v>127</v>
      </c>
      <c r="AW353" s="15" t="s">
        <v>31</v>
      </c>
      <c r="AX353" s="15" t="s">
        <v>81</v>
      </c>
      <c r="AY353" s="266" t="s">
        <v>121</v>
      </c>
    </row>
    <row r="354" s="2" customFormat="1" ht="24.15" customHeight="1">
      <c r="A354" s="39"/>
      <c r="B354" s="40"/>
      <c r="C354" s="272" t="s">
        <v>354</v>
      </c>
      <c r="D354" s="272" t="s">
        <v>229</v>
      </c>
      <c r="E354" s="273" t="s">
        <v>679</v>
      </c>
      <c r="F354" s="274" t="s">
        <v>680</v>
      </c>
      <c r="G354" s="275" t="s">
        <v>289</v>
      </c>
      <c r="H354" s="276">
        <v>6</v>
      </c>
      <c r="I354" s="277"/>
      <c r="J354" s="278">
        <f>ROUND(I354*H354,2)</f>
        <v>0</v>
      </c>
      <c r="K354" s="279"/>
      <c r="L354" s="280"/>
      <c r="M354" s="281" t="s">
        <v>1</v>
      </c>
      <c r="N354" s="282" t="s">
        <v>38</v>
      </c>
      <c r="O354" s="92"/>
      <c r="P354" s="230">
        <f>O354*H354</f>
        <v>0</v>
      </c>
      <c r="Q354" s="230">
        <v>0.079000000000000001</v>
      </c>
      <c r="R354" s="230">
        <f>Q354*H354</f>
        <v>0.47399999999999998</v>
      </c>
      <c r="S354" s="230">
        <v>0</v>
      </c>
      <c r="T354" s="231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2" t="s">
        <v>159</v>
      </c>
      <c r="AT354" s="232" t="s">
        <v>229</v>
      </c>
      <c r="AU354" s="232" t="s">
        <v>83</v>
      </c>
      <c r="AY354" s="18" t="s">
        <v>121</v>
      </c>
      <c r="BE354" s="233">
        <f>IF(N354="základní",J354,0)</f>
        <v>0</v>
      </c>
      <c r="BF354" s="233">
        <f>IF(N354="snížená",J354,0)</f>
        <v>0</v>
      </c>
      <c r="BG354" s="233">
        <f>IF(N354="zákl. přenesená",J354,0)</f>
        <v>0</v>
      </c>
      <c r="BH354" s="233">
        <f>IF(N354="sníž. přenesená",J354,0)</f>
        <v>0</v>
      </c>
      <c r="BI354" s="233">
        <f>IF(N354="nulová",J354,0)</f>
        <v>0</v>
      </c>
      <c r="BJ354" s="18" t="s">
        <v>81</v>
      </c>
      <c r="BK354" s="233">
        <f>ROUND(I354*H354,2)</f>
        <v>0</v>
      </c>
      <c r="BL354" s="18" t="s">
        <v>127</v>
      </c>
      <c r="BM354" s="232" t="s">
        <v>681</v>
      </c>
    </row>
    <row r="355" s="2" customFormat="1" ht="24.15" customHeight="1">
      <c r="A355" s="39"/>
      <c r="B355" s="40"/>
      <c r="C355" s="220" t="s">
        <v>359</v>
      </c>
      <c r="D355" s="220" t="s">
        <v>123</v>
      </c>
      <c r="E355" s="221" t="s">
        <v>292</v>
      </c>
      <c r="F355" s="222" t="s">
        <v>293</v>
      </c>
      <c r="G355" s="223" t="s">
        <v>289</v>
      </c>
      <c r="H355" s="224">
        <v>6</v>
      </c>
      <c r="I355" s="225"/>
      <c r="J355" s="226">
        <f>ROUND(I355*H355,2)</f>
        <v>0</v>
      </c>
      <c r="K355" s="227"/>
      <c r="L355" s="45"/>
      <c r="M355" s="228" t="s">
        <v>1</v>
      </c>
      <c r="N355" s="229" t="s">
        <v>38</v>
      </c>
      <c r="O355" s="92"/>
      <c r="P355" s="230">
        <f>O355*H355</f>
        <v>0</v>
      </c>
      <c r="Q355" s="230">
        <v>0.15056</v>
      </c>
      <c r="R355" s="230">
        <f>Q355*H355</f>
        <v>0.90335999999999994</v>
      </c>
      <c r="S355" s="230">
        <v>0.14999999999999999</v>
      </c>
      <c r="T355" s="231">
        <f>S355*H355</f>
        <v>0.89999999999999991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2" t="s">
        <v>127</v>
      </c>
      <c r="AT355" s="232" t="s">
        <v>123</v>
      </c>
      <c r="AU355" s="232" t="s">
        <v>83</v>
      </c>
      <c r="AY355" s="18" t="s">
        <v>121</v>
      </c>
      <c r="BE355" s="233">
        <f>IF(N355="základní",J355,0)</f>
        <v>0</v>
      </c>
      <c r="BF355" s="233">
        <f>IF(N355="snížená",J355,0)</f>
        <v>0</v>
      </c>
      <c r="BG355" s="233">
        <f>IF(N355="zákl. přenesená",J355,0)</f>
        <v>0</v>
      </c>
      <c r="BH355" s="233">
        <f>IF(N355="sníž. přenesená",J355,0)</f>
        <v>0</v>
      </c>
      <c r="BI355" s="233">
        <f>IF(N355="nulová",J355,0)</f>
        <v>0</v>
      </c>
      <c r="BJ355" s="18" t="s">
        <v>81</v>
      </c>
      <c r="BK355" s="233">
        <f>ROUND(I355*H355,2)</f>
        <v>0</v>
      </c>
      <c r="BL355" s="18" t="s">
        <v>127</v>
      </c>
      <c r="BM355" s="232" t="s">
        <v>682</v>
      </c>
    </row>
    <row r="356" s="12" customFormat="1" ht="22.8" customHeight="1">
      <c r="A356" s="12"/>
      <c r="B356" s="204"/>
      <c r="C356" s="205"/>
      <c r="D356" s="206" t="s">
        <v>72</v>
      </c>
      <c r="E356" s="218" t="s">
        <v>187</v>
      </c>
      <c r="F356" s="218" t="s">
        <v>308</v>
      </c>
      <c r="G356" s="205"/>
      <c r="H356" s="205"/>
      <c r="I356" s="208"/>
      <c r="J356" s="219">
        <f>BK356</f>
        <v>0</v>
      </c>
      <c r="K356" s="205"/>
      <c r="L356" s="210"/>
      <c r="M356" s="211"/>
      <c r="N356" s="212"/>
      <c r="O356" s="212"/>
      <c r="P356" s="213">
        <f>SUM(P357:P363)</f>
        <v>0</v>
      </c>
      <c r="Q356" s="212"/>
      <c r="R356" s="213">
        <f>SUM(R357:R363)</f>
        <v>0.99322999999999995</v>
      </c>
      <c r="S356" s="212"/>
      <c r="T356" s="214">
        <f>SUM(T357:T363)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215" t="s">
        <v>81</v>
      </c>
      <c r="AT356" s="216" t="s">
        <v>72</v>
      </c>
      <c r="AU356" s="216" t="s">
        <v>81</v>
      </c>
      <c r="AY356" s="215" t="s">
        <v>121</v>
      </c>
      <c r="BK356" s="217">
        <f>SUM(BK357:BK363)</f>
        <v>0</v>
      </c>
    </row>
    <row r="357" s="2" customFormat="1" ht="24.15" customHeight="1">
      <c r="A357" s="39"/>
      <c r="B357" s="40"/>
      <c r="C357" s="220" t="s">
        <v>408</v>
      </c>
      <c r="D357" s="220" t="s">
        <v>123</v>
      </c>
      <c r="E357" s="221" t="s">
        <v>683</v>
      </c>
      <c r="F357" s="222" t="s">
        <v>684</v>
      </c>
      <c r="G357" s="223" t="s">
        <v>190</v>
      </c>
      <c r="H357" s="224">
        <v>49</v>
      </c>
      <c r="I357" s="225"/>
      <c r="J357" s="226">
        <f>ROUND(I357*H357,2)</f>
        <v>0</v>
      </c>
      <c r="K357" s="227"/>
      <c r="L357" s="45"/>
      <c r="M357" s="228" t="s">
        <v>1</v>
      </c>
      <c r="N357" s="229" t="s">
        <v>38</v>
      </c>
      <c r="O357" s="92"/>
      <c r="P357" s="230">
        <f>O357*H357</f>
        <v>0</v>
      </c>
      <c r="Q357" s="230">
        <v>0.02027</v>
      </c>
      <c r="R357" s="230">
        <f>Q357*H357</f>
        <v>0.99322999999999995</v>
      </c>
      <c r="S357" s="230">
        <v>0</v>
      </c>
      <c r="T357" s="231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2" t="s">
        <v>127</v>
      </c>
      <c r="AT357" s="232" t="s">
        <v>123</v>
      </c>
      <c r="AU357" s="232" t="s">
        <v>83</v>
      </c>
      <c r="AY357" s="18" t="s">
        <v>121</v>
      </c>
      <c r="BE357" s="233">
        <f>IF(N357="základní",J357,0)</f>
        <v>0</v>
      </c>
      <c r="BF357" s="233">
        <f>IF(N357="snížená",J357,0)</f>
        <v>0</v>
      </c>
      <c r="BG357" s="233">
        <f>IF(N357="zákl. přenesená",J357,0)</f>
        <v>0</v>
      </c>
      <c r="BH357" s="233">
        <f>IF(N357="sníž. přenesená",J357,0)</f>
        <v>0</v>
      </c>
      <c r="BI357" s="233">
        <f>IF(N357="nulová",J357,0)</f>
        <v>0</v>
      </c>
      <c r="BJ357" s="18" t="s">
        <v>81</v>
      </c>
      <c r="BK357" s="233">
        <f>ROUND(I357*H357,2)</f>
        <v>0</v>
      </c>
      <c r="BL357" s="18" t="s">
        <v>127</v>
      </c>
      <c r="BM357" s="232" t="s">
        <v>685</v>
      </c>
    </row>
    <row r="358" s="2" customFormat="1">
      <c r="A358" s="39"/>
      <c r="B358" s="40"/>
      <c r="C358" s="41"/>
      <c r="D358" s="236" t="s">
        <v>272</v>
      </c>
      <c r="E358" s="41"/>
      <c r="F358" s="283" t="s">
        <v>273</v>
      </c>
      <c r="G358" s="41"/>
      <c r="H358" s="41"/>
      <c r="I358" s="269"/>
      <c r="J358" s="41"/>
      <c r="K358" s="41"/>
      <c r="L358" s="45"/>
      <c r="M358" s="270"/>
      <c r="N358" s="271"/>
      <c r="O358" s="92"/>
      <c r="P358" s="92"/>
      <c r="Q358" s="92"/>
      <c r="R358" s="92"/>
      <c r="S358" s="92"/>
      <c r="T358" s="93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272</v>
      </c>
      <c r="AU358" s="18" t="s">
        <v>83</v>
      </c>
    </row>
    <row r="359" s="2" customFormat="1" ht="24.15" customHeight="1">
      <c r="A359" s="39"/>
      <c r="B359" s="40"/>
      <c r="C359" s="220" t="s">
        <v>364</v>
      </c>
      <c r="D359" s="220" t="s">
        <v>123</v>
      </c>
      <c r="E359" s="221" t="s">
        <v>686</v>
      </c>
      <c r="F359" s="222" t="s">
        <v>687</v>
      </c>
      <c r="G359" s="223" t="s">
        <v>126</v>
      </c>
      <c r="H359" s="224">
        <v>87</v>
      </c>
      <c r="I359" s="225"/>
      <c r="J359" s="226">
        <f>ROUND(I359*H359,2)</f>
        <v>0</v>
      </c>
      <c r="K359" s="227"/>
      <c r="L359" s="45"/>
      <c r="M359" s="228" t="s">
        <v>1</v>
      </c>
      <c r="N359" s="229" t="s">
        <v>38</v>
      </c>
      <c r="O359" s="92"/>
      <c r="P359" s="230">
        <f>O359*H359</f>
        <v>0</v>
      </c>
      <c r="Q359" s="230">
        <v>0</v>
      </c>
      <c r="R359" s="230">
        <f>Q359*H359</f>
        <v>0</v>
      </c>
      <c r="S359" s="230">
        <v>0</v>
      </c>
      <c r="T359" s="231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2" t="s">
        <v>127</v>
      </c>
      <c r="AT359" s="232" t="s">
        <v>123</v>
      </c>
      <c r="AU359" s="232" t="s">
        <v>83</v>
      </c>
      <c r="AY359" s="18" t="s">
        <v>121</v>
      </c>
      <c r="BE359" s="233">
        <f>IF(N359="základní",J359,0)</f>
        <v>0</v>
      </c>
      <c r="BF359" s="233">
        <f>IF(N359="snížená",J359,0)</f>
        <v>0</v>
      </c>
      <c r="BG359" s="233">
        <f>IF(N359="zákl. přenesená",J359,0)</f>
        <v>0</v>
      </c>
      <c r="BH359" s="233">
        <f>IF(N359="sníž. přenesená",J359,0)</f>
        <v>0</v>
      </c>
      <c r="BI359" s="233">
        <f>IF(N359="nulová",J359,0)</f>
        <v>0</v>
      </c>
      <c r="BJ359" s="18" t="s">
        <v>81</v>
      </c>
      <c r="BK359" s="233">
        <f>ROUND(I359*H359,2)</f>
        <v>0</v>
      </c>
      <c r="BL359" s="18" t="s">
        <v>127</v>
      </c>
      <c r="BM359" s="232" t="s">
        <v>688</v>
      </c>
    </row>
    <row r="360" s="14" customFormat="1">
      <c r="A360" s="14"/>
      <c r="B360" s="245"/>
      <c r="C360" s="246"/>
      <c r="D360" s="236" t="s">
        <v>129</v>
      </c>
      <c r="E360" s="247" t="s">
        <v>1</v>
      </c>
      <c r="F360" s="248" t="s">
        <v>689</v>
      </c>
      <c r="G360" s="246"/>
      <c r="H360" s="249">
        <v>27.099999999999998</v>
      </c>
      <c r="I360" s="250"/>
      <c r="J360" s="246"/>
      <c r="K360" s="246"/>
      <c r="L360" s="251"/>
      <c r="M360" s="252"/>
      <c r="N360" s="253"/>
      <c r="O360" s="253"/>
      <c r="P360" s="253"/>
      <c r="Q360" s="253"/>
      <c r="R360" s="253"/>
      <c r="S360" s="253"/>
      <c r="T360" s="25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5" t="s">
        <v>129</v>
      </c>
      <c r="AU360" s="255" t="s">
        <v>83</v>
      </c>
      <c r="AV360" s="14" t="s">
        <v>83</v>
      </c>
      <c r="AW360" s="14" t="s">
        <v>31</v>
      </c>
      <c r="AX360" s="14" t="s">
        <v>73</v>
      </c>
      <c r="AY360" s="255" t="s">
        <v>121</v>
      </c>
    </row>
    <row r="361" s="14" customFormat="1">
      <c r="A361" s="14"/>
      <c r="B361" s="245"/>
      <c r="C361" s="246"/>
      <c r="D361" s="236" t="s">
        <v>129</v>
      </c>
      <c r="E361" s="247" t="s">
        <v>1</v>
      </c>
      <c r="F361" s="248" t="s">
        <v>690</v>
      </c>
      <c r="G361" s="246"/>
      <c r="H361" s="249">
        <v>59.899999999999999</v>
      </c>
      <c r="I361" s="250"/>
      <c r="J361" s="246"/>
      <c r="K361" s="246"/>
      <c r="L361" s="251"/>
      <c r="M361" s="252"/>
      <c r="N361" s="253"/>
      <c r="O361" s="253"/>
      <c r="P361" s="253"/>
      <c r="Q361" s="253"/>
      <c r="R361" s="253"/>
      <c r="S361" s="253"/>
      <c r="T361" s="25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5" t="s">
        <v>129</v>
      </c>
      <c r="AU361" s="255" t="s">
        <v>83</v>
      </c>
      <c r="AV361" s="14" t="s">
        <v>83</v>
      </c>
      <c r="AW361" s="14" t="s">
        <v>31</v>
      </c>
      <c r="AX361" s="14" t="s">
        <v>73</v>
      </c>
      <c r="AY361" s="255" t="s">
        <v>121</v>
      </c>
    </row>
    <row r="362" s="15" customFormat="1">
      <c r="A362" s="15"/>
      <c r="B362" s="256"/>
      <c r="C362" s="257"/>
      <c r="D362" s="236" t="s">
        <v>129</v>
      </c>
      <c r="E362" s="258" t="s">
        <v>1</v>
      </c>
      <c r="F362" s="259" t="s">
        <v>133</v>
      </c>
      <c r="G362" s="257"/>
      <c r="H362" s="260">
        <v>87</v>
      </c>
      <c r="I362" s="261"/>
      <c r="J362" s="257"/>
      <c r="K362" s="257"/>
      <c r="L362" s="262"/>
      <c r="M362" s="263"/>
      <c r="N362" s="264"/>
      <c r="O362" s="264"/>
      <c r="P362" s="264"/>
      <c r="Q362" s="264"/>
      <c r="R362" s="264"/>
      <c r="S362" s="264"/>
      <c r="T362" s="26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6" t="s">
        <v>129</v>
      </c>
      <c r="AU362" s="266" t="s">
        <v>83</v>
      </c>
      <c r="AV362" s="15" t="s">
        <v>127</v>
      </c>
      <c r="AW362" s="15" t="s">
        <v>31</v>
      </c>
      <c r="AX362" s="15" t="s">
        <v>81</v>
      </c>
      <c r="AY362" s="266" t="s">
        <v>121</v>
      </c>
    </row>
    <row r="363" s="2" customFormat="1" ht="24.15" customHeight="1">
      <c r="A363" s="39"/>
      <c r="B363" s="40"/>
      <c r="C363" s="220" t="s">
        <v>371</v>
      </c>
      <c r="D363" s="220" t="s">
        <v>123</v>
      </c>
      <c r="E363" s="221" t="s">
        <v>439</v>
      </c>
      <c r="F363" s="222" t="s">
        <v>440</v>
      </c>
      <c r="G363" s="223" t="s">
        <v>126</v>
      </c>
      <c r="H363" s="224">
        <v>9.1999999999999993</v>
      </c>
      <c r="I363" s="225"/>
      <c r="J363" s="226">
        <f>ROUND(I363*H363,2)</f>
        <v>0</v>
      </c>
      <c r="K363" s="227"/>
      <c r="L363" s="45"/>
      <c r="M363" s="228" t="s">
        <v>1</v>
      </c>
      <c r="N363" s="229" t="s">
        <v>38</v>
      </c>
      <c r="O363" s="92"/>
      <c r="P363" s="230">
        <f>O363*H363</f>
        <v>0</v>
      </c>
      <c r="Q363" s="230">
        <v>0</v>
      </c>
      <c r="R363" s="230">
        <f>Q363*H363</f>
        <v>0</v>
      </c>
      <c r="S363" s="230">
        <v>0</v>
      </c>
      <c r="T363" s="231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2" t="s">
        <v>127</v>
      </c>
      <c r="AT363" s="232" t="s">
        <v>123</v>
      </c>
      <c r="AU363" s="232" t="s">
        <v>83</v>
      </c>
      <c r="AY363" s="18" t="s">
        <v>121</v>
      </c>
      <c r="BE363" s="233">
        <f>IF(N363="základní",J363,0)</f>
        <v>0</v>
      </c>
      <c r="BF363" s="233">
        <f>IF(N363="snížená",J363,0)</f>
        <v>0</v>
      </c>
      <c r="BG363" s="233">
        <f>IF(N363="zákl. přenesená",J363,0)</f>
        <v>0</v>
      </c>
      <c r="BH363" s="233">
        <f>IF(N363="sníž. přenesená",J363,0)</f>
        <v>0</v>
      </c>
      <c r="BI363" s="233">
        <f>IF(N363="nulová",J363,0)</f>
        <v>0</v>
      </c>
      <c r="BJ363" s="18" t="s">
        <v>81</v>
      </c>
      <c r="BK363" s="233">
        <f>ROUND(I363*H363,2)</f>
        <v>0</v>
      </c>
      <c r="BL363" s="18" t="s">
        <v>127</v>
      </c>
      <c r="BM363" s="232" t="s">
        <v>691</v>
      </c>
    </row>
    <row r="364" s="12" customFormat="1" ht="22.8" customHeight="1">
      <c r="A364" s="12"/>
      <c r="B364" s="204"/>
      <c r="C364" s="205"/>
      <c r="D364" s="206" t="s">
        <v>72</v>
      </c>
      <c r="E364" s="218" t="s">
        <v>443</v>
      </c>
      <c r="F364" s="218" t="s">
        <v>444</v>
      </c>
      <c r="G364" s="205"/>
      <c r="H364" s="205"/>
      <c r="I364" s="208"/>
      <c r="J364" s="219">
        <f>BK364</f>
        <v>0</v>
      </c>
      <c r="K364" s="205"/>
      <c r="L364" s="210"/>
      <c r="M364" s="211"/>
      <c r="N364" s="212"/>
      <c r="O364" s="212"/>
      <c r="P364" s="213">
        <f>SUM(P365:P375)</f>
        <v>0</v>
      </c>
      <c r="Q364" s="212"/>
      <c r="R364" s="213">
        <f>SUM(R365:R375)</f>
        <v>0</v>
      </c>
      <c r="S364" s="212"/>
      <c r="T364" s="214">
        <f>SUM(T365:T375)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215" t="s">
        <v>81</v>
      </c>
      <c r="AT364" s="216" t="s">
        <v>72</v>
      </c>
      <c r="AU364" s="216" t="s">
        <v>81</v>
      </c>
      <c r="AY364" s="215" t="s">
        <v>121</v>
      </c>
      <c r="BK364" s="217">
        <f>SUM(BK365:BK375)</f>
        <v>0</v>
      </c>
    </row>
    <row r="365" s="2" customFormat="1" ht="24.15" customHeight="1">
      <c r="A365" s="39"/>
      <c r="B365" s="40"/>
      <c r="C365" s="220" t="s">
        <v>399</v>
      </c>
      <c r="D365" s="220" t="s">
        <v>123</v>
      </c>
      <c r="E365" s="221" t="s">
        <v>692</v>
      </c>
      <c r="F365" s="222" t="s">
        <v>693</v>
      </c>
      <c r="G365" s="223" t="s">
        <v>214</v>
      </c>
      <c r="H365" s="224">
        <v>292.92500000000001</v>
      </c>
      <c r="I365" s="225"/>
      <c r="J365" s="226">
        <f>ROUND(I365*H365,2)</f>
        <v>0</v>
      </c>
      <c r="K365" s="227"/>
      <c r="L365" s="45"/>
      <c r="M365" s="228" t="s">
        <v>1</v>
      </c>
      <c r="N365" s="229" t="s">
        <v>38</v>
      </c>
      <c r="O365" s="92"/>
      <c r="P365" s="230">
        <f>O365*H365</f>
        <v>0</v>
      </c>
      <c r="Q365" s="230">
        <v>0</v>
      </c>
      <c r="R365" s="230">
        <f>Q365*H365</f>
        <v>0</v>
      </c>
      <c r="S365" s="230">
        <v>0</v>
      </c>
      <c r="T365" s="231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2" t="s">
        <v>127</v>
      </c>
      <c r="AT365" s="232" t="s">
        <v>123</v>
      </c>
      <c r="AU365" s="232" t="s">
        <v>83</v>
      </c>
      <c r="AY365" s="18" t="s">
        <v>121</v>
      </c>
      <c r="BE365" s="233">
        <f>IF(N365="základní",J365,0)</f>
        <v>0</v>
      </c>
      <c r="BF365" s="233">
        <f>IF(N365="snížená",J365,0)</f>
        <v>0</v>
      </c>
      <c r="BG365" s="233">
        <f>IF(N365="zákl. přenesená",J365,0)</f>
        <v>0</v>
      </c>
      <c r="BH365" s="233">
        <f>IF(N365="sníž. přenesená",J365,0)</f>
        <v>0</v>
      </c>
      <c r="BI365" s="233">
        <f>IF(N365="nulová",J365,0)</f>
        <v>0</v>
      </c>
      <c r="BJ365" s="18" t="s">
        <v>81</v>
      </c>
      <c r="BK365" s="233">
        <f>ROUND(I365*H365,2)</f>
        <v>0</v>
      </c>
      <c r="BL365" s="18" t="s">
        <v>127</v>
      </c>
      <c r="BM365" s="232" t="s">
        <v>694</v>
      </c>
    </row>
    <row r="366" s="2" customFormat="1">
      <c r="A366" s="39"/>
      <c r="B366" s="40"/>
      <c r="C366" s="41"/>
      <c r="D366" s="267" t="s">
        <v>168</v>
      </c>
      <c r="E366" s="41"/>
      <c r="F366" s="268" t="s">
        <v>695</v>
      </c>
      <c r="G366" s="41"/>
      <c r="H366" s="41"/>
      <c r="I366" s="269"/>
      <c r="J366" s="41"/>
      <c r="K366" s="41"/>
      <c r="L366" s="45"/>
      <c r="M366" s="270"/>
      <c r="N366" s="271"/>
      <c r="O366" s="92"/>
      <c r="P366" s="92"/>
      <c r="Q366" s="92"/>
      <c r="R366" s="92"/>
      <c r="S366" s="92"/>
      <c r="T366" s="93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168</v>
      </c>
      <c r="AU366" s="18" t="s">
        <v>83</v>
      </c>
    </row>
    <row r="367" s="14" customFormat="1">
      <c r="A367" s="14"/>
      <c r="B367" s="245"/>
      <c r="C367" s="246"/>
      <c r="D367" s="236" t="s">
        <v>129</v>
      </c>
      <c r="E367" s="247" t="s">
        <v>1</v>
      </c>
      <c r="F367" s="248" t="s">
        <v>587</v>
      </c>
      <c r="G367" s="246"/>
      <c r="H367" s="249">
        <v>292.92500000000001</v>
      </c>
      <c r="I367" s="250"/>
      <c r="J367" s="246"/>
      <c r="K367" s="246"/>
      <c r="L367" s="251"/>
      <c r="M367" s="252"/>
      <c r="N367" s="253"/>
      <c r="O367" s="253"/>
      <c r="P367" s="253"/>
      <c r="Q367" s="253"/>
      <c r="R367" s="253"/>
      <c r="S367" s="253"/>
      <c r="T367" s="25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5" t="s">
        <v>129</v>
      </c>
      <c r="AU367" s="255" t="s">
        <v>83</v>
      </c>
      <c r="AV367" s="14" t="s">
        <v>83</v>
      </c>
      <c r="AW367" s="14" t="s">
        <v>31</v>
      </c>
      <c r="AX367" s="14" t="s">
        <v>73</v>
      </c>
      <c r="AY367" s="255" t="s">
        <v>121</v>
      </c>
    </row>
    <row r="368" s="15" customFormat="1">
      <c r="A368" s="15"/>
      <c r="B368" s="256"/>
      <c r="C368" s="257"/>
      <c r="D368" s="236" t="s">
        <v>129</v>
      </c>
      <c r="E368" s="258" t="s">
        <v>1</v>
      </c>
      <c r="F368" s="259" t="s">
        <v>133</v>
      </c>
      <c r="G368" s="257"/>
      <c r="H368" s="260">
        <v>292.92500000000001</v>
      </c>
      <c r="I368" s="261"/>
      <c r="J368" s="257"/>
      <c r="K368" s="257"/>
      <c r="L368" s="262"/>
      <c r="M368" s="263"/>
      <c r="N368" s="264"/>
      <c r="O368" s="264"/>
      <c r="P368" s="264"/>
      <c r="Q368" s="264"/>
      <c r="R368" s="264"/>
      <c r="S368" s="264"/>
      <c r="T368" s="26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66" t="s">
        <v>129</v>
      </c>
      <c r="AU368" s="266" t="s">
        <v>83</v>
      </c>
      <c r="AV368" s="15" t="s">
        <v>127</v>
      </c>
      <c r="AW368" s="15" t="s">
        <v>31</v>
      </c>
      <c r="AX368" s="15" t="s">
        <v>81</v>
      </c>
      <c r="AY368" s="266" t="s">
        <v>121</v>
      </c>
    </row>
    <row r="369" s="2" customFormat="1" ht="21.75" customHeight="1">
      <c r="A369" s="39"/>
      <c r="B369" s="40"/>
      <c r="C369" s="220" t="s">
        <v>375</v>
      </c>
      <c r="D369" s="220" t="s">
        <v>123</v>
      </c>
      <c r="E369" s="221" t="s">
        <v>446</v>
      </c>
      <c r="F369" s="222" t="s">
        <v>447</v>
      </c>
      <c r="G369" s="223" t="s">
        <v>214</v>
      </c>
      <c r="H369" s="224">
        <v>655.82799999999997</v>
      </c>
      <c r="I369" s="225"/>
      <c r="J369" s="226">
        <f>ROUND(I369*H369,2)</f>
        <v>0</v>
      </c>
      <c r="K369" s="227"/>
      <c r="L369" s="45"/>
      <c r="M369" s="228" t="s">
        <v>1</v>
      </c>
      <c r="N369" s="229" t="s">
        <v>38</v>
      </c>
      <c r="O369" s="92"/>
      <c r="P369" s="230">
        <f>O369*H369</f>
        <v>0</v>
      </c>
      <c r="Q369" s="230">
        <v>0</v>
      </c>
      <c r="R369" s="230">
        <f>Q369*H369</f>
        <v>0</v>
      </c>
      <c r="S369" s="230">
        <v>0</v>
      </c>
      <c r="T369" s="231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2" t="s">
        <v>127</v>
      </c>
      <c r="AT369" s="232" t="s">
        <v>123</v>
      </c>
      <c r="AU369" s="232" t="s">
        <v>83</v>
      </c>
      <c r="AY369" s="18" t="s">
        <v>121</v>
      </c>
      <c r="BE369" s="233">
        <f>IF(N369="základní",J369,0)</f>
        <v>0</v>
      </c>
      <c r="BF369" s="233">
        <f>IF(N369="snížená",J369,0)</f>
        <v>0</v>
      </c>
      <c r="BG369" s="233">
        <f>IF(N369="zákl. přenesená",J369,0)</f>
        <v>0</v>
      </c>
      <c r="BH369" s="233">
        <f>IF(N369="sníž. přenesená",J369,0)</f>
        <v>0</v>
      </c>
      <c r="BI369" s="233">
        <f>IF(N369="nulová",J369,0)</f>
        <v>0</v>
      </c>
      <c r="BJ369" s="18" t="s">
        <v>81</v>
      </c>
      <c r="BK369" s="233">
        <f>ROUND(I369*H369,2)</f>
        <v>0</v>
      </c>
      <c r="BL369" s="18" t="s">
        <v>127</v>
      </c>
      <c r="BM369" s="232" t="s">
        <v>696</v>
      </c>
    </row>
    <row r="370" s="14" customFormat="1">
      <c r="A370" s="14"/>
      <c r="B370" s="245"/>
      <c r="C370" s="246"/>
      <c r="D370" s="236" t="s">
        <v>129</v>
      </c>
      <c r="E370" s="247" t="s">
        <v>1</v>
      </c>
      <c r="F370" s="248" t="s">
        <v>697</v>
      </c>
      <c r="G370" s="246"/>
      <c r="H370" s="249">
        <v>655.82799999999997</v>
      </c>
      <c r="I370" s="250"/>
      <c r="J370" s="246"/>
      <c r="K370" s="246"/>
      <c r="L370" s="251"/>
      <c r="M370" s="252"/>
      <c r="N370" s="253"/>
      <c r="O370" s="253"/>
      <c r="P370" s="253"/>
      <c r="Q370" s="253"/>
      <c r="R370" s="253"/>
      <c r="S370" s="253"/>
      <c r="T370" s="25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5" t="s">
        <v>129</v>
      </c>
      <c r="AU370" s="255" t="s">
        <v>83</v>
      </c>
      <c r="AV370" s="14" t="s">
        <v>83</v>
      </c>
      <c r="AW370" s="14" t="s">
        <v>31</v>
      </c>
      <c r="AX370" s="14" t="s">
        <v>81</v>
      </c>
      <c r="AY370" s="255" t="s">
        <v>121</v>
      </c>
    </row>
    <row r="371" s="2" customFormat="1" ht="24.15" customHeight="1">
      <c r="A371" s="39"/>
      <c r="B371" s="40"/>
      <c r="C371" s="220" t="s">
        <v>379</v>
      </c>
      <c r="D371" s="220" t="s">
        <v>123</v>
      </c>
      <c r="E371" s="221" t="s">
        <v>450</v>
      </c>
      <c r="F371" s="222" t="s">
        <v>451</v>
      </c>
      <c r="G371" s="223" t="s">
        <v>214</v>
      </c>
      <c r="H371" s="224">
        <v>1451.6120000000001</v>
      </c>
      <c r="I371" s="225"/>
      <c r="J371" s="226">
        <f>ROUND(I371*H371,2)</f>
        <v>0</v>
      </c>
      <c r="K371" s="227"/>
      <c r="L371" s="45"/>
      <c r="M371" s="228" t="s">
        <v>1</v>
      </c>
      <c r="N371" s="229" t="s">
        <v>38</v>
      </c>
      <c r="O371" s="92"/>
      <c r="P371" s="230">
        <f>O371*H371</f>
        <v>0</v>
      </c>
      <c r="Q371" s="230">
        <v>0</v>
      </c>
      <c r="R371" s="230">
        <f>Q371*H371</f>
        <v>0</v>
      </c>
      <c r="S371" s="230">
        <v>0</v>
      </c>
      <c r="T371" s="231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2" t="s">
        <v>127</v>
      </c>
      <c r="AT371" s="232" t="s">
        <v>123</v>
      </c>
      <c r="AU371" s="232" t="s">
        <v>83</v>
      </c>
      <c r="AY371" s="18" t="s">
        <v>121</v>
      </c>
      <c r="BE371" s="233">
        <f>IF(N371="základní",J371,0)</f>
        <v>0</v>
      </c>
      <c r="BF371" s="233">
        <f>IF(N371="snížená",J371,0)</f>
        <v>0</v>
      </c>
      <c r="BG371" s="233">
        <f>IF(N371="zákl. přenesená",J371,0)</f>
        <v>0</v>
      </c>
      <c r="BH371" s="233">
        <f>IF(N371="sníž. přenesená",J371,0)</f>
        <v>0</v>
      </c>
      <c r="BI371" s="233">
        <f>IF(N371="nulová",J371,0)</f>
        <v>0</v>
      </c>
      <c r="BJ371" s="18" t="s">
        <v>81</v>
      </c>
      <c r="BK371" s="233">
        <f>ROUND(I371*H371,2)</f>
        <v>0</v>
      </c>
      <c r="BL371" s="18" t="s">
        <v>127</v>
      </c>
      <c r="BM371" s="232" t="s">
        <v>698</v>
      </c>
    </row>
    <row r="372" s="14" customFormat="1">
      <c r="A372" s="14"/>
      <c r="B372" s="245"/>
      <c r="C372" s="246"/>
      <c r="D372" s="236" t="s">
        <v>129</v>
      </c>
      <c r="E372" s="247" t="s">
        <v>1</v>
      </c>
      <c r="F372" s="248" t="s">
        <v>699</v>
      </c>
      <c r="G372" s="246"/>
      <c r="H372" s="249">
        <v>1451.6120000000001</v>
      </c>
      <c r="I372" s="250"/>
      <c r="J372" s="246"/>
      <c r="K372" s="246"/>
      <c r="L372" s="251"/>
      <c r="M372" s="252"/>
      <c r="N372" s="253"/>
      <c r="O372" s="253"/>
      <c r="P372" s="253"/>
      <c r="Q372" s="253"/>
      <c r="R372" s="253"/>
      <c r="S372" s="253"/>
      <c r="T372" s="25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5" t="s">
        <v>129</v>
      </c>
      <c r="AU372" s="255" t="s">
        <v>83</v>
      </c>
      <c r="AV372" s="14" t="s">
        <v>83</v>
      </c>
      <c r="AW372" s="14" t="s">
        <v>31</v>
      </c>
      <c r="AX372" s="14" t="s">
        <v>73</v>
      </c>
      <c r="AY372" s="255" t="s">
        <v>121</v>
      </c>
    </row>
    <row r="373" s="15" customFormat="1">
      <c r="A373" s="15"/>
      <c r="B373" s="256"/>
      <c r="C373" s="257"/>
      <c r="D373" s="236" t="s">
        <v>129</v>
      </c>
      <c r="E373" s="258" t="s">
        <v>1</v>
      </c>
      <c r="F373" s="259" t="s">
        <v>133</v>
      </c>
      <c r="G373" s="257"/>
      <c r="H373" s="260">
        <v>1451.6120000000001</v>
      </c>
      <c r="I373" s="261"/>
      <c r="J373" s="257"/>
      <c r="K373" s="257"/>
      <c r="L373" s="262"/>
      <c r="M373" s="263"/>
      <c r="N373" s="264"/>
      <c r="O373" s="264"/>
      <c r="P373" s="264"/>
      <c r="Q373" s="264"/>
      <c r="R373" s="264"/>
      <c r="S373" s="264"/>
      <c r="T373" s="26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66" t="s">
        <v>129</v>
      </c>
      <c r="AU373" s="266" t="s">
        <v>83</v>
      </c>
      <c r="AV373" s="15" t="s">
        <v>127</v>
      </c>
      <c r="AW373" s="15" t="s">
        <v>31</v>
      </c>
      <c r="AX373" s="15" t="s">
        <v>81</v>
      </c>
      <c r="AY373" s="266" t="s">
        <v>121</v>
      </c>
    </row>
    <row r="374" s="2" customFormat="1" ht="37.8" customHeight="1">
      <c r="A374" s="39"/>
      <c r="B374" s="40"/>
      <c r="C374" s="220" t="s">
        <v>384</v>
      </c>
      <c r="D374" s="220" t="s">
        <v>123</v>
      </c>
      <c r="E374" s="221" t="s">
        <v>455</v>
      </c>
      <c r="F374" s="222" t="s">
        <v>456</v>
      </c>
      <c r="G374" s="223" t="s">
        <v>214</v>
      </c>
      <c r="H374" s="224">
        <v>291.81599999999997</v>
      </c>
      <c r="I374" s="225"/>
      <c r="J374" s="226">
        <f>ROUND(I374*H374,2)</f>
        <v>0</v>
      </c>
      <c r="K374" s="227"/>
      <c r="L374" s="45"/>
      <c r="M374" s="228" t="s">
        <v>1</v>
      </c>
      <c r="N374" s="229" t="s">
        <v>38</v>
      </c>
      <c r="O374" s="92"/>
      <c r="P374" s="230">
        <f>O374*H374</f>
        <v>0</v>
      </c>
      <c r="Q374" s="230">
        <v>0</v>
      </c>
      <c r="R374" s="230">
        <f>Q374*H374</f>
        <v>0</v>
      </c>
      <c r="S374" s="230">
        <v>0</v>
      </c>
      <c r="T374" s="231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2" t="s">
        <v>127</v>
      </c>
      <c r="AT374" s="232" t="s">
        <v>123</v>
      </c>
      <c r="AU374" s="232" t="s">
        <v>83</v>
      </c>
      <c r="AY374" s="18" t="s">
        <v>121</v>
      </c>
      <c r="BE374" s="233">
        <f>IF(N374="základní",J374,0)</f>
        <v>0</v>
      </c>
      <c r="BF374" s="233">
        <f>IF(N374="snížená",J374,0)</f>
        <v>0</v>
      </c>
      <c r="BG374" s="233">
        <f>IF(N374="zákl. přenesená",J374,0)</f>
        <v>0</v>
      </c>
      <c r="BH374" s="233">
        <f>IF(N374="sníž. přenesená",J374,0)</f>
        <v>0</v>
      </c>
      <c r="BI374" s="233">
        <f>IF(N374="nulová",J374,0)</f>
        <v>0</v>
      </c>
      <c r="BJ374" s="18" t="s">
        <v>81</v>
      </c>
      <c r="BK374" s="233">
        <f>ROUND(I374*H374,2)</f>
        <v>0</v>
      </c>
      <c r="BL374" s="18" t="s">
        <v>127</v>
      </c>
      <c r="BM374" s="232" t="s">
        <v>700</v>
      </c>
    </row>
    <row r="375" s="2" customFormat="1" ht="44.25" customHeight="1">
      <c r="A375" s="39"/>
      <c r="B375" s="40"/>
      <c r="C375" s="220" t="s">
        <v>389</v>
      </c>
      <c r="D375" s="220" t="s">
        <v>123</v>
      </c>
      <c r="E375" s="221" t="s">
        <v>460</v>
      </c>
      <c r="F375" s="222" t="s">
        <v>461</v>
      </c>
      <c r="G375" s="223" t="s">
        <v>214</v>
      </c>
      <c r="H375" s="224">
        <v>3.871</v>
      </c>
      <c r="I375" s="225"/>
      <c r="J375" s="226">
        <f>ROUND(I375*H375,2)</f>
        <v>0</v>
      </c>
      <c r="K375" s="227"/>
      <c r="L375" s="45"/>
      <c r="M375" s="228" t="s">
        <v>1</v>
      </c>
      <c r="N375" s="229" t="s">
        <v>38</v>
      </c>
      <c r="O375" s="92"/>
      <c r="P375" s="230">
        <f>O375*H375</f>
        <v>0</v>
      </c>
      <c r="Q375" s="230">
        <v>0</v>
      </c>
      <c r="R375" s="230">
        <f>Q375*H375</f>
        <v>0</v>
      </c>
      <c r="S375" s="230">
        <v>0</v>
      </c>
      <c r="T375" s="231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2" t="s">
        <v>127</v>
      </c>
      <c r="AT375" s="232" t="s">
        <v>123</v>
      </c>
      <c r="AU375" s="232" t="s">
        <v>83</v>
      </c>
      <c r="AY375" s="18" t="s">
        <v>121</v>
      </c>
      <c r="BE375" s="233">
        <f>IF(N375="základní",J375,0)</f>
        <v>0</v>
      </c>
      <c r="BF375" s="233">
        <f>IF(N375="snížená",J375,0)</f>
        <v>0</v>
      </c>
      <c r="BG375" s="233">
        <f>IF(N375="zákl. přenesená",J375,0)</f>
        <v>0</v>
      </c>
      <c r="BH375" s="233">
        <f>IF(N375="sníž. přenesená",J375,0)</f>
        <v>0</v>
      </c>
      <c r="BI375" s="233">
        <f>IF(N375="nulová",J375,0)</f>
        <v>0</v>
      </c>
      <c r="BJ375" s="18" t="s">
        <v>81</v>
      </c>
      <c r="BK375" s="233">
        <f>ROUND(I375*H375,2)</f>
        <v>0</v>
      </c>
      <c r="BL375" s="18" t="s">
        <v>127</v>
      </c>
      <c r="BM375" s="232" t="s">
        <v>701</v>
      </c>
    </row>
    <row r="376" s="12" customFormat="1" ht="22.8" customHeight="1">
      <c r="A376" s="12"/>
      <c r="B376" s="204"/>
      <c r="C376" s="205"/>
      <c r="D376" s="206" t="s">
        <v>72</v>
      </c>
      <c r="E376" s="218" t="s">
        <v>464</v>
      </c>
      <c r="F376" s="218" t="s">
        <v>465</v>
      </c>
      <c r="G376" s="205"/>
      <c r="H376" s="205"/>
      <c r="I376" s="208"/>
      <c r="J376" s="219">
        <f>BK376</f>
        <v>0</v>
      </c>
      <c r="K376" s="205"/>
      <c r="L376" s="210"/>
      <c r="M376" s="211"/>
      <c r="N376" s="212"/>
      <c r="O376" s="212"/>
      <c r="P376" s="213">
        <f>P377</f>
        <v>0</v>
      </c>
      <c r="Q376" s="212"/>
      <c r="R376" s="213">
        <f>R377</f>
        <v>0</v>
      </c>
      <c r="S376" s="212"/>
      <c r="T376" s="214">
        <f>T377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15" t="s">
        <v>81</v>
      </c>
      <c r="AT376" s="216" t="s">
        <v>72</v>
      </c>
      <c r="AU376" s="216" t="s">
        <v>81</v>
      </c>
      <c r="AY376" s="215" t="s">
        <v>121</v>
      </c>
      <c r="BK376" s="217">
        <f>BK377</f>
        <v>0</v>
      </c>
    </row>
    <row r="377" s="2" customFormat="1" ht="24.15" customHeight="1">
      <c r="A377" s="39"/>
      <c r="B377" s="40"/>
      <c r="C377" s="220" t="s">
        <v>394</v>
      </c>
      <c r="D377" s="220" t="s">
        <v>123</v>
      </c>
      <c r="E377" s="221" t="s">
        <v>702</v>
      </c>
      <c r="F377" s="222" t="s">
        <v>703</v>
      </c>
      <c r="G377" s="223" t="s">
        <v>214</v>
      </c>
      <c r="H377" s="224">
        <v>320.31200000000001</v>
      </c>
      <c r="I377" s="225"/>
      <c r="J377" s="226">
        <f>ROUND(I377*H377,2)</f>
        <v>0</v>
      </c>
      <c r="K377" s="227"/>
      <c r="L377" s="45"/>
      <c r="M377" s="284" t="s">
        <v>1</v>
      </c>
      <c r="N377" s="285" t="s">
        <v>38</v>
      </c>
      <c r="O377" s="286"/>
      <c r="P377" s="287">
        <f>O377*H377</f>
        <v>0</v>
      </c>
      <c r="Q377" s="287">
        <v>0</v>
      </c>
      <c r="R377" s="287">
        <f>Q377*H377</f>
        <v>0</v>
      </c>
      <c r="S377" s="287">
        <v>0</v>
      </c>
      <c r="T377" s="288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2" t="s">
        <v>127</v>
      </c>
      <c r="AT377" s="232" t="s">
        <v>123</v>
      </c>
      <c r="AU377" s="232" t="s">
        <v>83</v>
      </c>
      <c r="AY377" s="18" t="s">
        <v>121</v>
      </c>
      <c r="BE377" s="233">
        <f>IF(N377="základní",J377,0)</f>
        <v>0</v>
      </c>
      <c r="BF377" s="233">
        <f>IF(N377="snížená",J377,0)</f>
        <v>0</v>
      </c>
      <c r="BG377" s="233">
        <f>IF(N377="zákl. přenesená",J377,0)</f>
        <v>0</v>
      </c>
      <c r="BH377" s="233">
        <f>IF(N377="sníž. přenesená",J377,0)</f>
        <v>0</v>
      </c>
      <c r="BI377" s="233">
        <f>IF(N377="nulová",J377,0)</f>
        <v>0</v>
      </c>
      <c r="BJ377" s="18" t="s">
        <v>81</v>
      </c>
      <c r="BK377" s="233">
        <f>ROUND(I377*H377,2)</f>
        <v>0</v>
      </c>
      <c r="BL377" s="18" t="s">
        <v>127</v>
      </c>
      <c r="BM377" s="232" t="s">
        <v>704</v>
      </c>
    </row>
    <row r="378" s="2" customFormat="1" ht="6.96" customHeight="1">
      <c r="A378" s="39"/>
      <c r="B378" s="67"/>
      <c r="C378" s="68"/>
      <c r="D378" s="68"/>
      <c r="E378" s="68"/>
      <c r="F378" s="68"/>
      <c r="G378" s="68"/>
      <c r="H378" s="68"/>
      <c r="I378" s="68"/>
      <c r="J378" s="68"/>
      <c r="K378" s="68"/>
      <c r="L378" s="45"/>
      <c r="M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</row>
  </sheetData>
  <sheetProtection sheet="1" autoFilter="0" formatColumns="0" formatRows="0" objects="1" scenarios="1" spinCount="100000" saltValue="rSYOWR+OUqzN8XHudqQql8FwYMNDXLr+VMYR5Nu2xUX1wrjyY4nOI20xvO/PaEDPVwuWwCVTZabS8ixAQJnqpQ==" hashValue="H/nZ5pyCmOK6vqSKIsy62fFjbHlG9BqXZundaJRzMhjJtyp2NOMy6JUKqPlMZX3swkjzIbVXEsHoLx4Ej8RASQ==" algorithmName="SHA-512" password="CC35"/>
  <autoFilter ref="C122:K377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hyperlinks>
    <hyperlink ref="F366" r:id="rId1" display="https://podminky.urs.cz/item/CS_URS_2025_01/9972116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hidden="1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hidden="1" s="1" customFormat="1" ht="24.96" customHeight="1">
      <c r="B4" s="21"/>
      <c r="D4" s="139" t="s">
        <v>90</v>
      </c>
      <c r="L4" s="21"/>
      <c r="M4" s="140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1" t="s">
        <v>16</v>
      </c>
      <c r="L6" s="21"/>
    </row>
    <row r="7" hidden="1" s="1" customFormat="1" ht="26.25" customHeight="1">
      <c r="B7" s="21"/>
      <c r="E7" s="142" t="str">
        <f>'Rekapitulace stavby'!K6</f>
        <v>Oprava ulice Žebetínská a ulice Návrší Svobody (MČ Brno - Kohoutovice), I. úsek (ul. Žebětínská)</v>
      </c>
      <c r="F7" s="141"/>
      <c r="G7" s="141"/>
      <c r="H7" s="141"/>
      <c r="L7" s="21"/>
    </row>
    <row r="8" hidden="1" s="2" customFormat="1" ht="12" customHeight="1">
      <c r="A8" s="39"/>
      <c r="B8" s="45"/>
      <c r="C8" s="39"/>
      <c r="D8" s="141" t="s">
        <v>91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3" t="s">
        <v>705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4. 2. 2025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4" t="s">
        <v>21</v>
      </c>
      <c r="F15" s="39"/>
      <c r="G15" s="39"/>
      <c r="H15" s="39"/>
      <c r="I15" s="141" t="s">
        <v>26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4" t="s">
        <v>21</v>
      </c>
      <c r="F21" s="39"/>
      <c r="G21" s="39"/>
      <c r="H21" s="39"/>
      <c r="I21" s="141" t="s">
        <v>26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1" t="s">
        <v>30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4" t="s">
        <v>21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ROUND((SUM(BE121:BE141)),  2)</f>
        <v>0</v>
      </c>
      <c r="G33" s="39"/>
      <c r="H33" s="39"/>
      <c r="I33" s="156">
        <v>0.20999999999999999</v>
      </c>
      <c r="J33" s="155">
        <f>ROUND(((SUM(BE121:BE141))*I33),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1" t="s">
        <v>39</v>
      </c>
      <c r="F34" s="155">
        <f>ROUND((SUM(BF121:BF141)),  2)</f>
        <v>0</v>
      </c>
      <c r="G34" s="39"/>
      <c r="H34" s="39"/>
      <c r="I34" s="156">
        <v>0.12</v>
      </c>
      <c r="J34" s="155">
        <f>ROUND(((SUM(BF121:BF141))*I34),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ROUND((SUM(BG121:BG141)),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ROUND((SUM(BH121:BH141)),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ROUND((SUM(BI121:BI141)),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hidden="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93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26.25" customHeight="1">
      <c r="A85" s="39"/>
      <c r="B85" s="40"/>
      <c r="C85" s="41"/>
      <c r="D85" s="41"/>
      <c r="E85" s="175" t="str">
        <f>E7</f>
        <v>Oprava ulice Žebetínská a ulice Návrší Svobody (MČ Brno - Kohoutovice), I. úsek (ul. Žebětínská)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91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VRN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4. 2. 2025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30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6" t="s">
        <v>94</v>
      </c>
      <c r="D94" s="177"/>
      <c r="E94" s="177"/>
      <c r="F94" s="177"/>
      <c r="G94" s="177"/>
      <c r="H94" s="177"/>
      <c r="I94" s="177"/>
      <c r="J94" s="178" t="s">
        <v>95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79" t="s">
        <v>96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97</v>
      </c>
    </row>
    <row r="97" hidden="1" s="9" customFormat="1" ht="24.96" customHeight="1">
      <c r="A97" s="9"/>
      <c r="B97" s="180"/>
      <c r="C97" s="181"/>
      <c r="D97" s="182" t="s">
        <v>705</v>
      </c>
      <c r="E97" s="183"/>
      <c r="F97" s="183"/>
      <c r="G97" s="183"/>
      <c r="H97" s="183"/>
      <c r="I97" s="183"/>
      <c r="J97" s="184">
        <f>J122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6"/>
      <c r="C98" s="187"/>
      <c r="D98" s="188" t="s">
        <v>706</v>
      </c>
      <c r="E98" s="189"/>
      <c r="F98" s="189"/>
      <c r="G98" s="189"/>
      <c r="H98" s="189"/>
      <c r="I98" s="189"/>
      <c r="J98" s="190">
        <f>J123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6"/>
      <c r="C99" s="187"/>
      <c r="D99" s="188" t="s">
        <v>707</v>
      </c>
      <c r="E99" s="189"/>
      <c r="F99" s="189"/>
      <c r="G99" s="189"/>
      <c r="H99" s="189"/>
      <c r="I99" s="189"/>
      <c r="J99" s="190">
        <f>J130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6"/>
      <c r="C100" s="187"/>
      <c r="D100" s="188" t="s">
        <v>708</v>
      </c>
      <c r="E100" s="189"/>
      <c r="F100" s="189"/>
      <c r="G100" s="189"/>
      <c r="H100" s="189"/>
      <c r="I100" s="189"/>
      <c r="J100" s="190">
        <f>J133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6"/>
      <c r="C101" s="187"/>
      <c r="D101" s="188" t="s">
        <v>709</v>
      </c>
      <c r="E101" s="189"/>
      <c r="F101" s="189"/>
      <c r="G101" s="189"/>
      <c r="H101" s="189"/>
      <c r="I101" s="189"/>
      <c r="J101" s="190">
        <f>J137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hidden="1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hidden="1"/>
    <row r="105" hidden="1"/>
    <row r="106" hidden="1"/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106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6.25" customHeight="1">
      <c r="A111" s="39"/>
      <c r="B111" s="40"/>
      <c r="C111" s="41"/>
      <c r="D111" s="41"/>
      <c r="E111" s="175" t="str">
        <f>E7</f>
        <v>Oprava ulice Žebetínská a ulice Návrší Svobody (MČ Brno - Kohoutovice), I. úsek (ul. Žebětínská)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91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VRN - Vedlejší rozpočtové náklady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F12</f>
        <v xml:space="preserve"> </v>
      </c>
      <c r="G115" s="41"/>
      <c r="H115" s="41"/>
      <c r="I115" s="33" t="s">
        <v>22</v>
      </c>
      <c r="J115" s="80" t="str">
        <f>IF(J12="","",J12)</f>
        <v>4. 2. 2025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24</v>
      </c>
      <c r="D117" s="41"/>
      <c r="E117" s="41"/>
      <c r="F117" s="28" t="str">
        <f>E15</f>
        <v xml:space="preserve"> </v>
      </c>
      <c r="G117" s="41"/>
      <c r="H117" s="41"/>
      <c r="I117" s="33" t="s">
        <v>29</v>
      </c>
      <c r="J117" s="37" t="str">
        <f>E21</f>
        <v xml:space="preserve"> 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27</v>
      </c>
      <c r="D118" s="41"/>
      <c r="E118" s="41"/>
      <c r="F118" s="28" t="str">
        <f>IF(E18="","",E18)</f>
        <v>Vyplň údaj</v>
      </c>
      <c r="G118" s="41"/>
      <c r="H118" s="41"/>
      <c r="I118" s="33" t="s">
        <v>30</v>
      </c>
      <c r="J118" s="37" t="str">
        <f>E24</f>
        <v xml:space="preserve"> 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192"/>
      <c r="B120" s="193"/>
      <c r="C120" s="194" t="s">
        <v>107</v>
      </c>
      <c r="D120" s="195" t="s">
        <v>58</v>
      </c>
      <c r="E120" s="195" t="s">
        <v>54</v>
      </c>
      <c r="F120" s="195" t="s">
        <v>55</v>
      </c>
      <c r="G120" s="195" t="s">
        <v>108</v>
      </c>
      <c r="H120" s="195" t="s">
        <v>109</v>
      </c>
      <c r="I120" s="195" t="s">
        <v>110</v>
      </c>
      <c r="J120" s="196" t="s">
        <v>95</v>
      </c>
      <c r="K120" s="197" t="s">
        <v>111</v>
      </c>
      <c r="L120" s="198"/>
      <c r="M120" s="101" t="s">
        <v>1</v>
      </c>
      <c r="N120" s="102" t="s">
        <v>37</v>
      </c>
      <c r="O120" s="102" t="s">
        <v>112</v>
      </c>
      <c r="P120" s="102" t="s">
        <v>113</v>
      </c>
      <c r="Q120" s="102" t="s">
        <v>114</v>
      </c>
      <c r="R120" s="102" t="s">
        <v>115</v>
      </c>
      <c r="S120" s="102" t="s">
        <v>116</v>
      </c>
      <c r="T120" s="103" t="s">
        <v>117</v>
      </c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</row>
    <row r="121" s="2" customFormat="1" ht="22.8" customHeight="1">
      <c r="A121" s="39"/>
      <c r="B121" s="40"/>
      <c r="C121" s="108" t="s">
        <v>118</v>
      </c>
      <c r="D121" s="41"/>
      <c r="E121" s="41"/>
      <c r="F121" s="41"/>
      <c r="G121" s="41"/>
      <c r="H121" s="41"/>
      <c r="I121" s="41"/>
      <c r="J121" s="199">
        <f>BK121</f>
        <v>0</v>
      </c>
      <c r="K121" s="41"/>
      <c r="L121" s="45"/>
      <c r="M121" s="104"/>
      <c r="N121" s="200"/>
      <c r="O121" s="105"/>
      <c r="P121" s="201">
        <f>P122</f>
        <v>0</v>
      </c>
      <c r="Q121" s="105"/>
      <c r="R121" s="201">
        <f>R122</f>
        <v>0</v>
      </c>
      <c r="S121" s="105"/>
      <c r="T121" s="202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72</v>
      </c>
      <c r="AU121" s="18" t="s">
        <v>97</v>
      </c>
      <c r="BK121" s="203">
        <f>BK122</f>
        <v>0</v>
      </c>
    </row>
    <row r="122" s="12" customFormat="1" ht="25.92" customHeight="1">
      <c r="A122" s="12"/>
      <c r="B122" s="204"/>
      <c r="C122" s="205"/>
      <c r="D122" s="206" t="s">
        <v>72</v>
      </c>
      <c r="E122" s="207" t="s">
        <v>87</v>
      </c>
      <c r="F122" s="207" t="s">
        <v>88</v>
      </c>
      <c r="G122" s="205"/>
      <c r="H122" s="205"/>
      <c r="I122" s="208"/>
      <c r="J122" s="209">
        <f>BK122</f>
        <v>0</v>
      </c>
      <c r="K122" s="205"/>
      <c r="L122" s="210"/>
      <c r="M122" s="211"/>
      <c r="N122" s="212"/>
      <c r="O122" s="212"/>
      <c r="P122" s="213">
        <f>P123+P130+P133+P137</f>
        <v>0</v>
      </c>
      <c r="Q122" s="212"/>
      <c r="R122" s="213">
        <f>R123+R130+R133+R137</f>
        <v>0</v>
      </c>
      <c r="S122" s="212"/>
      <c r="T122" s="214">
        <f>T123+T130+T133+T137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164</v>
      </c>
      <c r="AT122" s="216" t="s">
        <v>72</v>
      </c>
      <c r="AU122" s="216" t="s">
        <v>73</v>
      </c>
      <c r="AY122" s="215" t="s">
        <v>121</v>
      </c>
      <c r="BK122" s="217">
        <f>BK123+BK130+BK133+BK137</f>
        <v>0</v>
      </c>
    </row>
    <row r="123" s="12" customFormat="1" ht="22.8" customHeight="1">
      <c r="A123" s="12"/>
      <c r="B123" s="204"/>
      <c r="C123" s="205"/>
      <c r="D123" s="206" t="s">
        <v>72</v>
      </c>
      <c r="E123" s="218" t="s">
        <v>710</v>
      </c>
      <c r="F123" s="218" t="s">
        <v>711</v>
      </c>
      <c r="G123" s="205"/>
      <c r="H123" s="205"/>
      <c r="I123" s="208"/>
      <c r="J123" s="219">
        <f>BK123</f>
        <v>0</v>
      </c>
      <c r="K123" s="205"/>
      <c r="L123" s="210"/>
      <c r="M123" s="211"/>
      <c r="N123" s="212"/>
      <c r="O123" s="212"/>
      <c r="P123" s="213">
        <f>SUM(P124:P129)</f>
        <v>0</v>
      </c>
      <c r="Q123" s="212"/>
      <c r="R123" s="213">
        <f>SUM(R124:R129)</f>
        <v>0</v>
      </c>
      <c r="S123" s="212"/>
      <c r="T123" s="214">
        <f>SUM(T124:T129)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164</v>
      </c>
      <c r="AT123" s="216" t="s">
        <v>72</v>
      </c>
      <c r="AU123" s="216" t="s">
        <v>81</v>
      </c>
      <c r="AY123" s="215" t="s">
        <v>121</v>
      </c>
      <c r="BK123" s="217">
        <f>SUM(BK124:BK129)</f>
        <v>0</v>
      </c>
    </row>
    <row r="124" s="2" customFormat="1" ht="16.5" customHeight="1">
      <c r="A124" s="39"/>
      <c r="B124" s="40"/>
      <c r="C124" s="220" t="s">
        <v>81</v>
      </c>
      <c r="D124" s="220" t="s">
        <v>123</v>
      </c>
      <c r="E124" s="221" t="s">
        <v>712</v>
      </c>
      <c r="F124" s="222" t="s">
        <v>711</v>
      </c>
      <c r="G124" s="223" t="s">
        <v>713</v>
      </c>
      <c r="H124" s="224">
        <v>1</v>
      </c>
      <c r="I124" s="225"/>
      <c r="J124" s="226">
        <f>ROUND(I124*H124,2)</f>
        <v>0</v>
      </c>
      <c r="K124" s="227"/>
      <c r="L124" s="45"/>
      <c r="M124" s="228" t="s">
        <v>1</v>
      </c>
      <c r="N124" s="229" t="s">
        <v>38</v>
      </c>
      <c r="O124" s="92"/>
      <c r="P124" s="230">
        <f>O124*H124</f>
        <v>0</v>
      </c>
      <c r="Q124" s="230">
        <v>0</v>
      </c>
      <c r="R124" s="230">
        <f>Q124*H124</f>
        <v>0</v>
      </c>
      <c r="S124" s="230">
        <v>0</v>
      </c>
      <c r="T124" s="23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2" t="s">
        <v>714</v>
      </c>
      <c r="AT124" s="232" t="s">
        <v>123</v>
      </c>
      <c r="AU124" s="232" t="s">
        <v>83</v>
      </c>
      <c r="AY124" s="18" t="s">
        <v>121</v>
      </c>
      <c r="BE124" s="233">
        <f>IF(N124="základní",J124,0)</f>
        <v>0</v>
      </c>
      <c r="BF124" s="233">
        <f>IF(N124="snížená",J124,0)</f>
        <v>0</v>
      </c>
      <c r="BG124" s="233">
        <f>IF(N124="zákl. přenesená",J124,0)</f>
        <v>0</v>
      </c>
      <c r="BH124" s="233">
        <f>IF(N124="sníž. přenesená",J124,0)</f>
        <v>0</v>
      </c>
      <c r="BI124" s="233">
        <f>IF(N124="nulová",J124,0)</f>
        <v>0</v>
      </c>
      <c r="BJ124" s="18" t="s">
        <v>81</v>
      </c>
      <c r="BK124" s="233">
        <f>ROUND(I124*H124,2)</f>
        <v>0</v>
      </c>
      <c r="BL124" s="18" t="s">
        <v>714</v>
      </c>
      <c r="BM124" s="232" t="s">
        <v>715</v>
      </c>
    </row>
    <row r="125" s="2" customFormat="1">
      <c r="A125" s="39"/>
      <c r="B125" s="40"/>
      <c r="C125" s="41"/>
      <c r="D125" s="236" t="s">
        <v>272</v>
      </c>
      <c r="E125" s="41"/>
      <c r="F125" s="283" t="s">
        <v>716</v>
      </c>
      <c r="G125" s="41"/>
      <c r="H125" s="41"/>
      <c r="I125" s="269"/>
      <c r="J125" s="41"/>
      <c r="K125" s="41"/>
      <c r="L125" s="45"/>
      <c r="M125" s="270"/>
      <c r="N125" s="271"/>
      <c r="O125" s="92"/>
      <c r="P125" s="92"/>
      <c r="Q125" s="92"/>
      <c r="R125" s="92"/>
      <c r="S125" s="92"/>
      <c r="T125" s="93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272</v>
      </c>
      <c r="AU125" s="18" t="s">
        <v>83</v>
      </c>
    </row>
    <row r="126" s="2" customFormat="1" ht="16.5" customHeight="1">
      <c r="A126" s="39"/>
      <c r="B126" s="40"/>
      <c r="C126" s="220" t="s">
        <v>83</v>
      </c>
      <c r="D126" s="220" t="s">
        <v>123</v>
      </c>
      <c r="E126" s="221" t="s">
        <v>717</v>
      </c>
      <c r="F126" s="222" t="s">
        <v>718</v>
      </c>
      <c r="G126" s="223" t="s">
        <v>713</v>
      </c>
      <c r="H126" s="224">
        <v>1</v>
      </c>
      <c r="I126" s="225"/>
      <c r="J126" s="226">
        <f>ROUND(I126*H126,2)</f>
        <v>0</v>
      </c>
      <c r="K126" s="227"/>
      <c r="L126" s="45"/>
      <c r="M126" s="228" t="s">
        <v>1</v>
      </c>
      <c r="N126" s="229" t="s">
        <v>38</v>
      </c>
      <c r="O126" s="92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2" t="s">
        <v>714</v>
      </c>
      <c r="AT126" s="232" t="s">
        <v>123</v>
      </c>
      <c r="AU126" s="232" t="s">
        <v>83</v>
      </c>
      <c r="AY126" s="18" t="s">
        <v>121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8" t="s">
        <v>81</v>
      </c>
      <c r="BK126" s="233">
        <f>ROUND(I126*H126,2)</f>
        <v>0</v>
      </c>
      <c r="BL126" s="18" t="s">
        <v>714</v>
      </c>
      <c r="BM126" s="232" t="s">
        <v>719</v>
      </c>
    </row>
    <row r="127" s="2" customFormat="1">
      <c r="A127" s="39"/>
      <c r="B127" s="40"/>
      <c r="C127" s="41"/>
      <c r="D127" s="236" t="s">
        <v>272</v>
      </c>
      <c r="E127" s="41"/>
      <c r="F127" s="283" t="s">
        <v>720</v>
      </c>
      <c r="G127" s="41"/>
      <c r="H127" s="41"/>
      <c r="I127" s="269"/>
      <c r="J127" s="41"/>
      <c r="K127" s="41"/>
      <c r="L127" s="45"/>
      <c r="M127" s="270"/>
      <c r="N127" s="271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272</v>
      </c>
      <c r="AU127" s="18" t="s">
        <v>83</v>
      </c>
    </row>
    <row r="128" s="2" customFormat="1" ht="16.5" customHeight="1">
      <c r="A128" s="39"/>
      <c r="B128" s="40"/>
      <c r="C128" s="220" t="s">
        <v>141</v>
      </c>
      <c r="D128" s="220" t="s">
        <v>123</v>
      </c>
      <c r="E128" s="221" t="s">
        <v>721</v>
      </c>
      <c r="F128" s="222" t="s">
        <v>722</v>
      </c>
      <c r="G128" s="223" t="s">
        <v>713</v>
      </c>
      <c r="H128" s="224">
        <v>1</v>
      </c>
      <c r="I128" s="225"/>
      <c r="J128" s="226">
        <f>ROUND(I128*H128,2)</f>
        <v>0</v>
      </c>
      <c r="K128" s="227"/>
      <c r="L128" s="45"/>
      <c r="M128" s="228" t="s">
        <v>1</v>
      </c>
      <c r="N128" s="229" t="s">
        <v>38</v>
      </c>
      <c r="O128" s="92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2" t="s">
        <v>714</v>
      </c>
      <c r="AT128" s="232" t="s">
        <v>123</v>
      </c>
      <c r="AU128" s="232" t="s">
        <v>83</v>
      </c>
      <c r="AY128" s="18" t="s">
        <v>121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8" t="s">
        <v>81</v>
      </c>
      <c r="BK128" s="233">
        <f>ROUND(I128*H128,2)</f>
        <v>0</v>
      </c>
      <c r="BL128" s="18" t="s">
        <v>714</v>
      </c>
      <c r="BM128" s="232" t="s">
        <v>723</v>
      </c>
    </row>
    <row r="129" s="2" customFormat="1">
      <c r="A129" s="39"/>
      <c r="B129" s="40"/>
      <c r="C129" s="41"/>
      <c r="D129" s="236" t="s">
        <v>272</v>
      </c>
      <c r="E129" s="41"/>
      <c r="F129" s="283" t="s">
        <v>724</v>
      </c>
      <c r="G129" s="41"/>
      <c r="H129" s="41"/>
      <c r="I129" s="269"/>
      <c r="J129" s="41"/>
      <c r="K129" s="41"/>
      <c r="L129" s="45"/>
      <c r="M129" s="270"/>
      <c r="N129" s="271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272</v>
      </c>
      <c r="AU129" s="18" t="s">
        <v>83</v>
      </c>
    </row>
    <row r="130" s="12" customFormat="1" ht="22.8" customHeight="1">
      <c r="A130" s="12"/>
      <c r="B130" s="204"/>
      <c r="C130" s="205"/>
      <c r="D130" s="206" t="s">
        <v>72</v>
      </c>
      <c r="E130" s="218" t="s">
        <v>725</v>
      </c>
      <c r="F130" s="218" t="s">
        <v>726</v>
      </c>
      <c r="G130" s="205"/>
      <c r="H130" s="205"/>
      <c r="I130" s="208"/>
      <c r="J130" s="219">
        <f>BK130</f>
        <v>0</v>
      </c>
      <c r="K130" s="205"/>
      <c r="L130" s="210"/>
      <c r="M130" s="211"/>
      <c r="N130" s="212"/>
      <c r="O130" s="212"/>
      <c r="P130" s="213">
        <f>SUM(P131:P132)</f>
        <v>0</v>
      </c>
      <c r="Q130" s="212"/>
      <c r="R130" s="213">
        <f>SUM(R131:R132)</f>
        <v>0</v>
      </c>
      <c r="S130" s="212"/>
      <c r="T130" s="214">
        <f>SUM(T131:T132)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5" t="s">
        <v>164</v>
      </c>
      <c r="AT130" s="216" t="s">
        <v>72</v>
      </c>
      <c r="AU130" s="216" t="s">
        <v>81</v>
      </c>
      <c r="AY130" s="215" t="s">
        <v>121</v>
      </c>
      <c r="BK130" s="217">
        <f>SUM(BK131:BK132)</f>
        <v>0</v>
      </c>
    </row>
    <row r="131" s="2" customFormat="1" ht="16.5" customHeight="1">
      <c r="A131" s="39"/>
      <c r="B131" s="40"/>
      <c r="C131" s="220" t="s">
        <v>127</v>
      </c>
      <c r="D131" s="220" t="s">
        <v>123</v>
      </c>
      <c r="E131" s="221" t="s">
        <v>727</v>
      </c>
      <c r="F131" s="222" t="s">
        <v>726</v>
      </c>
      <c r="G131" s="223" t="s">
        <v>713</v>
      </c>
      <c r="H131" s="224">
        <v>1</v>
      </c>
      <c r="I131" s="225"/>
      <c r="J131" s="226">
        <f>ROUND(I131*H131,2)</f>
        <v>0</v>
      </c>
      <c r="K131" s="227"/>
      <c r="L131" s="45"/>
      <c r="M131" s="228" t="s">
        <v>1</v>
      </c>
      <c r="N131" s="229" t="s">
        <v>38</v>
      </c>
      <c r="O131" s="92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2" t="s">
        <v>714</v>
      </c>
      <c r="AT131" s="232" t="s">
        <v>123</v>
      </c>
      <c r="AU131" s="232" t="s">
        <v>83</v>
      </c>
      <c r="AY131" s="18" t="s">
        <v>121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8" t="s">
        <v>81</v>
      </c>
      <c r="BK131" s="233">
        <f>ROUND(I131*H131,2)</f>
        <v>0</v>
      </c>
      <c r="BL131" s="18" t="s">
        <v>714</v>
      </c>
      <c r="BM131" s="232" t="s">
        <v>728</v>
      </c>
    </row>
    <row r="132" s="2" customFormat="1">
      <c r="A132" s="39"/>
      <c r="B132" s="40"/>
      <c r="C132" s="41"/>
      <c r="D132" s="236" t="s">
        <v>272</v>
      </c>
      <c r="E132" s="41"/>
      <c r="F132" s="283" t="s">
        <v>729</v>
      </c>
      <c r="G132" s="41"/>
      <c r="H132" s="41"/>
      <c r="I132" s="269"/>
      <c r="J132" s="41"/>
      <c r="K132" s="41"/>
      <c r="L132" s="45"/>
      <c r="M132" s="270"/>
      <c r="N132" s="271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272</v>
      </c>
      <c r="AU132" s="18" t="s">
        <v>83</v>
      </c>
    </row>
    <row r="133" s="12" customFormat="1" ht="22.8" customHeight="1">
      <c r="A133" s="12"/>
      <c r="B133" s="204"/>
      <c r="C133" s="205"/>
      <c r="D133" s="206" t="s">
        <v>72</v>
      </c>
      <c r="E133" s="218" t="s">
        <v>730</v>
      </c>
      <c r="F133" s="218" t="s">
        <v>731</v>
      </c>
      <c r="G133" s="205"/>
      <c r="H133" s="205"/>
      <c r="I133" s="208"/>
      <c r="J133" s="219">
        <f>BK133</f>
        <v>0</v>
      </c>
      <c r="K133" s="205"/>
      <c r="L133" s="210"/>
      <c r="M133" s="211"/>
      <c r="N133" s="212"/>
      <c r="O133" s="212"/>
      <c r="P133" s="213">
        <f>SUM(P134:P136)</f>
        <v>0</v>
      </c>
      <c r="Q133" s="212"/>
      <c r="R133" s="213">
        <f>SUM(R134:R136)</f>
        <v>0</v>
      </c>
      <c r="S133" s="212"/>
      <c r="T133" s="214">
        <f>SUM(T134:T136)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5" t="s">
        <v>164</v>
      </c>
      <c r="AT133" s="216" t="s">
        <v>72</v>
      </c>
      <c r="AU133" s="216" t="s">
        <v>81</v>
      </c>
      <c r="AY133" s="215" t="s">
        <v>121</v>
      </c>
      <c r="BK133" s="217">
        <f>SUM(BK134:BK136)</f>
        <v>0</v>
      </c>
    </row>
    <row r="134" s="2" customFormat="1" ht="16.5" customHeight="1">
      <c r="A134" s="39"/>
      <c r="B134" s="40"/>
      <c r="C134" s="220" t="s">
        <v>164</v>
      </c>
      <c r="D134" s="220" t="s">
        <v>123</v>
      </c>
      <c r="E134" s="221" t="s">
        <v>732</v>
      </c>
      <c r="F134" s="222" t="s">
        <v>733</v>
      </c>
      <c r="G134" s="223" t="s">
        <v>713</v>
      </c>
      <c r="H134" s="224">
        <v>1</v>
      </c>
      <c r="I134" s="225"/>
      <c r="J134" s="226">
        <f>ROUND(I134*H134,2)</f>
        <v>0</v>
      </c>
      <c r="K134" s="227"/>
      <c r="L134" s="45"/>
      <c r="M134" s="228" t="s">
        <v>1</v>
      </c>
      <c r="N134" s="229" t="s">
        <v>38</v>
      </c>
      <c r="O134" s="92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2" t="s">
        <v>714</v>
      </c>
      <c r="AT134" s="232" t="s">
        <v>123</v>
      </c>
      <c r="AU134" s="232" t="s">
        <v>83</v>
      </c>
      <c r="AY134" s="18" t="s">
        <v>121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8" t="s">
        <v>81</v>
      </c>
      <c r="BK134" s="233">
        <f>ROUND(I134*H134,2)</f>
        <v>0</v>
      </c>
      <c r="BL134" s="18" t="s">
        <v>714</v>
      </c>
      <c r="BM134" s="232" t="s">
        <v>734</v>
      </c>
    </row>
    <row r="135" s="2" customFormat="1" ht="16.5" customHeight="1">
      <c r="A135" s="39"/>
      <c r="B135" s="40"/>
      <c r="C135" s="220" t="s">
        <v>171</v>
      </c>
      <c r="D135" s="220" t="s">
        <v>123</v>
      </c>
      <c r="E135" s="221" t="s">
        <v>735</v>
      </c>
      <c r="F135" s="222" t="s">
        <v>736</v>
      </c>
      <c r="G135" s="223" t="s">
        <v>713</v>
      </c>
      <c r="H135" s="224">
        <v>1</v>
      </c>
      <c r="I135" s="225"/>
      <c r="J135" s="226">
        <f>ROUND(I135*H135,2)</f>
        <v>0</v>
      </c>
      <c r="K135" s="227"/>
      <c r="L135" s="45"/>
      <c r="M135" s="228" t="s">
        <v>1</v>
      </c>
      <c r="N135" s="229" t="s">
        <v>38</v>
      </c>
      <c r="O135" s="92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2" t="s">
        <v>714</v>
      </c>
      <c r="AT135" s="232" t="s">
        <v>123</v>
      </c>
      <c r="AU135" s="232" t="s">
        <v>83</v>
      </c>
      <c r="AY135" s="18" t="s">
        <v>121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8" t="s">
        <v>81</v>
      </c>
      <c r="BK135" s="233">
        <f>ROUND(I135*H135,2)</f>
        <v>0</v>
      </c>
      <c r="BL135" s="18" t="s">
        <v>714</v>
      </c>
      <c r="BM135" s="232" t="s">
        <v>737</v>
      </c>
    </row>
    <row r="136" s="2" customFormat="1">
      <c r="A136" s="39"/>
      <c r="B136" s="40"/>
      <c r="C136" s="41"/>
      <c r="D136" s="236" t="s">
        <v>272</v>
      </c>
      <c r="E136" s="41"/>
      <c r="F136" s="283" t="s">
        <v>738</v>
      </c>
      <c r="G136" s="41"/>
      <c r="H136" s="41"/>
      <c r="I136" s="269"/>
      <c r="J136" s="41"/>
      <c r="K136" s="41"/>
      <c r="L136" s="45"/>
      <c r="M136" s="270"/>
      <c r="N136" s="271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272</v>
      </c>
      <c r="AU136" s="18" t="s">
        <v>83</v>
      </c>
    </row>
    <row r="137" s="12" customFormat="1" ht="22.8" customHeight="1">
      <c r="A137" s="12"/>
      <c r="B137" s="204"/>
      <c r="C137" s="205"/>
      <c r="D137" s="206" t="s">
        <v>72</v>
      </c>
      <c r="E137" s="218" t="s">
        <v>739</v>
      </c>
      <c r="F137" s="218" t="s">
        <v>740</v>
      </c>
      <c r="G137" s="205"/>
      <c r="H137" s="205"/>
      <c r="I137" s="208"/>
      <c r="J137" s="219">
        <f>BK137</f>
        <v>0</v>
      </c>
      <c r="K137" s="205"/>
      <c r="L137" s="210"/>
      <c r="M137" s="211"/>
      <c r="N137" s="212"/>
      <c r="O137" s="212"/>
      <c r="P137" s="213">
        <f>SUM(P138:P141)</f>
        <v>0</v>
      </c>
      <c r="Q137" s="212"/>
      <c r="R137" s="213">
        <f>SUM(R138:R141)</f>
        <v>0</v>
      </c>
      <c r="S137" s="212"/>
      <c r="T137" s="214">
        <f>SUM(T138:T141)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5" t="s">
        <v>164</v>
      </c>
      <c r="AT137" s="216" t="s">
        <v>72</v>
      </c>
      <c r="AU137" s="216" t="s">
        <v>81</v>
      </c>
      <c r="AY137" s="215" t="s">
        <v>121</v>
      </c>
      <c r="BK137" s="217">
        <f>SUM(BK138:BK141)</f>
        <v>0</v>
      </c>
    </row>
    <row r="138" s="2" customFormat="1" ht="16.5" customHeight="1">
      <c r="A138" s="39"/>
      <c r="B138" s="40"/>
      <c r="C138" s="220" t="s">
        <v>152</v>
      </c>
      <c r="D138" s="220" t="s">
        <v>123</v>
      </c>
      <c r="E138" s="221" t="s">
        <v>741</v>
      </c>
      <c r="F138" s="222" t="s">
        <v>742</v>
      </c>
      <c r="G138" s="223" t="s">
        <v>713</v>
      </c>
      <c r="H138" s="224">
        <v>1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38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714</v>
      </c>
      <c r="AT138" s="232" t="s">
        <v>123</v>
      </c>
      <c r="AU138" s="232" t="s">
        <v>83</v>
      </c>
      <c r="AY138" s="18" t="s">
        <v>121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8" t="s">
        <v>81</v>
      </c>
      <c r="BK138" s="233">
        <f>ROUND(I138*H138,2)</f>
        <v>0</v>
      </c>
      <c r="BL138" s="18" t="s">
        <v>714</v>
      </c>
      <c r="BM138" s="232" t="s">
        <v>743</v>
      </c>
    </row>
    <row r="139" s="2" customFormat="1">
      <c r="A139" s="39"/>
      <c r="B139" s="40"/>
      <c r="C139" s="41"/>
      <c r="D139" s="236" t="s">
        <v>272</v>
      </c>
      <c r="E139" s="41"/>
      <c r="F139" s="283" t="s">
        <v>744</v>
      </c>
      <c r="G139" s="41"/>
      <c r="H139" s="41"/>
      <c r="I139" s="269"/>
      <c r="J139" s="41"/>
      <c r="K139" s="41"/>
      <c r="L139" s="45"/>
      <c r="M139" s="270"/>
      <c r="N139" s="271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272</v>
      </c>
      <c r="AU139" s="18" t="s">
        <v>83</v>
      </c>
    </row>
    <row r="140" s="2" customFormat="1" ht="16.5" customHeight="1">
      <c r="A140" s="39"/>
      <c r="B140" s="40"/>
      <c r="C140" s="220" t="s">
        <v>159</v>
      </c>
      <c r="D140" s="220" t="s">
        <v>123</v>
      </c>
      <c r="E140" s="221" t="s">
        <v>745</v>
      </c>
      <c r="F140" s="222" t="s">
        <v>746</v>
      </c>
      <c r="G140" s="223" t="s">
        <v>713</v>
      </c>
      <c r="H140" s="224">
        <v>1</v>
      </c>
      <c r="I140" s="225"/>
      <c r="J140" s="226">
        <f>ROUND(I140*H140,2)</f>
        <v>0</v>
      </c>
      <c r="K140" s="227"/>
      <c r="L140" s="45"/>
      <c r="M140" s="228" t="s">
        <v>1</v>
      </c>
      <c r="N140" s="229" t="s">
        <v>38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714</v>
      </c>
      <c r="AT140" s="232" t="s">
        <v>123</v>
      </c>
      <c r="AU140" s="232" t="s">
        <v>83</v>
      </c>
      <c r="AY140" s="18" t="s">
        <v>121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8" t="s">
        <v>81</v>
      </c>
      <c r="BK140" s="233">
        <f>ROUND(I140*H140,2)</f>
        <v>0</v>
      </c>
      <c r="BL140" s="18" t="s">
        <v>714</v>
      </c>
      <c r="BM140" s="232" t="s">
        <v>747</v>
      </c>
    </row>
    <row r="141" s="2" customFormat="1">
      <c r="A141" s="39"/>
      <c r="B141" s="40"/>
      <c r="C141" s="41"/>
      <c r="D141" s="236" t="s">
        <v>272</v>
      </c>
      <c r="E141" s="41"/>
      <c r="F141" s="283" t="s">
        <v>748</v>
      </c>
      <c r="G141" s="41"/>
      <c r="H141" s="41"/>
      <c r="I141" s="269"/>
      <c r="J141" s="41"/>
      <c r="K141" s="41"/>
      <c r="L141" s="45"/>
      <c r="M141" s="300"/>
      <c r="N141" s="301"/>
      <c r="O141" s="286"/>
      <c r="P141" s="286"/>
      <c r="Q141" s="286"/>
      <c r="R141" s="286"/>
      <c r="S141" s="286"/>
      <c r="T141" s="302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272</v>
      </c>
      <c r="AU141" s="18" t="s">
        <v>83</v>
      </c>
    </row>
    <row r="142" s="2" customFormat="1" ht="6.96" customHeight="1">
      <c r="A142" s="39"/>
      <c r="B142" s="67"/>
      <c r="C142" s="68"/>
      <c r="D142" s="68"/>
      <c r="E142" s="68"/>
      <c r="F142" s="68"/>
      <c r="G142" s="68"/>
      <c r="H142" s="68"/>
      <c r="I142" s="68"/>
      <c r="J142" s="68"/>
      <c r="K142" s="68"/>
      <c r="L142" s="45"/>
      <c r="M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</sheetData>
  <sheetProtection sheet="1" autoFilter="0" formatColumns="0" formatRows="0" objects="1" scenarios="1" spinCount="100000" saltValue="OIuaNNd9+8vPqdcLD+/tCIZ/JVcrhWHb4RXXEmPeN3aA+w0Wx6/BHM8Dx0Q4D1+VL7PDgGUIxpyefQVr55l+wA==" hashValue="NZdgbgppGu/3Sl5P0qY1MOw/dXnWwmU/olmHdmSb8QVWjMFBMg8+euWycuoMosUhFTbDgQdw+tT6K6+rckKw/A==" algorithmName="SHA-512" password="CC35"/>
  <autoFilter ref="C120:K141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Mottl Tomáš</dc:creator>
  <cp:lastModifiedBy>Mottl Tomáš</cp:lastModifiedBy>
  <dcterms:created xsi:type="dcterms:W3CDTF">2025-06-18T09:51:07Z</dcterms:created>
  <dcterms:modified xsi:type="dcterms:W3CDTF">2025-06-18T09:51:16Z</dcterms:modified>
</cp:coreProperties>
</file>