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Bohunice\PD_2023_ASEC\Realizace I_etapa MKDS_2025\"/>
    </mc:Choice>
  </mc:AlternateContent>
  <xr:revisionPtr revIDLastSave="0" documentId="13_ncr:1_{36BF121D-7A15-4F42-B83A-7FFDCA4D4431}" xr6:coauthVersionLast="47" xr6:coauthVersionMax="47" xr10:uidLastSave="{00000000-0000-0000-0000-000000000000}"/>
  <bookViews>
    <workbookView xWindow="8985" yWindow="750" windowWidth="21330" windowHeight="19860" tabRatio="837" firstSheet="1" activeTab="4" xr2:uid="{00000000-000D-0000-FFFF-FFFF00000000}"/>
  </bookViews>
  <sheets>
    <sheet name="Pokyny pro vyplnění" sheetId="11" state="hidden" r:id="rId1"/>
    <sheet name="Rekapitulace" sheetId="1" r:id="rId2"/>
    <sheet name="VzorPolozky" sheetId="10" state="hidden" r:id="rId3"/>
    <sheet name="K0 ÚMČ  " sheetId="18" r:id="rId4"/>
    <sheet name="K1 Uzbecká 20" sheetId="12" r:id="rId5"/>
    <sheet name="K2 Moldavská 19" sheetId="13" r:id="rId6"/>
  </sheets>
  <externalReferences>
    <externalReference r:id="rId7"/>
  </externalReferences>
  <definedNames>
    <definedName name="a" localSheetId="3">'K0 ÚMČ  '!#REF!</definedName>
    <definedName name="a" localSheetId="5">'K2 Moldavská 19'!#REF!</definedName>
    <definedName name="a">'K1 Uzbecká 20'!#REF!</definedName>
    <definedName name="aa" localSheetId="3">'K0 ÚMČ  '!#REF!</definedName>
    <definedName name="aa" localSheetId="5">'K2 Moldavská 19'!#REF!</definedName>
    <definedName name="aa">'K1 Uzbecká 20'!#REF!</definedName>
    <definedName name="b" localSheetId="3">'K0 ÚMČ  '!#REF!</definedName>
    <definedName name="b" localSheetId="5">'K2 Moldavská 19'!#REF!</definedName>
    <definedName name="b">'K1 Uzbecká 20'!#REF!</definedName>
    <definedName name="bb" localSheetId="3">'K0 ÚMČ  '!#REF!</definedName>
    <definedName name="bb" localSheetId="5">'K2 Moldavská 19'!#REF!</definedName>
    <definedName name="bb">'K1 Uzbecká 20'!#REF!</definedName>
    <definedName name="CelkemDPHVypocet" localSheetId="1">Rekapitulace!$H$42</definedName>
    <definedName name="CenaCelkem">Rekapitulace!$G$29</definedName>
    <definedName name="CenaCelkemBezDPH">Rekapitulace!$G$28</definedName>
    <definedName name="CenaCelkemVypocet" localSheetId="1">Rekapitulace!$I$42</definedName>
    <definedName name="cisloobjektu">Rekapitulace!$D$3</definedName>
    <definedName name="CisloRozpoctu">'[1]Krycí list'!$C$2</definedName>
    <definedName name="CisloStavby" localSheetId="1">Rekapitulace!$D$2</definedName>
    <definedName name="cislostavby">'[1]Krycí list'!$A$7</definedName>
    <definedName name="CisloStavebnihoRozpoctu">Rekapitulace!$D$4</definedName>
    <definedName name="d" localSheetId="3">'K0 ÚMČ  '!#REF!</definedName>
    <definedName name="d" localSheetId="5">'K2 Moldavská 19'!#REF!</definedName>
    <definedName name="d">'K1 Uzbecká 20'!#REF!</definedName>
    <definedName name="dadresa">Rekapitulace!$D$12:$G$12</definedName>
    <definedName name="dd" localSheetId="3">'K0 ÚMČ  '!#REF!</definedName>
    <definedName name="dd" localSheetId="5">'K2 Moldavská 19'!#REF!</definedName>
    <definedName name="dd">'K1 Uzbecká 20'!#REF!</definedName>
    <definedName name="DIČ" localSheetId="1">Rekapitulace!$I$12</definedName>
    <definedName name="dmisto">Rekapitulace!$D$13:$G$13</definedName>
    <definedName name="DPHSni">Rekapitulace!$G$24</definedName>
    <definedName name="DPHZakl">Rekapitulace!$G$26</definedName>
    <definedName name="dpsc" localSheetId="1">Rekapitulace!$C$13</definedName>
    <definedName name="dsa">'K1 Uzbecká 20'!#REF!</definedName>
    <definedName name="e" localSheetId="3">'K0 ÚMČ  '!#REF!</definedName>
    <definedName name="e" localSheetId="5">'K2 Moldavská 19'!#REF!</definedName>
    <definedName name="e">'K1 Uzbecká 20'!#REF!</definedName>
    <definedName name="ee" localSheetId="3">'K0 ÚMČ  '!#REF!</definedName>
    <definedName name="ee" localSheetId="5">'K2 Moldavská 19'!#REF!</definedName>
    <definedName name="ee">'K1 Uzbecká 20'!#REF!</definedName>
    <definedName name="g">'K2 Moldavská 19'!#REF!</definedName>
    <definedName name="gg">'K2 Moldavská 19'!#REF!</definedName>
    <definedName name="h" localSheetId="3">'K0 ÚMČ  '!#REF!</definedName>
    <definedName name="h" localSheetId="5">'K2 Moldavská 19'!#REF!</definedName>
    <definedName name="h">'K1 Uzbecká 20'!#REF!</definedName>
    <definedName name="hh" localSheetId="3">'K0 ÚMČ  '!#REF!</definedName>
    <definedName name="hh" localSheetId="5">'K2 Moldavská 19'!#REF!</definedName>
    <definedName name="hh">'K1 Uzbecká 20'!#REF!</definedName>
    <definedName name="IČO" localSheetId="1">Rekapitulace!$I$11</definedName>
    <definedName name="k" localSheetId="3">'K0 ÚMČ  '!#REF!</definedName>
    <definedName name="k">'K1 Uzbecká 20'!#REF!</definedName>
    <definedName name="kab" localSheetId="3">'K0 ÚMČ  '!#REF!</definedName>
    <definedName name="kab" localSheetId="5">'K2 Moldavská 19'!#REF!</definedName>
    <definedName name="kab">'K1 Uzbecká 20'!#REF!</definedName>
    <definedName name="kam" localSheetId="3">'K0 ÚMČ  '!#REF!</definedName>
    <definedName name="kam" localSheetId="5">'K2 Moldavská 19'!#REF!</definedName>
    <definedName name="kam">'K1 Uzbecká 20'!#REF!</definedName>
    <definedName name="kk" localSheetId="3">'K0 ÚMČ  '!#REF!</definedName>
    <definedName name="kk">'K1 Uzbecká 20'!#REF!</definedName>
    <definedName name="lic" localSheetId="3">'K0 ÚMČ  '!#REF!</definedName>
    <definedName name="lic" localSheetId="5">'K2 Moldavská 19'!#REF!</definedName>
    <definedName name="lic">'K1 Uzbecká 20'!#REF!</definedName>
    <definedName name="Mena">Rekapitulace!$J$29</definedName>
    <definedName name="MistoStavby">Rekapitulace!$D$4</definedName>
    <definedName name="nazevobjektu">Rekapitulace!$E$3</definedName>
    <definedName name="NazevRozpoctu">'[1]Krycí list'!$D$2</definedName>
    <definedName name="NazevStavby" localSheetId="1">Rekapitulace!$E$2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Rekapitulace!$B$38</definedName>
    <definedName name="_xlnm.Print_Area" localSheetId="3">'K0 ÚMČ  '!$A$1:$G$62</definedName>
    <definedName name="_xlnm.Print_Area" localSheetId="4">'K1 Uzbecká 20'!$A$1:$G$85</definedName>
    <definedName name="_xlnm.Print_Area" localSheetId="5">'K2 Moldavská 19'!$A$1:$G$60</definedName>
    <definedName name="_xlnm.Print_Area" localSheetId="1">Rekapitulace!$A$1:$J$64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ost" localSheetId="3">'K0 ÚMČ  '!#REF!</definedName>
    <definedName name="ost" localSheetId="5">'K2 Moldavská 19'!#REF!</definedName>
    <definedName name="ost">'K1 Uzbecká 20'!#REF!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 localSheetId="3">#REF!</definedName>
    <definedName name="PocetMJ" localSheetId="5">#REF!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roz" localSheetId="3">'K0 ÚMČ  '!#REF!</definedName>
    <definedName name="roz" localSheetId="5">'K2 Moldavská 19'!#REF!</definedName>
    <definedName name="roz">'K1 Uzbecká 20'!#REF!</definedName>
    <definedName name="rozdod" localSheetId="3">'K0 ÚMČ  '!#REF!</definedName>
    <definedName name="rozdod" localSheetId="5">'K2 Moldavská 19'!#REF!</definedName>
    <definedName name="rozdod">'K1 Uzbecká 20'!#REF!</definedName>
    <definedName name="rozmont" localSheetId="3">'K0 ÚMČ  '!#REF!</definedName>
    <definedName name="rozmont" localSheetId="5">'K2 Moldavská 19'!#REF!</definedName>
    <definedName name="rozmont">'K1 Uzbecká 20'!#REF!</definedName>
    <definedName name="SazbaDPH1" localSheetId="1">Rekapitulace!$E$23</definedName>
    <definedName name="SazbaDPH1">'[1]Krycí list'!$C$30</definedName>
    <definedName name="SazbaDPH2" localSheetId="1">Rekapitulace!$E$25</definedName>
    <definedName name="SazbaDPH2">'[1]Krycí list'!$C$32</definedName>
    <definedName name="sit" localSheetId="3">'K0 ÚMČ  '!#REF!</definedName>
    <definedName name="sit" localSheetId="5">'K2 Moldavská 19'!#REF!</definedName>
    <definedName name="sit">'K1 Uzbecká 20'!#REF!</definedName>
    <definedName name="SloupecCC" localSheetId="3">#REF!</definedName>
    <definedName name="SloupecCC" localSheetId="5">#REF!</definedName>
    <definedName name="SloupecCC">#REF!</definedName>
    <definedName name="SloupecCisloPol" localSheetId="3">#REF!</definedName>
    <definedName name="SloupecCisloPol" localSheetId="5">#REF!</definedName>
    <definedName name="SloupecCisloPol">#REF!</definedName>
    <definedName name="SloupecJC" localSheetId="3">#REF!</definedName>
    <definedName name="SloupecJC" localSheetId="5">#REF!</definedName>
    <definedName name="SloupecJC">#REF!</definedName>
    <definedName name="SloupecMJ" localSheetId="3">#REF!</definedName>
    <definedName name="SloupecMJ" localSheetId="5">#REF!</definedName>
    <definedName name="SloupecMJ">#REF!</definedName>
    <definedName name="SloupecMnozstvi" localSheetId="3">#REF!</definedName>
    <definedName name="SloupecMnozstvi" localSheetId="5">#REF!</definedName>
    <definedName name="SloupecMnozstvi">#REF!</definedName>
    <definedName name="SloupecNazPol" localSheetId="3">#REF!</definedName>
    <definedName name="SloupecNazPol" localSheetId="5">#REF!</definedName>
    <definedName name="SloupecNazPol">#REF!</definedName>
    <definedName name="SloupecPC" localSheetId="3">#REF!</definedName>
    <definedName name="SloupecPC" localSheetId="5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Rekapitulace!$B$1:$J$36</definedName>
    <definedName name="ZakladDPHSni">Rekapitulace!$G$23</definedName>
    <definedName name="ZakladDPHSniVypocet" localSheetId="1">Rekapitulace!$F$42</definedName>
    <definedName name="ZakladDPHZakl">Rekapitulace!$G$25</definedName>
    <definedName name="ZakladDPHZaklVypocet" localSheetId="1">Rekapitulace!$G$42</definedName>
    <definedName name="Zaokrouhleni">Rekapitulace!$G$27</definedName>
    <definedName name="Zhotovitel">Rekapitulace!$D$11:$G$11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8" l="1"/>
  <c r="G54" i="18"/>
  <c r="G53" i="18"/>
  <c r="G52" i="18"/>
  <c r="G51" i="18"/>
  <c r="G50" i="18"/>
  <c r="G49" i="18"/>
  <c r="G48" i="18"/>
  <c r="G47" i="18"/>
  <c r="G46" i="18"/>
  <c r="G45" i="18"/>
  <c r="G44" i="18"/>
  <c r="G56" i="18"/>
  <c r="G31" i="18"/>
  <c r="G30" i="18"/>
  <c r="G29" i="18"/>
  <c r="G52" i="13"/>
  <c r="G77" i="12"/>
  <c r="G43" i="18" l="1"/>
  <c r="G32" i="12"/>
  <c r="G21" i="13" l="1"/>
  <c r="G41" i="12"/>
  <c r="G15" i="18"/>
  <c r="G55" i="12" l="1"/>
  <c r="A1" i="13"/>
  <c r="A1" i="12"/>
  <c r="A1" i="18"/>
  <c r="G51" i="12" l="1"/>
  <c r="G35" i="18" l="1"/>
  <c r="G34" i="18"/>
  <c r="G33" i="18"/>
  <c r="G62" i="18" l="1"/>
  <c r="G61" i="18"/>
  <c r="G60" i="18"/>
  <c r="G59" i="18"/>
  <c r="G58" i="18"/>
  <c r="G57" i="18"/>
  <c r="G42" i="18"/>
  <c r="G40" i="18"/>
  <c r="G39" i="18"/>
  <c r="G38" i="18"/>
  <c r="G37" i="18"/>
  <c r="G36" i="18"/>
  <c r="G32" i="18"/>
  <c r="G28" i="18"/>
  <c r="G27" i="18"/>
  <c r="G26" i="18"/>
  <c r="G25" i="18"/>
  <c r="G24" i="18"/>
  <c r="G23" i="18"/>
  <c r="G21" i="18"/>
  <c r="G20" i="18"/>
  <c r="G19" i="18"/>
  <c r="G18" i="18"/>
  <c r="G17" i="18"/>
  <c r="G16" i="18"/>
  <c r="G14" i="18"/>
  <c r="G13" i="18"/>
  <c r="G12" i="18"/>
  <c r="G11" i="18"/>
  <c r="G10" i="18"/>
  <c r="G9" i="18"/>
  <c r="G8" i="18"/>
  <c r="G55" i="18" l="1"/>
  <c r="G22" i="18"/>
  <c r="G7" i="18"/>
  <c r="G12" i="13"/>
  <c r="I61" i="1" l="1"/>
  <c r="G20" i="13"/>
  <c r="G51" i="13"/>
  <c r="G42" i="13"/>
  <c r="G43" i="13"/>
  <c r="G44" i="13"/>
  <c r="G45" i="13"/>
  <c r="G46" i="13"/>
  <c r="G47" i="13"/>
  <c r="G48" i="13"/>
  <c r="G49" i="13"/>
  <c r="G50" i="13"/>
  <c r="G41" i="13"/>
  <c r="G19" i="13"/>
  <c r="G81" i="12"/>
  <c r="G82" i="12"/>
  <c r="G83" i="12"/>
  <c r="G84" i="12"/>
  <c r="G85" i="12"/>
  <c r="G67" i="12"/>
  <c r="G68" i="12"/>
  <c r="G69" i="12"/>
  <c r="G70" i="12"/>
  <c r="G71" i="12"/>
  <c r="G72" i="12"/>
  <c r="G73" i="12"/>
  <c r="G74" i="12"/>
  <c r="G75" i="12"/>
  <c r="G76" i="12"/>
  <c r="G44" i="12"/>
  <c r="G45" i="12"/>
  <c r="G46" i="12"/>
  <c r="G47" i="12"/>
  <c r="G48" i="12"/>
  <c r="G49" i="12"/>
  <c r="G50" i="12"/>
  <c r="G52" i="12"/>
  <c r="G53" i="12"/>
  <c r="G54" i="12"/>
  <c r="G56" i="12"/>
  <c r="G57" i="12"/>
  <c r="G58" i="12"/>
  <c r="G59" i="12"/>
  <c r="G60" i="12"/>
  <c r="G61" i="12"/>
  <c r="G62" i="12"/>
  <c r="G63" i="12"/>
  <c r="G64" i="12"/>
  <c r="G36" i="12"/>
  <c r="G37" i="12"/>
  <c r="G38" i="12"/>
  <c r="G39" i="12"/>
  <c r="G40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3" i="12"/>
  <c r="G8" i="12"/>
  <c r="G22" i="13"/>
  <c r="G18" i="13"/>
  <c r="G17" i="13"/>
  <c r="G16" i="13"/>
  <c r="G15" i="13"/>
  <c r="G14" i="13"/>
  <c r="G13" i="13"/>
  <c r="G11" i="13"/>
  <c r="G10" i="13"/>
  <c r="G9" i="13"/>
  <c r="G8" i="13"/>
  <c r="G35" i="12"/>
  <c r="G60" i="13"/>
  <c r="G59" i="13"/>
  <c r="G58" i="13"/>
  <c r="G57" i="13"/>
  <c r="G56" i="13"/>
  <c r="G55" i="13"/>
  <c r="G54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40" i="13" l="1"/>
  <c r="G34" i="12"/>
  <c r="G53" i="13"/>
  <c r="G23" i="13"/>
  <c r="G7" i="12"/>
  <c r="G7" i="13"/>
  <c r="I63" i="1" l="1"/>
  <c r="G66" i="12"/>
  <c r="G65" i="12" s="1"/>
  <c r="G80" i="12"/>
  <c r="G79" i="12"/>
  <c r="G78" i="12" s="1"/>
  <c r="G43" i="12" l="1"/>
  <c r="G42" i="12" s="1"/>
  <c r="I62" i="1" l="1"/>
  <c r="AZ55" i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J39" i="1" l="1"/>
  <c r="J42" i="1" s="1"/>
  <c r="J40" i="1"/>
  <c r="I64" i="1" l="1"/>
  <c r="I18" i="1" s="1"/>
  <c r="I21" i="1" s="1"/>
  <c r="G25" i="1" s="1"/>
  <c r="G26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<sst xmlns="http://schemas.openxmlformats.org/spreadsheetml/2006/main" count="528" uniqueCount="211">
  <si>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</si>
  <si>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</si>
  <si>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</si>
  <si>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</si>
  <si>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</si>
  <si>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</si>
  <si>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</si>
  <si>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</si>
  <si>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</si>
  <si>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</si>
  <si>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</si>
  <si>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</si>
  <si>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</si>
  <si>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</si>
  <si>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</si>
  <si>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</si>
  <si>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</si>
  <si>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</si>
  <si>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</si>
  <si>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</si>
  <si>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</si>
  <si>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</si>
  <si>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</si>
  <si>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</si>
  <si>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</si>
  <si>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</si>
  <si>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</si>
  <si>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</si>
  <si>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</si>
  <si>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</si>
  <si>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</si>
  <si>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</si>
  <si>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</si>
  <si>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</si>
  <si>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</si>
  <si>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</si>
  <si>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</si>
  <si>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</si>
  <si>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</si>
  <si>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</si>
  <si>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</si>
  <si>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</si>
  <si>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</si>
  <si>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</si>
  <si>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</si>
  <si>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</si>
  <si>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</si>
  <si>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</si>
  <si>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</si>
  <si>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</si>
  <si>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</si>
  <si>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</si>
  <si>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</si>
  <si>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</si>
  <si>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</si>
  <si>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</si>
  <si>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</si>
  <si>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</si>
  <si>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</si>
  <si>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</si>
  <si>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</si>
  <si>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</si>
  <si>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Kamerový systém</t>
  </si>
  <si>
    <t>Licence</t>
  </si>
  <si>
    <t>Ostatní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</si>
  <si>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</si>
  <si>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</si>
  <si>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</si>
  <si>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</si>
  <si>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</si>
  <si>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</si>
  <si>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</si>
  <si>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</si>
  <si>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</si>
  <si>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m</t>
  </si>
  <si>
    <t>ks</t>
  </si>
  <si>
    <t>hod</t>
  </si>
  <si>
    <t>h</t>
  </si>
  <si>
    <t>PPV</t>
  </si>
  <si>
    <t>kpl</t>
  </si>
  <si>
    <t xml:space="preserve">Elektroměr, jednofázový, podružný, 1xDIN, digitální 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</si>
  <si>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</si>
  <si>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</si>
  <si>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</si>
  <si>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</si>
  <si>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</si>
  <si>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Kamerové zkoušky</t>
  </si>
  <si>
    <t>Zkušební provoz</t>
  </si>
  <si>
    <t>Integrace nové kamery do stávající vizualizace na dispečinku</t>
  </si>
  <si>
    <t>Oživení a zprovoznění kamerového systému</t>
  </si>
  <si>
    <t>Inženýrská činnost</t>
  </si>
  <si>
    <t>Krimpovací konektor RJ 45 pro kabel cat7</t>
  </si>
  <si>
    <t>Úprava ve stávajícím rozvaděči NN</t>
  </si>
  <si>
    <t>Jistič 16A/B včetně montáže do rozváděče</t>
  </si>
  <si>
    <t>Brně</t>
  </si>
  <si>
    <t>Brno-město 602 00</t>
  </si>
  <si>
    <t xml:space="preserve">          </t>
  </si>
  <si>
    <t>Win 2012 R2 device CAL</t>
  </si>
  <si>
    <t>SD karta 64GB pro venkovní instalace</t>
  </si>
  <si>
    <t>Instalace a konfigurace SWQL a Win 2012R2</t>
  </si>
  <si>
    <t>- jednotlivé položky jsou uvedeny včetně montážních prací</t>
  </si>
  <si>
    <t>Průmyslový switch  2x 1G SFP, 2x ethernet PoE+,++60W per port -40-+70°</t>
  </si>
  <si>
    <t>Baterie 18Ah, 12V, AGM,  nízky obsah výparů dle EN 50272-2</t>
  </si>
  <si>
    <t>Orginální konzola určená pro otočné kamery</t>
  </si>
  <si>
    <t>Měření optického kabelu na vln. dl. 1310nm, 1550nm, 1625 (1610nm), metoda OTDR a útlum vláken, přímá metoda -závěrečné měření po montáži, vyhodnocení vč. protokolu</t>
  </si>
  <si>
    <t>Patchcord FTP RJ 45/RJ45 cat.7, 1m</t>
  </si>
  <si>
    <t>04/2022</t>
  </si>
  <si>
    <t>Zemní práce 46M</t>
  </si>
  <si>
    <t>km</t>
  </si>
  <si>
    <t>m3</t>
  </si>
  <si>
    <t>m2</t>
  </si>
  <si>
    <t>Geodetické zaměření před záhozem</t>
  </si>
  <si>
    <t xml:space="preserve">Vytýčení kabelové trasy v zastavěném prostoru, délka trasy do 100 m   </t>
  </si>
  <si>
    <t>460 01-0024.RT1</t>
  </si>
  <si>
    <t>Sejmutí drnu</t>
  </si>
  <si>
    <t>460 03-0011.R00</t>
  </si>
  <si>
    <t xml:space="preserve">Vytrhání kostek drobných, lože písek, nezalité sp., z plochy do 5 m2  </t>
  </si>
  <si>
    <t>460 03-0033.RT1</t>
  </si>
  <si>
    <t xml:space="preserve">Kladení dlažby do lože z písku, ze stávajících dlaždic </t>
  </si>
  <si>
    <t>460 03-0061.RZ1</t>
  </si>
  <si>
    <t>Jáma pro stožár, hornina třídy 3-4, ručně</t>
  </si>
  <si>
    <t>460 05-0602.R00</t>
  </si>
  <si>
    <t xml:space="preserve">Betonový základ do zeminy bez bednění, uložení betonu do výkopu </t>
  </si>
  <si>
    <t>460 08-0001.RT1</t>
  </si>
  <si>
    <t xml:space="preserve">Výkop kabelové rýhy 35/70 cm hor.3, ruční výkop rýhy   </t>
  </si>
  <si>
    <t>460 20-0153.RT2</t>
  </si>
  <si>
    <t xml:space="preserve">Zřízení kabelového lože v rýze š.do 35 cm z písku   </t>
  </si>
  <si>
    <t>460 42-0018.R00</t>
  </si>
  <si>
    <t xml:space="preserve">Deska krycí kabelová plastová, šířka 250 mm   </t>
  </si>
  <si>
    <t>460 49-0026.R00</t>
  </si>
  <si>
    <t xml:space="preserve">Fólie výstražná z PVC, šířka 33 cm   </t>
  </si>
  <si>
    <t xml:space="preserve">Zához rýhy 35/70 cm, hornina třídy 3, se zhutněním </t>
  </si>
  <si>
    <t>460 57-0153.R00</t>
  </si>
  <si>
    <t xml:space="preserve">Položení drnu </t>
  </si>
  <si>
    <t>460 62-0001.R00</t>
  </si>
  <si>
    <t xml:space="preserve">Osetí povrchu trávou, včetně dodávky osiva  </t>
  </si>
  <si>
    <t>460 62-0006.RT1</t>
  </si>
  <si>
    <t>Průraz zdivem v cihlové zdi tloušťky 100 cm, plochy do 0,25 m2</t>
  </si>
  <si>
    <t>460 68-0025.RT1</t>
  </si>
  <si>
    <t>Vlastní</t>
  </si>
  <si>
    <t>Utěsnění průrazu proti vodě</t>
  </si>
  <si>
    <t>Chránička HDPE 40</t>
  </si>
  <si>
    <t>Kabel S/FTP, LSZH+PE, 4PR 23AWG, 4x2x0,5</t>
  </si>
  <si>
    <t>Kabel CYKY 3x1,5</t>
  </si>
  <si>
    <t>Lišta vkládací 40/20</t>
  </si>
  <si>
    <t>Trubka ohebná UV stabilní, černá, 25/18,3MM</t>
  </si>
  <si>
    <t>Drobný elektroinstalační matetiál</t>
  </si>
  <si>
    <t>Stožár KAM 7-159/133/114 Z výška 7m pro kamerové systémy</t>
  </si>
  <si>
    <t>Trubka Furowell PE-HD DN300 Ø346/300mm, PE, černá</t>
  </si>
  <si>
    <t>Vnitřní a vnější šalování pro patku stožáru</t>
  </si>
  <si>
    <t>Zásypový a podsypový štěrk 2-4 mm</t>
  </si>
  <si>
    <t>Příslušenství k zemnící pásovině</t>
  </si>
  <si>
    <t>Záložní zdroj 280W</t>
  </si>
  <si>
    <t>Rozšiřující panoramatický modul pro PTZ kamery, který obsahuje čtyři 5MP kamery a dohromady nabízí rozlišení 20MP. Objektivy s f 2.8mm s celkovým horiontálním pokrytím 360° a vertikálním úhlem 84°, IP66, IK10</t>
  </si>
  <si>
    <t>Kamera s čipovou sadou ARTPEC-7, Autotracking, WDR 120dB, Zipstream, videoanalýza (detekce pohybu, Autotracking, Active Gate keeper, Fence guard, Motion guard), IP66</t>
  </si>
  <si>
    <t>Optická kazeta s držákem na DIN35</t>
  </si>
  <si>
    <t>Svár optického vlákna</t>
  </si>
  <si>
    <t>Diskové pole NEXSAN rozhraní NL-SAS, 3TB</t>
  </si>
  <si>
    <t>Pásovina zemnící 30x4mm FeZn</t>
  </si>
  <si>
    <t>Vodič pevný Cu 10 žluto/zelený</t>
  </si>
  <si>
    <t>Chránička ohebná KOPOFLEX, 450N 90/75mm</t>
  </si>
  <si>
    <t>Chránička ohebná KOPOFLEX, 450N 50/41mm</t>
  </si>
  <si>
    <t>Optický kabel SM, 12 vláken G.652.D, konstrukce CLT s gelem, 250um primární ochrana, univerzální plášť, CPR Eca, pr. 5.4mm, DIN kód: J/A--DQ((BN))H12F, kód ID KDP: AE02</t>
  </si>
  <si>
    <t>Rozvody</t>
  </si>
  <si>
    <t>Drobný elektroinstalační materiál</t>
  </si>
  <si>
    <t>Drobný ektroinstalační materiál</t>
  </si>
  <si>
    <t>Podpěra vedení na ploché střechy, beton-plast</t>
  </si>
  <si>
    <t>Gumová tlumící deska pod betonové dlaždice</t>
  </si>
  <si>
    <t>Výložník z trubky 48mm/42mm, 1,5m + úchyt na kameru - Zakázková výroba</t>
  </si>
  <si>
    <t>Příslušenství k zemnícímu drátu</t>
  </si>
  <si>
    <t>Odkrytování a zakrytování stávajícího NN žlabu</t>
  </si>
  <si>
    <t>SFP modul 20km SM single fiber CISCO</t>
  </si>
  <si>
    <t>Průmyslový switch  2x 1G SFP, 3x ethernet PoE+,++60W per port -40-+70°</t>
  </si>
  <si>
    <t>Trubka ohebná UV stabilní, černá, 32/24,3mm</t>
  </si>
  <si>
    <t>Rozvody D+M</t>
  </si>
  <si>
    <t>Kamerový systém D+M</t>
  </si>
  <si>
    <t>Trubka pevná UV stabilní, černá, 32/27,9mm</t>
  </si>
  <si>
    <t>C9200CX Cisco DNA Essentials, 3Y Term License, 12P</t>
  </si>
  <si>
    <t>19 in Rackmount for 9200CX switches</t>
  </si>
  <si>
    <t>Průraz stropem na střechu vč. utěsnění proti vodě</t>
  </si>
  <si>
    <t>Průraz zdivem do 40mm</t>
  </si>
  <si>
    <t>Průmyslový switch  2x 1G SFP, 8x ethernet PoE+,++60W per port -40-+70°</t>
  </si>
  <si>
    <t>Optický patchcord 10m, SM, SC</t>
  </si>
  <si>
    <t>Optická krabička pro 6portů + optický adapter LC duplex</t>
  </si>
  <si>
    <t>UMČ</t>
  </si>
  <si>
    <t>K1 Uzbecká 20</t>
  </si>
  <si>
    <t>K2 Moldavská 19</t>
  </si>
  <si>
    <t>Tomáš Hanuška</t>
  </si>
  <si>
    <t>Optický patchcord LC-LC 9/125, 1m, duplex</t>
  </si>
  <si>
    <t>H drát zemnící 8 FeZn</t>
  </si>
  <si>
    <t>Trojnožka dvoudílná 48mm/42mm, 2+2m, na dlaždice, žárový zinek</t>
  </si>
  <si>
    <t>Betonová dlaždice 50x50x5cm, váha 30kg, (3x3ks)</t>
  </si>
  <si>
    <t>Venkovní ocel. plechový rozvaděč s místem pro záložní baterii, IP66 pro kamerový bod. Rozváděč vyhovuje požadavkům EN 61439-1, zámek s vložkou FAB . Musí být možnost do rozváděče osazovat zařízení jiných výrobců. Min. rozměry: 400x600x200 mm, 230VAC. Vč. montážní sady k přisazení na zeď (na stožár).</t>
  </si>
  <si>
    <t>Catalyst 9000 Compact Switch 12 x 10/100/1000 (PoE+) + 2 x 1000Base-T + 2 x 10 Gigabit SFP+ , 240W, Essentials</t>
  </si>
  <si>
    <t>SNTC-8X5XNBD Catalyst 9000 Compact Switch 12-Port PoE, 1Y</t>
  </si>
  <si>
    <t>Držák antény H+V 35cm, trubka 42mm/2mm, pro stožár 25-75mm, žárový zinek</t>
  </si>
  <si>
    <t>Dokumentace skutečného provedení dle požadované formy</t>
  </si>
  <si>
    <t>Rádiový spoj, 70 GHz, licence 1 Gbps HD, s 0,5ft ext. anténou, vč. mounting. kitů a PoE zdrojů, jeden pár</t>
  </si>
  <si>
    <t>Mobilní oplocení/zábrana kolem výkopu</t>
  </si>
  <si>
    <t>bm/den</t>
  </si>
  <si>
    <t>Výstavba kamerových bodů MČ Brno Bohunice – rozšíření městského kamerového dohledového systému MKDS</t>
  </si>
  <si>
    <t>Oceněný položkový soupis dodávek, prací a služeb I.Etapa</t>
  </si>
  <si>
    <t>ASEC-elektrosystémy s.r.o.</t>
  </si>
  <si>
    <t>Pražákova 52, 619 00 Brno</t>
  </si>
  <si>
    <t>CZ26277930</t>
  </si>
  <si>
    <t>Licence kryptování MW spoje</t>
  </si>
  <si>
    <t>UMČ, Uzbecká 20, Moldavská 19</t>
  </si>
  <si>
    <t>Security center 5.11 licence kamera</t>
  </si>
  <si>
    <t>Security center 5.11 licence failover kamery (bez licence)</t>
  </si>
  <si>
    <t>Security center 5.11 SMA pro 1kameru Enterprise 1 rok</t>
  </si>
  <si>
    <t>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</si>
</sst>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#,###.\-&quot; Kč&quot;"/>
  </numFmts>
  <fonts count="40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8"/>
      <name val="Arial CE"/>
      <charset val="238"/>
    </font>
    <font>
      <b/>
      <sz val="9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1" applyNumberFormat="0" applyFill="0" applyAlignment="0" applyProtection="0"/>
    <xf numFmtId="0" fontId="20" fillId="3" borderId="0" applyNumberFormat="0" applyBorder="0" applyAlignment="0" applyProtection="0"/>
    <xf numFmtId="0" fontId="21" fillId="16" borderId="2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7" borderId="0" applyNumberFormat="0" applyBorder="0" applyAlignment="0" applyProtection="0"/>
    <xf numFmtId="164" fontId="34" fillId="0" borderId="0" applyFill="0"/>
    <xf numFmtId="0" fontId="2" fillId="0" borderId="0"/>
    <xf numFmtId="0" fontId="35" fillId="0" borderId="0"/>
    <xf numFmtId="0" fontId="36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7" fillId="0" borderId="7" applyNumberFormat="0" applyFill="0" applyAlignment="0" applyProtection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7" borderId="8" applyNumberFormat="0" applyAlignment="0" applyProtection="0"/>
    <xf numFmtId="0" fontId="31" fillId="19" borderId="8" applyNumberFormat="0" applyAlignment="0" applyProtection="0"/>
    <xf numFmtId="0" fontId="32" fillId="19" borderId="9" applyNumberFormat="0" applyAlignment="0" applyProtection="0"/>
    <xf numFmtId="0" fontId="33" fillId="0" borderId="0" applyNumberFormat="0" applyFill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3" borderId="0" applyNumberFormat="0" applyBorder="0" applyAlignment="0" applyProtection="0"/>
  </cellStyleXfs>
  <cellXfs count="234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15" xfId="0" applyFont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17" fillId="0" borderId="0" xfId="0" applyFont="1"/>
    <xf numFmtId="0" fontId="17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/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7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4" fontId="8" fillId="0" borderId="27" xfId="0" applyNumberFormat="1" applyFont="1" applyBorder="1" applyAlignment="1">
      <alignment vertical="center"/>
    </xf>
    <xf numFmtId="0" fontId="37" fillId="0" borderId="29" xfId="29" applyFont="1" applyBorder="1"/>
    <xf numFmtId="49" fontId="9" fillId="0" borderId="15" xfId="0" applyNumberFormat="1" applyFont="1" applyBorder="1" applyAlignment="1">
      <alignment horizontal="center" vertical="top"/>
    </xf>
    <xf numFmtId="0" fontId="17" fillId="0" borderId="29" xfId="0" applyFont="1" applyBorder="1" applyAlignment="1">
      <alignment horizontal="center" vertical="center" shrinkToFit="1"/>
    </xf>
    <xf numFmtId="0" fontId="0" fillId="26" borderId="32" xfId="0" applyFill="1" applyBorder="1" applyAlignment="1">
      <alignment horizontal="center" vertical="center"/>
    </xf>
    <xf numFmtId="0" fontId="0" fillId="25" borderId="27" xfId="0" applyFill="1" applyBorder="1" applyAlignment="1">
      <alignment horizontal="center" vertical="center"/>
    </xf>
    <xf numFmtId="165" fontId="37" fillId="0" borderId="29" xfId="29" applyNumberFormat="1" applyFont="1" applyBorder="1" applyAlignment="1">
      <alignment horizontal="center" vertical="center" wrapText="1"/>
    </xf>
    <xf numFmtId="0" fontId="0" fillId="25" borderId="30" xfId="0" applyFill="1" applyBorder="1" applyAlignment="1">
      <alignment horizontal="center" vertical="center" shrinkToFit="1"/>
    </xf>
    <xf numFmtId="0" fontId="17" fillId="0" borderId="28" xfId="0" applyFont="1" applyBorder="1" applyAlignment="1">
      <alignment horizontal="center" vertical="center" shrinkToFit="1"/>
    </xf>
    <xf numFmtId="0" fontId="0" fillId="26" borderId="31" xfId="0" applyFill="1" applyBorder="1" applyAlignment="1">
      <alignment horizontal="center" vertical="center"/>
    </xf>
    <xf numFmtId="4" fontId="0" fillId="25" borderId="27" xfId="0" applyNumberFormat="1" applyFill="1" applyBorder="1" applyAlignment="1">
      <alignment horizontal="center" vertical="center"/>
    </xf>
    <xf numFmtId="4" fontId="17" fillId="0" borderId="29" xfId="0" applyNumberFormat="1" applyFont="1" applyBorder="1" applyAlignment="1">
      <alignment horizontal="center" vertical="center" shrinkToFit="1"/>
    </xf>
    <xf numFmtId="4" fontId="0" fillId="25" borderId="30" xfId="0" applyNumberFormat="1" applyFill="1" applyBorder="1" applyAlignment="1">
      <alignment horizontal="center" vertical="center" shrinkToFit="1"/>
    </xf>
    <xf numFmtId="0" fontId="17" fillId="0" borderId="29" xfId="0" applyFont="1" applyBorder="1"/>
    <xf numFmtId="49" fontId="2" fillId="25" borderId="21" xfId="0" applyNumberFormat="1" applyFont="1" applyFill="1" applyBorder="1" applyAlignment="1">
      <alignment vertical="top"/>
    </xf>
    <xf numFmtId="0" fontId="2" fillId="25" borderId="17" xfId="0" applyFont="1" applyFill="1" applyBorder="1" applyAlignment="1">
      <alignment vertical="top"/>
    </xf>
    <xf numFmtId="0" fontId="37" fillId="0" borderId="36" xfId="29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shrinkToFit="1"/>
    </xf>
    <xf numFmtId="0" fontId="17" fillId="0" borderId="28" xfId="0" applyFont="1" applyBorder="1" applyAlignment="1">
      <alignment horizontal="left" vertical="top" wrapText="1"/>
    </xf>
    <xf numFmtId="0" fontId="38" fillId="0" borderId="29" xfId="0" applyFont="1" applyBorder="1" applyAlignment="1">
      <alignment horizontal="left" vertical="top" wrapText="1"/>
    </xf>
    <xf numFmtId="0" fontId="17" fillId="0" borderId="28" xfId="29" applyFont="1" applyBorder="1"/>
    <xf numFmtId="0" fontId="9" fillId="0" borderId="15" xfId="0" applyFont="1" applyBorder="1" applyAlignment="1">
      <alignment horizontal="left" vertical="center"/>
    </xf>
    <xf numFmtId="4" fontId="8" fillId="0" borderId="27" xfId="0" applyNumberFormat="1" applyFont="1" applyBorder="1" applyAlignment="1">
      <alignment horizontal="center" vertical="center"/>
    </xf>
    <xf numFmtId="0" fontId="0" fillId="0" borderId="31" xfId="0" applyBorder="1"/>
    <xf numFmtId="0" fontId="9" fillId="0" borderId="41" xfId="0" applyFont="1" applyBorder="1" applyAlignment="1">
      <alignment horizontal="left" vertical="center"/>
    </xf>
    <xf numFmtId="0" fontId="9" fillId="0" borderId="2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3" xfId="0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vertical="center"/>
    </xf>
    <xf numFmtId="3" fontId="8" fillId="0" borderId="0" xfId="0" applyNumberFormat="1" applyFont="1"/>
    <xf numFmtId="0" fontId="0" fillId="25" borderId="27" xfId="0" applyFill="1" applyBorder="1" applyAlignment="1">
      <alignment horizontal="left" vertical="center" indent="1"/>
    </xf>
    <xf numFmtId="0" fontId="0" fillId="25" borderId="27" xfId="0" applyFill="1" applyBorder="1"/>
    <xf numFmtId="49" fontId="9" fillId="25" borderId="27" xfId="0" applyNumberFormat="1" applyFont="1" applyFill="1" applyBorder="1" applyAlignment="1">
      <alignment horizontal="left" vertical="center"/>
    </xf>
    <xf numFmtId="0" fontId="16" fillId="26" borderId="26" xfId="0" applyFont="1" applyFill="1" applyBorder="1" applyAlignment="1">
      <alignment horizontal="center" vertical="center" wrapText="1"/>
    </xf>
    <xf numFmtId="0" fontId="16" fillId="26" borderId="45" xfId="0" applyFont="1" applyFill="1" applyBorder="1" applyAlignment="1">
      <alignment horizontal="center" vertical="center" wrapText="1"/>
    </xf>
    <xf numFmtId="0" fontId="16" fillId="26" borderId="46" xfId="0" applyFont="1" applyFill="1" applyBorder="1" applyAlignment="1">
      <alignment horizontal="center" vertical="center" wrapText="1"/>
    </xf>
    <xf numFmtId="0" fontId="16" fillId="26" borderId="47" xfId="0" applyFont="1" applyFill="1" applyBorder="1" applyAlignment="1">
      <alignment horizontal="center" vertical="center" wrapText="1"/>
    </xf>
    <xf numFmtId="0" fontId="16" fillId="26" borderId="48" xfId="0" applyFont="1" applyFill="1" applyBorder="1" applyAlignment="1">
      <alignment horizontal="center" vertical="center" wrapText="1"/>
    </xf>
    <xf numFmtId="49" fontId="8" fillId="0" borderId="49" xfId="0" applyNumberFormat="1" applyFont="1" applyBorder="1" applyAlignment="1">
      <alignment vertical="center"/>
    </xf>
    <xf numFmtId="4" fontId="8" fillId="0" borderId="44" xfId="0" applyNumberFormat="1" applyFont="1" applyBorder="1" applyAlignment="1">
      <alignment vertical="center"/>
    </xf>
    <xf numFmtId="0" fontId="39" fillId="25" borderId="12" xfId="0" applyFont="1" applyFill="1" applyBorder="1"/>
    <xf numFmtId="0" fontId="8" fillId="25" borderId="50" xfId="0" applyFont="1" applyFill="1" applyBorder="1"/>
    <xf numFmtId="0" fontId="8" fillId="25" borderId="13" xfId="0" applyFont="1" applyFill="1" applyBorder="1"/>
    <xf numFmtId="4" fontId="8" fillId="25" borderId="51" xfId="0" applyNumberFormat="1" applyFont="1" applyFill="1" applyBorder="1" applyAlignment="1">
      <alignment horizontal="center"/>
    </xf>
    <xf numFmtId="4" fontId="8" fillId="25" borderId="51" xfId="0" applyNumberFormat="1" applyFont="1" applyFill="1" applyBorder="1"/>
    <xf numFmtId="4" fontId="8" fillId="25" borderId="52" xfId="0" applyNumberFormat="1" applyFont="1" applyFill="1" applyBorder="1"/>
    <xf numFmtId="0" fontId="6" fillId="0" borderId="24" xfId="0" applyFont="1" applyBorder="1" applyAlignment="1">
      <alignment horizontal="left" vertical="top"/>
    </xf>
    <xf numFmtId="49" fontId="6" fillId="0" borderId="15" xfId="0" applyNumberFormat="1" applyFont="1" applyBorder="1" applyAlignment="1">
      <alignment vertical="top"/>
    </xf>
    <xf numFmtId="49" fontId="6" fillId="0" borderId="0" xfId="0" applyNumberFormat="1" applyFont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4" fillId="24" borderId="0" xfId="0" applyFont="1" applyFill="1" applyAlignment="1">
      <alignment horizontal="left" wrapTex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6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6" fillId="25" borderId="27" xfId="0" applyNumberFormat="1" applyFont="1" applyFill="1" applyBorder="1" applyAlignment="1">
      <alignment horizontal="left" vertical="center" wrapText="1"/>
    </xf>
    <xf numFmtId="0" fontId="0" fillId="0" borderId="27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44" xfId="0" applyBorder="1"/>
    <xf numFmtId="49" fontId="9" fillId="25" borderId="21" xfId="0" applyNumberFormat="1" applyFont="1" applyFill="1" applyBorder="1" applyAlignment="1">
      <alignment horizontal="left" vertical="center"/>
    </xf>
    <xf numFmtId="0" fontId="0" fillId="0" borderId="18" xfId="0" applyBorder="1"/>
    <xf numFmtId="0" fontId="0" fillId="0" borderId="22" xfId="0" applyBorder="1"/>
    <xf numFmtId="0" fontId="0" fillId="0" borderId="0" xfId="0" applyAlignment="1">
      <alignment wrapText="1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37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49" fontId="4" fillId="0" borderId="27" xfId="0" applyNumberFormat="1" applyFont="1" applyBorder="1" applyAlignment="1">
      <alignment vertical="center" wrapText="1"/>
    </xf>
    <xf numFmtId="49" fontId="8" fillId="0" borderId="27" xfId="0" applyNumberFormat="1" applyFont="1" applyBorder="1" applyAlignment="1">
      <alignment vertical="center"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43" xfId="0" applyBorder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7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Poznámka 2" xfId="33" xr:uid="{00000000-0005-0000-0000-000021000000}"/>
    <cellStyle name="Propojená buňka 2" xfId="34" xr:uid="{00000000-0005-0000-0000-000022000000}"/>
    <cellStyle name="Správně 2" xfId="35" xr:uid="{00000000-0005-0000-0000-000023000000}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javascript:;" TargetMode="External"/><Relationship Id="rId1" Type="http://schemas.openxmlformats.org/officeDocument/2006/relationships/hyperlink" Target="javascript:;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4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AZ67"/>
  <sheetViews>
    <sheetView showGridLines="0" view="pageBreakPreview" topLeftCell="B1" zoomScaleNormal="100" zoomScaleSheetLayoutView="100" workbookViewId="0">
      <selection activeCell="E21" sqref="E21:F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hidden="1" customWidth="1"/>
    <col min="9" max="9" width="37.42578125" customWidth="1"/>
    <col min="10" max="10" width="6.855468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55" t="s">
        <v>35</v>
      </c>
      <c r="B1" s="180" t="s">
        <v>201</v>
      </c>
      <c r="C1" s="181"/>
      <c r="D1" s="181"/>
      <c r="E1" s="181"/>
      <c r="F1" s="181"/>
      <c r="G1" s="181"/>
      <c r="H1" s="181"/>
      <c r="I1" s="181"/>
      <c r="J1" s="182"/>
    </row>
    <row r="2" spans="1:15" ht="30.75" customHeight="1" x14ac:dyDescent="0.2">
      <c r="A2" s="3"/>
      <c r="B2" s="156" t="s">
        <v>23</v>
      </c>
      <c r="C2" s="157"/>
      <c r="D2" s="158"/>
      <c r="E2" s="199" t="s">
        <v>200</v>
      </c>
      <c r="F2" s="200"/>
      <c r="G2" s="200"/>
      <c r="H2" s="200"/>
      <c r="I2" s="200"/>
      <c r="J2" s="201"/>
      <c r="O2" s="1"/>
    </row>
    <row r="3" spans="1:15" ht="46.5" customHeight="1" x14ac:dyDescent="0.2">
      <c r="A3" s="3"/>
      <c r="B3" s="156" t="s">
        <v>42</v>
      </c>
      <c r="C3" s="157"/>
      <c r="D3" s="158"/>
      <c r="E3" s="199" t="s">
        <v>206</v>
      </c>
      <c r="F3" s="200"/>
      <c r="G3" s="200"/>
      <c r="H3" s="200"/>
      <c r="I3" s="200"/>
      <c r="J3" s="202"/>
    </row>
    <row r="4" spans="1:15" ht="23.25" customHeight="1" x14ac:dyDescent="0.2">
      <c r="A4" s="62">
        <v>7136</v>
      </c>
      <c r="B4" s="156" t="s">
        <v>43</v>
      </c>
      <c r="C4" s="157"/>
      <c r="D4" s="158"/>
      <c r="E4" s="203"/>
      <c r="F4" s="204"/>
      <c r="G4" s="204"/>
      <c r="H4" s="204"/>
      <c r="I4" s="204"/>
      <c r="J4" s="205"/>
    </row>
    <row r="5" spans="1:15" ht="15.75" customHeight="1" x14ac:dyDescent="0.2">
      <c r="A5" s="3"/>
      <c r="B5" s="29" t="s">
        <v>22</v>
      </c>
      <c r="C5" s="149"/>
      <c r="D5" s="150" t="s">
        <v>44</v>
      </c>
      <c r="E5" s="149"/>
      <c r="F5" s="149"/>
      <c r="G5" s="149"/>
      <c r="H5" s="146" t="s">
        <v>39</v>
      </c>
      <c r="I5" s="174" t="s">
        <v>46</v>
      </c>
      <c r="J5" s="9"/>
    </row>
    <row r="6" spans="1:15" ht="15.75" customHeight="1" x14ac:dyDescent="0.2">
      <c r="A6" s="3"/>
      <c r="B6" s="29"/>
      <c r="C6" s="149"/>
      <c r="D6" s="150" t="s">
        <v>45</v>
      </c>
      <c r="E6" s="149"/>
      <c r="F6" s="149"/>
      <c r="G6" s="149"/>
      <c r="H6" s="146" t="s">
        <v>33</v>
      </c>
      <c r="I6" s="150" t="s">
        <v>47</v>
      </c>
      <c r="J6" s="9"/>
    </row>
    <row r="7" spans="1:15" ht="15.75" customHeight="1" x14ac:dyDescent="0.2">
      <c r="A7" s="3"/>
      <c r="B7" s="30"/>
      <c r="C7" s="64" t="s">
        <v>96</v>
      </c>
      <c r="D7" s="63" t="s">
        <v>95</v>
      </c>
      <c r="E7" s="25"/>
      <c r="F7" s="25"/>
      <c r="G7" s="25"/>
      <c r="H7" s="26"/>
      <c r="I7" s="25"/>
      <c r="J7" s="36"/>
    </row>
    <row r="8" spans="1:15" ht="24" hidden="1" customHeight="1" x14ac:dyDescent="0.2">
      <c r="A8" s="3"/>
      <c r="B8" s="33" t="s">
        <v>20</v>
      </c>
      <c r="D8" s="145"/>
      <c r="H8" s="146" t="s">
        <v>39</v>
      </c>
      <c r="I8" s="145"/>
      <c r="J8" s="9"/>
    </row>
    <row r="9" spans="1:15" ht="15.75" hidden="1" customHeight="1" x14ac:dyDescent="0.2">
      <c r="A9" s="3"/>
      <c r="B9" s="3"/>
      <c r="D9" s="145"/>
      <c r="H9" s="146" t="s">
        <v>33</v>
      </c>
      <c r="I9" s="145"/>
      <c r="J9" s="9"/>
    </row>
    <row r="10" spans="1:15" ht="15.75" hidden="1" customHeight="1" x14ac:dyDescent="0.2">
      <c r="A10" s="3"/>
      <c r="B10" s="37"/>
      <c r="C10" s="21"/>
      <c r="D10" s="140"/>
      <c r="E10" s="26"/>
      <c r="F10" s="26"/>
      <c r="G10" s="14"/>
      <c r="H10" s="14"/>
      <c r="I10" s="38"/>
      <c r="J10" s="36"/>
    </row>
    <row r="11" spans="1:15" ht="24" customHeight="1" x14ac:dyDescent="0.2">
      <c r="A11" s="3"/>
      <c r="B11" s="33" t="s">
        <v>19</v>
      </c>
      <c r="C11" s="142"/>
      <c r="D11" s="187" t="s">
        <v>202</v>
      </c>
      <c r="E11" s="188"/>
      <c r="F11" s="188"/>
      <c r="G11" s="188"/>
      <c r="H11" s="52" t="s">
        <v>39</v>
      </c>
      <c r="I11" s="143">
        <v>26277930</v>
      </c>
      <c r="J11" s="9"/>
    </row>
    <row r="12" spans="1:15" ht="15.75" customHeight="1" x14ac:dyDescent="0.2">
      <c r="A12" s="3"/>
      <c r="B12" s="29"/>
      <c r="C12" s="144"/>
      <c r="D12" s="191" t="s">
        <v>203</v>
      </c>
      <c r="E12" s="192"/>
      <c r="F12" s="192"/>
      <c r="G12" s="192"/>
      <c r="H12" s="146" t="s">
        <v>33</v>
      </c>
      <c r="I12" s="175" t="s">
        <v>204</v>
      </c>
      <c r="J12" s="9"/>
    </row>
    <row r="13" spans="1:15" ht="15.75" customHeight="1" x14ac:dyDescent="0.2">
      <c r="A13" s="3"/>
      <c r="B13" s="30"/>
      <c r="C13" s="147"/>
      <c r="D13" s="207"/>
      <c r="E13" s="207"/>
      <c r="F13" s="207"/>
      <c r="G13" s="207"/>
      <c r="H13" s="22"/>
      <c r="I13" s="148"/>
      <c r="J13" s="36"/>
    </row>
    <row r="14" spans="1:15" ht="24" customHeight="1" x14ac:dyDescent="0.2">
      <c r="A14" s="3"/>
      <c r="B14" s="49" t="s">
        <v>21</v>
      </c>
      <c r="C14" s="50"/>
      <c r="D14" s="172" t="s">
        <v>187</v>
      </c>
      <c r="E14" s="51"/>
      <c r="F14" s="51"/>
      <c r="G14" s="51"/>
      <c r="H14" s="52"/>
      <c r="I14" s="51"/>
      <c r="J14" s="53"/>
    </row>
    <row r="15" spans="1:15" ht="32.25" customHeight="1" x14ac:dyDescent="0.2">
      <c r="A15" s="3"/>
      <c r="B15" s="37" t="s">
        <v>31</v>
      </c>
      <c r="C15" s="54"/>
      <c r="D15" s="14"/>
      <c r="E15" s="186"/>
      <c r="F15" s="186"/>
      <c r="G15" s="189"/>
      <c r="H15" s="189"/>
      <c r="I15" s="189" t="s">
        <v>30</v>
      </c>
      <c r="J15" s="190"/>
    </row>
    <row r="16" spans="1:15" ht="23.25" customHeight="1" x14ac:dyDescent="0.2">
      <c r="A16" s="104" t="s">
        <v>25</v>
      </c>
      <c r="B16" s="40" t="s">
        <v>25</v>
      </c>
      <c r="C16" s="41"/>
      <c r="D16" s="42"/>
      <c r="E16" s="177"/>
      <c r="F16" s="178"/>
      <c r="G16" s="177"/>
      <c r="H16" s="178"/>
      <c r="I16" s="177">
        <v>0</v>
      </c>
      <c r="J16" s="179"/>
    </row>
    <row r="17" spans="1:10" ht="23.25" customHeight="1" x14ac:dyDescent="0.2">
      <c r="A17" s="104" t="s">
        <v>26</v>
      </c>
      <c r="B17" s="40" t="s">
        <v>26</v>
      </c>
      <c r="C17" s="41"/>
      <c r="D17" s="42"/>
      <c r="E17" s="177"/>
      <c r="F17" s="178"/>
      <c r="G17" s="177"/>
      <c r="H17" s="178"/>
      <c r="I17" s="177">
        <v>0</v>
      </c>
      <c r="J17" s="179"/>
    </row>
    <row r="18" spans="1:10" ht="23.25" customHeight="1" x14ac:dyDescent="0.2">
      <c r="A18" s="104" t="s">
        <v>27</v>
      </c>
      <c r="B18" s="40" t="s">
        <v>27</v>
      </c>
      <c r="C18" s="41"/>
      <c r="D18" s="42"/>
      <c r="E18" s="177"/>
      <c r="F18" s="178"/>
      <c r="G18" s="177"/>
      <c r="H18" s="178"/>
      <c r="I18" s="177">
        <f>I64</f>
        <v>0</v>
      </c>
      <c r="J18" s="179"/>
    </row>
    <row r="19" spans="1:10" ht="23.25" customHeight="1" x14ac:dyDescent="0.2">
      <c r="A19" s="104" t="s">
        <v>65</v>
      </c>
      <c r="B19" s="40" t="s">
        <v>28</v>
      </c>
      <c r="C19" s="41"/>
      <c r="D19" s="42"/>
      <c r="E19" s="177"/>
      <c r="F19" s="178"/>
      <c r="G19" s="177"/>
      <c r="H19" s="178"/>
      <c r="I19" s="177">
        <v>0</v>
      </c>
      <c r="J19" s="179"/>
    </row>
    <row r="20" spans="1:10" ht="23.25" customHeight="1" x14ac:dyDescent="0.2">
      <c r="A20" s="104" t="s">
        <v>66</v>
      </c>
      <c r="B20" s="40" t="s">
        <v>29</v>
      </c>
      <c r="C20" s="41"/>
      <c r="D20" s="42"/>
      <c r="E20" s="177"/>
      <c r="F20" s="178"/>
      <c r="G20" s="177"/>
      <c r="H20" s="178"/>
      <c r="I20" s="177">
        <v>0</v>
      </c>
      <c r="J20" s="179"/>
    </row>
    <row r="21" spans="1:10" ht="23.25" customHeight="1" x14ac:dyDescent="0.2">
      <c r="A21" s="3"/>
      <c r="B21" s="56" t="s">
        <v>30</v>
      </c>
      <c r="C21" s="57"/>
      <c r="D21" s="58"/>
      <c r="E21" s="197"/>
      <c r="F21" s="215"/>
      <c r="G21" s="197"/>
      <c r="H21" s="215"/>
      <c r="I21" s="197">
        <f>SUM(I16:J20)</f>
        <v>0</v>
      </c>
      <c r="J21" s="198"/>
    </row>
    <row r="22" spans="1:10" ht="33" customHeight="1" x14ac:dyDescent="0.2">
      <c r="A22" s="3"/>
      <c r="B22" s="48" t="s">
        <v>32</v>
      </c>
      <c r="C22" s="41"/>
      <c r="D22" s="42"/>
      <c r="E22" s="47"/>
      <c r="F22" s="44"/>
      <c r="G22" s="35"/>
      <c r="H22" s="35"/>
      <c r="I22" s="35"/>
      <c r="J22" s="45"/>
    </row>
    <row r="23" spans="1:10" ht="23.25" customHeight="1" x14ac:dyDescent="0.2">
      <c r="A23" s="3"/>
      <c r="B23" s="40" t="s">
        <v>12</v>
      </c>
      <c r="C23" s="41"/>
      <c r="D23" s="42"/>
      <c r="E23" s="43">
        <v>15</v>
      </c>
      <c r="F23" s="44" t="s">
        <v>0</v>
      </c>
      <c r="G23" s="195">
        <v>0</v>
      </c>
      <c r="H23" s="196"/>
      <c r="I23" s="196"/>
      <c r="J23" s="45" t="str">
        <f t="shared" ref="J23:J28" si="0">Mena</f>
        <v>CZK</v>
      </c>
    </row>
    <row r="24" spans="1:10" ht="23.25" customHeight="1" x14ac:dyDescent="0.2">
      <c r="A24" s="3"/>
      <c r="B24" s="40" t="s">
        <v>13</v>
      </c>
      <c r="C24" s="41"/>
      <c r="D24" s="42"/>
      <c r="E24" s="43">
        <f>SazbaDPH1</f>
        <v>15</v>
      </c>
      <c r="F24" s="44" t="s">
        <v>0</v>
      </c>
      <c r="G24" s="193">
        <v>0</v>
      </c>
      <c r="H24" s="194"/>
      <c r="I24" s="194"/>
      <c r="J24" s="45" t="str">
        <f t="shared" si="0"/>
        <v>CZK</v>
      </c>
    </row>
    <row r="25" spans="1:10" ht="23.25" customHeight="1" x14ac:dyDescent="0.2">
      <c r="A25" s="3"/>
      <c r="B25" s="40" t="s">
        <v>14</v>
      </c>
      <c r="C25" s="41"/>
      <c r="D25" s="42"/>
      <c r="E25" s="43">
        <v>21</v>
      </c>
      <c r="F25" s="44" t="s">
        <v>0</v>
      </c>
      <c r="G25" s="195">
        <f>I21</f>
        <v>0</v>
      </c>
      <c r="H25" s="196"/>
      <c r="I25" s="196"/>
      <c r="J25" s="45" t="str">
        <f t="shared" si="0"/>
        <v>CZK</v>
      </c>
    </row>
    <row r="26" spans="1:10" ht="23.25" customHeight="1" x14ac:dyDescent="0.2">
      <c r="A26" s="3"/>
      <c r="B26" s="34" t="s">
        <v>15</v>
      </c>
      <c r="C26" s="18"/>
      <c r="D26" s="14"/>
      <c r="E26" s="31">
        <f>SazbaDPH2</f>
        <v>21</v>
      </c>
      <c r="F26" s="32" t="s">
        <v>0</v>
      </c>
      <c r="G26" s="183">
        <f>ZakladDPHZakl*0.21</f>
        <v>0</v>
      </c>
      <c r="H26" s="184"/>
      <c r="I26" s="184"/>
      <c r="J26" s="39" t="str">
        <f t="shared" si="0"/>
        <v>CZK</v>
      </c>
    </row>
    <row r="27" spans="1:10" ht="23.25" customHeight="1" thickBot="1" x14ac:dyDescent="0.25">
      <c r="A27" s="3"/>
      <c r="B27" s="33" t="s">
        <v>4</v>
      </c>
      <c r="C27" s="16"/>
      <c r="D27" s="151"/>
      <c r="E27" s="16"/>
      <c r="F27" s="17"/>
      <c r="G27" s="185">
        <v>0</v>
      </c>
      <c r="H27" s="185"/>
      <c r="I27" s="185"/>
      <c r="J27" s="46" t="str">
        <f t="shared" si="0"/>
        <v>CZK</v>
      </c>
    </row>
    <row r="28" spans="1:10" ht="27.75" hidden="1" customHeight="1" thickBot="1" x14ac:dyDescent="0.25">
      <c r="A28" s="3"/>
      <c r="B28" s="92" t="s">
        <v>24</v>
      </c>
      <c r="C28" s="93"/>
      <c r="D28" s="93"/>
      <c r="E28" s="94"/>
      <c r="F28" s="95"/>
      <c r="G28" s="214">
        <v>759189</v>
      </c>
      <c r="H28" s="216"/>
      <c r="I28" s="216"/>
      <c r="J28" s="96" t="str">
        <f t="shared" si="0"/>
        <v>CZK</v>
      </c>
    </row>
    <row r="29" spans="1:10" ht="27.75" customHeight="1" thickBot="1" x14ac:dyDescent="0.25">
      <c r="A29" s="3"/>
      <c r="B29" s="92" t="s">
        <v>34</v>
      </c>
      <c r="C29" s="97"/>
      <c r="D29" s="97"/>
      <c r="E29" s="97"/>
      <c r="F29" s="97"/>
      <c r="G29" s="214">
        <f>ZakladDPHZakl+DPHZakl</f>
        <v>0</v>
      </c>
      <c r="H29" s="214"/>
      <c r="I29" s="214"/>
      <c r="J29" s="98" t="s">
        <v>50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19"/>
      <c r="C32" s="15" t="s">
        <v>11</v>
      </c>
      <c r="D32" s="28" t="s">
        <v>94</v>
      </c>
      <c r="E32" s="28"/>
      <c r="F32" s="15" t="s">
        <v>10</v>
      </c>
      <c r="G32" s="28"/>
      <c r="H32" s="121" t="s">
        <v>106</v>
      </c>
      <c r="I32" s="173" t="s">
        <v>210</v>
      </c>
      <c r="J32" s="10"/>
    </row>
    <row r="33" spans="1:52" ht="47.25" customHeight="1" x14ac:dyDescent="0.2">
      <c r="A33" s="3"/>
      <c r="B33" s="3"/>
      <c r="J33" s="10"/>
    </row>
    <row r="34" spans="1:52" s="24" customFormat="1" ht="18.75" customHeight="1" x14ac:dyDescent="0.2">
      <c r="A34" s="23"/>
      <c r="B34" s="23"/>
      <c r="D34" s="20"/>
      <c r="E34" s="20"/>
      <c r="G34" s="20"/>
      <c r="H34" s="20"/>
      <c r="I34" s="20"/>
      <c r="J34" s="27"/>
    </row>
    <row r="35" spans="1:52" ht="12.75" customHeight="1" thickBot="1" x14ac:dyDescent="0.25">
      <c r="A35" s="11"/>
      <c r="B35" s="11"/>
      <c r="C35" s="12"/>
      <c r="D35" s="222" t="s">
        <v>2</v>
      </c>
      <c r="E35" s="222"/>
      <c r="F35" s="12"/>
      <c r="G35" s="12"/>
      <c r="H35" s="152" t="s">
        <v>3</v>
      </c>
      <c r="I35" s="12"/>
      <c r="J35" s="13"/>
    </row>
    <row r="36" spans="1:52" ht="13.5" customHeight="1" thickBot="1" x14ac:dyDescent="0.25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52" ht="27" hidden="1" customHeight="1" x14ac:dyDescent="0.25">
      <c r="B37" s="59" t="s">
        <v>16</v>
      </c>
      <c r="C37" s="2"/>
      <c r="D37" s="2"/>
      <c r="E37" s="2"/>
      <c r="F37" s="80"/>
      <c r="G37" s="80"/>
      <c r="H37" s="80"/>
      <c r="I37" s="80"/>
      <c r="J37" s="2"/>
    </row>
    <row r="38" spans="1:52" ht="25.5" hidden="1" customHeight="1" x14ac:dyDescent="0.2">
      <c r="A38" s="68" t="s">
        <v>36</v>
      </c>
      <c r="B38" s="72" t="s">
        <v>17</v>
      </c>
      <c r="C38" s="73" t="s">
        <v>5</v>
      </c>
      <c r="D38" s="74"/>
      <c r="E38" s="74"/>
      <c r="F38" s="81" t="str">
        <f>B23</f>
        <v>Základ pro sníženou DPH</v>
      </c>
      <c r="G38" s="81" t="str">
        <f>B25</f>
        <v>Základ pro základní DPH</v>
      </c>
      <c r="H38" s="82" t="s">
        <v>18</v>
      </c>
      <c r="I38" s="82" t="s">
        <v>1</v>
      </c>
      <c r="J38" s="75" t="s">
        <v>0</v>
      </c>
    </row>
    <row r="39" spans="1:52" ht="25.5" hidden="1" customHeight="1" x14ac:dyDescent="0.2">
      <c r="A39" s="68">
        <v>1</v>
      </c>
      <c r="B39" s="76" t="s">
        <v>48</v>
      </c>
      <c r="C39" s="208"/>
      <c r="D39" s="209"/>
      <c r="E39" s="209"/>
      <c r="F39" s="83">
        <v>0</v>
      </c>
      <c r="G39" s="84">
        <v>759189</v>
      </c>
      <c r="H39" s="85">
        <v>159429.69</v>
      </c>
      <c r="I39" s="85">
        <v>918618.69</v>
      </c>
      <c r="J39" s="77">
        <f>IF(CenaCelkemVypocet=0,"",I39/CenaCelkemVypocet*100)</f>
        <v>100</v>
      </c>
    </row>
    <row r="40" spans="1:52" ht="25.5" hidden="1" customHeight="1" x14ac:dyDescent="0.2">
      <c r="A40" s="68">
        <v>2</v>
      </c>
      <c r="B40" s="69" t="s">
        <v>40</v>
      </c>
      <c r="C40" s="210" t="s">
        <v>41</v>
      </c>
      <c r="D40" s="211"/>
      <c r="E40" s="211"/>
      <c r="F40" s="86">
        <v>0</v>
      </c>
      <c r="G40" s="87">
        <v>759189</v>
      </c>
      <c r="H40" s="87">
        <v>159429.69</v>
      </c>
      <c r="I40" s="87">
        <v>918618.69</v>
      </c>
      <c r="J40" s="70">
        <f>IF(CenaCelkemVypocet=0,"",I40/CenaCelkemVypocet*100)</f>
        <v>100</v>
      </c>
    </row>
    <row r="41" spans="1:52" ht="25.5" hidden="1" customHeight="1" x14ac:dyDescent="0.2">
      <c r="A41" s="68">
        <v>3</v>
      </c>
      <c r="B41" s="78" t="s">
        <v>40</v>
      </c>
      <c r="C41" s="212" t="s">
        <v>41</v>
      </c>
      <c r="D41" s="213"/>
      <c r="E41" s="213"/>
      <c r="F41" s="88">
        <v>0</v>
      </c>
      <c r="G41" s="89">
        <v>759189</v>
      </c>
      <c r="H41" s="89">
        <v>159429.69</v>
      </c>
      <c r="I41" s="89">
        <v>918618.69</v>
      </c>
      <c r="J41" s="79">
        <f>IF(CenaCelkemVypocet=0,"",I41/CenaCelkemVypocet*100)</f>
        <v>100</v>
      </c>
    </row>
    <row r="42" spans="1:52" ht="25.5" hidden="1" customHeight="1" x14ac:dyDescent="0.2">
      <c r="A42" s="68"/>
      <c r="B42" s="219" t="s">
        <v>49</v>
      </c>
      <c r="C42" s="220"/>
      <c r="D42" s="220"/>
      <c r="E42" s="221"/>
      <c r="F42" s="90">
        <f>SUMIF(A39:A41,"=1",F39:F41)</f>
        <v>0</v>
      </c>
      <c r="G42" s="91">
        <f>SUMIF(A39:A41,"=1",G39:G41)</f>
        <v>759189</v>
      </c>
      <c r="H42" s="91">
        <f>SUMIF(A39:A41,"=1",H39:H41)</f>
        <v>159429.69</v>
      </c>
      <c r="I42" s="91">
        <f>SUMIF(A39:A41,"=1",I39:I41)</f>
        <v>918618.69</v>
      </c>
      <c r="J42" s="71">
        <f>SUMIF(A39:A41,"=1",J39:J41)</f>
        <v>100</v>
      </c>
    </row>
    <row r="45" spans="1:52" ht="38.25" x14ac:dyDescent="0.2">
      <c r="B45" s="206" t="s">
        <v>51</v>
      </c>
      <c r="C45" s="206"/>
      <c r="D45" s="206"/>
      <c r="E45" s="206"/>
      <c r="F45" s="206"/>
      <c r="G45" s="206"/>
      <c r="H45" s="206"/>
      <c r="I45" s="206"/>
      <c r="J45" s="206"/>
      <c r="AZ45" s="99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06" t="s">
        <v>52</v>
      </c>
      <c r="C46" s="206"/>
      <c r="D46" s="206"/>
      <c r="E46" s="206"/>
      <c r="F46" s="206"/>
      <c r="G46" s="206"/>
      <c r="H46" s="206"/>
      <c r="I46" s="206"/>
      <c r="J46" s="206"/>
      <c r="AZ46" s="99" t="str">
        <f t="shared" si="1"/>
        <v>Jednotkové ceny zahrnují i náklady na:</v>
      </c>
    </row>
    <row r="47" spans="1:52" x14ac:dyDescent="0.2">
      <c r="B47" s="206" t="s">
        <v>53</v>
      </c>
      <c r="C47" s="206"/>
      <c r="D47" s="206"/>
      <c r="E47" s="206"/>
      <c r="F47" s="206"/>
      <c r="G47" s="206"/>
      <c r="H47" s="206"/>
      <c r="I47" s="206"/>
      <c r="J47" s="206"/>
      <c r="AZ47" s="99" t="str">
        <f t="shared" si="1"/>
        <v>- pomocný instalační materiál,</v>
      </c>
    </row>
    <row r="48" spans="1:52" x14ac:dyDescent="0.2">
      <c r="B48" s="206" t="s">
        <v>54</v>
      </c>
      <c r="C48" s="206"/>
      <c r="D48" s="206"/>
      <c r="E48" s="206"/>
      <c r="F48" s="206"/>
      <c r="G48" s="206"/>
      <c r="H48" s="206"/>
      <c r="I48" s="206"/>
      <c r="J48" s="206"/>
      <c r="AZ48" s="99" t="str">
        <f t="shared" si="1"/>
        <v>- zdvihací zařízení - plošina,</v>
      </c>
    </row>
    <row r="49" spans="1:52" x14ac:dyDescent="0.2">
      <c r="B49" s="206" t="s">
        <v>55</v>
      </c>
      <c r="C49" s="206"/>
      <c r="D49" s="206"/>
      <c r="E49" s="206"/>
      <c r="F49" s="206"/>
      <c r="G49" s="206"/>
      <c r="H49" s="206"/>
      <c r="I49" s="206"/>
      <c r="J49" s="206"/>
      <c r="AZ49" s="99" t="str">
        <f t="shared" si="1"/>
        <v>- výškové práce,</v>
      </c>
    </row>
    <row r="50" spans="1:52" x14ac:dyDescent="0.2">
      <c r="B50" s="206" t="s">
        <v>56</v>
      </c>
      <c r="C50" s="206"/>
      <c r="D50" s="206"/>
      <c r="E50" s="206"/>
      <c r="F50" s="206"/>
      <c r="G50" s="206"/>
      <c r="H50" s="206"/>
      <c r="I50" s="206"/>
      <c r="J50" s="206"/>
      <c r="AZ50" s="99" t="str">
        <f t="shared" si="1"/>
        <v>- dopravné.</v>
      </c>
    </row>
    <row r="51" spans="1:52" x14ac:dyDescent="0.2">
      <c r="B51" s="65" t="s">
        <v>100</v>
      </c>
    </row>
    <row r="52" spans="1:52" x14ac:dyDescent="0.2">
      <c r="B52" s="206" t="s">
        <v>57</v>
      </c>
      <c r="C52" s="206"/>
      <c r="D52" s="206"/>
      <c r="E52" s="206"/>
      <c r="F52" s="206"/>
      <c r="G52" s="206"/>
      <c r="H52" s="206"/>
      <c r="I52" s="206"/>
      <c r="J52" s="206"/>
      <c r="AZ52" s="99" t="str">
        <f>B52</f>
        <v>Počty koncových prvků odečteny z digitální verze PD programem Autocad.</v>
      </c>
    </row>
    <row r="53" spans="1:52" x14ac:dyDescent="0.2">
      <c r="B53" s="206" t="s">
        <v>58</v>
      </c>
      <c r="C53" s="206"/>
      <c r="D53" s="206"/>
      <c r="E53" s="206"/>
      <c r="F53" s="206"/>
      <c r="G53" s="206"/>
      <c r="H53" s="206"/>
      <c r="I53" s="206"/>
      <c r="J53" s="206"/>
      <c r="AZ53" s="99" t="str">
        <f>B53</f>
        <v>Výměry odměřeny z digitální verze PD programem Autocad z příloh.</v>
      </c>
    </row>
    <row r="55" spans="1:52" x14ac:dyDescent="0.2">
      <c r="B55" s="206" t="s">
        <v>59</v>
      </c>
      <c r="C55" s="206"/>
      <c r="D55" s="206"/>
      <c r="E55" s="206"/>
      <c r="F55" s="206"/>
      <c r="G55" s="206"/>
      <c r="H55" s="206"/>
      <c r="I55" s="206"/>
      <c r="J55" s="206"/>
      <c r="AZ55" s="99" t="str">
        <f>B55</f>
        <v>Provedení dle PD.</v>
      </c>
    </row>
    <row r="58" spans="1:52" ht="15.75" x14ac:dyDescent="0.25">
      <c r="B58" s="100" t="s">
        <v>60</v>
      </c>
    </row>
    <row r="59" spans="1:52" ht="13.5" thickBot="1" x14ac:dyDescent="0.25"/>
    <row r="60" spans="1:52" ht="25.5" customHeight="1" x14ac:dyDescent="0.2">
      <c r="A60" s="101"/>
      <c r="B60" s="159"/>
      <c r="C60" s="160" t="s">
        <v>5</v>
      </c>
      <c r="D60" s="161"/>
      <c r="E60" s="161"/>
      <c r="F60" s="162" t="s">
        <v>61</v>
      </c>
      <c r="G60" s="162"/>
      <c r="H60" s="162"/>
      <c r="I60" s="163" t="s">
        <v>30</v>
      </c>
      <c r="J60" s="153"/>
    </row>
    <row r="61" spans="1:52" ht="25.5" customHeight="1" x14ac:dyDescent="0.2">
      <c r="A61" s="102"/>
      <c r="B61" s="164"/>
      <c r="C61" s="217" t="s">
        <v>184</v>
      </c>
      <c r="D61" s="218"/>
      <c r="E61" s="218"/>
      <c r="F61" s="141" t="s">
        <v>27</v>
      </c>
      <c r="G61" s="119"/>
      <c r="H61" s="119"/>
      <c r="I61" s="165">
        <f>'K0 ÚMČ  '!G7+'K0 ÚMČ  '!G22+'K0 ÚMČ  '!G55+'K0 ÚMČ  '!G43</f>
        <v>0</v>
      </c>
      <c r="J61" s="154"/>
    </row>
    <row r="62" spans="1:52" ht="25.5" customHeight="1" x14ac:dyDescent="0.2">
      <c r="A62" s="102"/>
      <c r="B62" s="164"/>
      <c r="C62" s="217" t="s">
        <v>185</v>
      </c>
      <c r="D62" s="218"/>
      <c r="E62" s="218"/>
      <c r="F62" s="141" t="s">
        <v>27</v>
      </c>
      <c r="G62" s="119"/>
      <c r="H62" s="119"/>
      <c r="I62" s="165">
        <f>'K1 Uzbecká 20'!G7+'K1 Uzbecká 20'!G34+'K1 Uzbecká 20'!G42+'K1 Uzbecká 20'!G65+'K1 Uzbecká 20'!G78</f>
        <v>0</v>
      </c>
      <c r="J62" s="154"/>
    </row>
    <row r="63" spans="1:52" ht="25.5" customHeight="1" x14ac:dyDescent="0.2">
      <c r="A63" s="102"/>
      <c r="B63" s="164"/>
      <c r="C63" s="217" t="s">
        <v>186</v>
      </c>
      <c r="D63" s="218"/>
      <c r="E63" s="218"/>
      <c r="F63" s="141" t="s">
        <v>27</v>
      </c>
      <c r="G63" s="119"/>
      <c r="H63" s="119"/>
      <c r="I63" s="165">
        <f>'K2 Moldavská 19'!G53+'K2 Moldavská 19'!G40+'K2 Moldavská 19'!G23+'K2 Moldavská 19'!G7</f>
        <v>0</v>
      </c>
      <c r="J63" s="154"/>
    </row>
    <row r="64" spans="1:52" ht="25.5" customHeight="1" thickBot="1" x14ac:dyDescent="0.25">
      <c r="A64" s="103"/>
      <c r="B64" s="166" t="s">
        <v>24</v>
      </c>
      <c r="C64" s="167"/>
      <c r="D64" s="168"/>
      <c r="E64" s="168"/>
      <c r="F64" s="169"/>
      <c r="G64" s="170"/>
      <c r="H64" s="170"/>
      <c r="I64" s="171">
        <f>SUM(I61:I63)</f>
        <v>0</v>
      </c>
      <c r="J64" s="155"/>
    </row>
    <row r="65" spans="6:10" x14ac:dyDescent="0.2">
      <c r="F65" s="66"/>
      <c r="G65" s="66"/>
      <c r="H65" s="66"/>
      <c r="I65" s="66"/>
      <c r="J65" s="67"/>
    </row>
    <row r="66" spans="6:10" x14ac:dyDescent="0.2">
      <c r="F66" s="66"/>
      <c r="G66" s="66"/>
      <c r="H66" s="66"/>
      <c r="I66" s="66"/>
      <c r="J66" s="67"/>
    </row>
    <row r="67" spans="6:10" x14ac:dyDescent="0.2">
      <c r="F67" s="66"/>
      <c r="G67" s="66"/>
      <c r="H67" s="66"/>
      <c r="I67" s="66"/>
      <c r="J67" s="6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63:E63"/>
    <mergeCell ref="B42:E42"/>
    <mergeCell ref="D35:E35"/>
    <mergeCell ref="B55:J55"/>
    <mergeCell ref="C61:E61"/>
    <mergeCell ref="C62:E62"/>
    <mergeCell ref="B47:J47"/>
    <mergeCell ref="B48:J48"/>
    <mergeCell ref="B49:J49"/>
    <mergeCell ref="B50:J50"/>
    <mergeCell ref="B52:J52"/>
    <mergeCell ref="B53:J53"/>
    <mergeCell ref="E2:J2"/>
    <mergeCell ref="E3:J3"/>
    <mergeCell ref="E4:J4"/>
    <mergeCell ref="B45:J45"/>
    <mergeCell ref="B46:J46"/>
    <mergeCell ref="D13:G13"/>
    <mergeCell ref="C39:E39"/>
    <mergeCell ref="C40:E40"/>
    <mergeCell ref="C41:E41"/>
    <mergeCell ref="G29:I29"/>
    <mergeCell ref="G25:I25"/>
    <mergeCell ref="I16:J16"/>
    <mergeCell ref="I19:J19"/>
    <mergeCell ref="E21:F21"/>
    <mergeCell ref="G21:H21"/>
    <mergeCell ref="G28:I28"/>
    <mergeCell ref="B1:J1"/>
    <mergeCell ref="G26:I26"/>
    <mergeCell ref="G27:I27"/>
    <mergeCell ref="E15:F15"/>
    <mergeCell ref="D11:G11"/>
    <mergeCell ref="G15:H15"/>
    <mergeCell ref="I15:J15"/>
    <mergeCell ref="D12:G12"/>
    <mergeCell ref="G24:I24"/>
    <mergeCell ref="G23:I23"/>
    <mergeCell ref="E19:F19"/>
    <mergeCell ref="E20:F20"/>
    <mergeCell ref="I20:J20"/>
    <mergeCell ref="I21:J21"/>
    <mergeCell ref="G19:H19"/>
    <mergeCell ref="G20:H20"/>
    <mergeCell ref="E16:F16"/>
    <mergeCell ref="G17:H17"/>
    <mergeCell ref="G18:H18"/>
    <mergeCell ref="I17:J17"/>
    <mergeCell ref="I18:J18"/>
    <mergeCell ref="E18:F18"/>
    <mergeCell ref="E17:F17"/>
    <mergeCell ref="G16:H16"/>
  </mergeCells>
  <phoneticPr fontId="0" type="noConversion"/>
  <pageMargins left="0.25" right="0.25" top="0.75" bottom="0.75" header="0.3" footer="0.3"/>
  <pageSetup paperSize="260" scale="66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3" t="s">
        <v>6</v>
      </c>
      <c r="B1" s="223"/>
      <c r="C1" s="224"/>
      <c r="D1" s="223"/>
      <c r="E1" s="223"/>
      <c r="F1" s="223"/>
      <c r="G1" s="223"/>
    </row>
    <row r="2" spans="1:7" ht="24.95" customHeight="1" x14ac:dyDescent="0.2">
      <c r="A2" s="61" t="s">
        <v>7</v>
      </c>
      <c r="B2" s="60"/>
      <c r="C2" s="225"/>
      <c r="D2" s="225"/>
      <c r="E2" s="225"/>
      <c r="F2" s="225"/>
      <c r="G2" s="226"/>
    </row>
    <row r="3" spans="1:7" ht="24.95" customHeight="1" x14ac:dyDescent="0.2">
      <c r="A3" s="61" t="s">
        <v>8</v>
      </c>
      <c r="B3" s="60"/>
      <c r="C3" s="225"/>
      <c r="D3" s="225"/>
      <c r="E3" s="225"/>
      <c r="F3" s="225"/>
      <c r="G3" s="226"/>
    </row>
    <row r="4" spans="1:7" ht="24.95" customHeight="1" x14ac:dyDescent="0.2">
      <c r="A4" s="61" t="s">
        <v>9</v>
      </c>
      <c r="B4" s="60"/>
      <c r="C4" s="225"/>
      <c r="D4" s="225"/>
      <c r="E4" s="225"/>
      <c r="F4" s="225"/>
      <c r="G4" s="226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858B-FF46-43F4-B9A5-C8B848BC8608}">
  <sheetPr>
    <outlinePr summaryBelow="0"/>
    <pageSetUpPr fitToPage="1"/>
  </sheetPr>
  <dimension ref="A1:AE62"/>
  <sheetViews>
    <sheetView view="pageBreakPreview" topLeftCell="A43" zoomScaleNormal="100" zoomScaleSheetLayoutView="100" workbookViewId="0">
      <selection activeCell="J32" sqref="J32"/>
    </sheetView>
  </sheetViews>
  <sheetFormatPr defaultRowHeight="12.75" outlineLevelRow="1" x14ac:dyDescent="0.2"/>
  <cols>
    <col min="1" max="1" width="4.28515625" customWidth="1"/>
    <col min="2" max="2" width="15.7109375" style="65" customWidth="1"/>
    <col min="3" max="3" width="56" style="65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5" width="9.140625" customWidth="1"/>
  </cols>
  <sheetData>
    <row r="1" spans="1:31" ht="15.75" x14ac:dyDescent="0.25">
      <c r="A1" s="227" t="str">
        <f>Rekapitulace!B1</f>
        <v>Oceněný položkový soupis dodávek, prací a služeb I.Etapa</v>
      </c>
      <c r="B1" s="227"/>
      <c r="C1" s="227"/>
      <c r="D1" s="227"/>
      <c r="E1" s="227"/>
      <c r="F1" s="227"/>
      <c r="G1" s="227"/>
    </row>
    <row r="2" spans="1:31" x14ac:dyDescent="0.2">
      <c r="A2" s="61" t="s">
        <v>7</v>
      </c>
      <c r="B2" s="60"/>
      <c r="C2" s="228" t="s">
        <v>200</v>
      </c>
      <c r="D2" s="229"/>
      <c r="E2" s="229"/>
      <c r="F2" s="229"/>
      <c r="G2" s="230"/>
    </row>
    <row r="3" spans="1:31" x14ac:dyDescent="0.2">
      <c r="A3" s="61" t="s">
        <v>8</v>
      </c>
      <c r="B3" s="60"/>
      <c r="C3" s="228" t="s">
        <v>184</v>
      </c>
      <c r="D3" s="229"/>
      <c r="E3" s="229"/>
      <c r="F3" s="229"/>
      <c r="G3" s="230"/>
    </row>
    <row r="4" spans="1:31" x14ac:dyDescent="0.2">
      <c r="A4" s="105" t="s">
        <v>9</v>
      </c>
      <c r="B4" s="117"/>
      <c r="C4" s="231"/>
      <c r="D4" s="232"/>
      <c r="E4" s="232"/>
      <c r="F4" s="232"/>
      <c r="G4" s="233"/>
    </row>
    <row r="5" spans="1:31" x14ac:dyDescent="0.2">
      <c r="A5" s="118"/>
    </row>
    <row r="6" spans="1:31" x14ac:dyDescent="0.2">
      <c r="A6" s="109" t="s">
        <v>67</v>
      </c>
      <c r="B6" s="108" t="s">
        <v>68</v>
      </c>
      <c r="C6" s="108" t="s">
        <v>69</v>
      </c>
      <c r="D6" s="123" t="s">
        <v>70</v>
      </c>
      <c r="E6" s="123" t="s">
        <v>71</v>
      </c>
      <c r="F6" s="128" t="s">
        <v>72</v>
      </c>
      <c r="G6" s="123" t="s">
        <v>30</v>
      </c>
    </row>
    <row r="7" spans="1:31" x14ac:dyDescent="0.2">
      <c r="A7" s="110" t="s">
        <v>73</v>
      </c>
      <c r="B7" s="133"/>
      <c r="C7" s="113" t="s">
        <v>174</v>
      </c>
      <c r="D7" s="124"/>
      <c r="E7" s="124"/>
      <c r="F7" s="129"/>
      <c r="G7" s="129">
        <f>SUM(G8:G21)</f>
        <v>0</v>
      </c>
    </row>
    <row r="8" spans="1:31" outlineLevel="1" x14ac:dyDescent="0.2">
      <c r="A8" s="107">
        <v>1</v>
      </c>
      <c r="B8" s="116">
        <v>210000001</v>
      </c>
      <c r="C8" s="114" t="s">
        <v>142</v>
      </c>
      <c r="D8" s="122" t="s">
        <v>74</v>
      </c>
      <c r="E8" s="122">
        <v>210</v>
      </c>
      <c r="F8" s="130"/>
      <c r="G8" s="130">
        <f>F8*E8</f>
        <v>0</v>
      </c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</row>
    <row r="9" spans="1:31" outlineLevel="1" x14ac:dyDescent="0.2">
      <c r="A9" s="107">
        <v>2</v>
      </c>
      <c r="B9" s="116">
        <v>210000002</v>
      </c>
      <c r="C9" s="114" t="s">
        <v>143</v>
      </c>
      <c r="D9" s="122" t="s">
        <v>74</v>
      </c>
      <c r="E9" s="122">
        <v>90</v>
      </c>
      <c r="F9" s="130"/>
      <c r="G9" s="130">
        <f t="shared" ref="G9:G21" si="0">F9*E9</f>
        <v>0</v>
      </c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</row>
    <row r="10" spans="1:31" outlineLevel="1" x14ac:dyDescent="0.2">
      <c r="A10" s="107">
        <v>3</v>
      </c>
      <c r="B10" s="116">
        <v>210000003</v>
      </c>
      <c r="C10" s="114" t="s">
        <v>144</v>
      </c>
      <c r="D10" s="122" t="s">
        <v>74</v>
      </c>
      <c r="E10" s="122">
        <v>20</v>
      </c>
      <c r="F10" s="130"/>
      <c r="G10" s="130">
        <f t="shared" si="0"/>
        <v>0</v>
      </c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</row>
    <row r="11" spans="1:31" outlineLevel="1" x14ac:dyDescent="0.2">
      <c r="A11" s="107">
        <v>4</v>
      </c>
      <c r="B11" s="116">
        <v>210000004</v>
      </c>
      <c r="C11" s="114" t="s">
        <v>173</v>
      </c>
      <c r="D11" s="122" t="s">
        <v>74</v>
      </c>
      <c r="E11" s="122">
        <v>5</v>
      </c>
      <c r="F11" s="130"/>
      <c r="G11" s="130">
        <f t="shared" si="0"/>
        <v>0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</row>
    <row r="12" spans="1:31" outlineLevel="1" x14ac:dyDescent="0.2">
      <c r="A12" s="107">
        <v>5</v>
      </c>
      <c r="B12" s="116">
        <v>210000005</v>
      </c>
      <c r="C12" s="114" t="s">
        <v>176</v>
      </c>
      <c r="D12" s="122" t="s">
        <v>74</v>
      </c>
      <c r="E12" s="122">
        <v>75</v>
      </c>
      <c r="F12" s="130"/>
      <c r="G12" s="130">
        <f t="shared" si="0"/>
        <v>0</v>
      </c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</row>
    <row r="13" spans="1:31" outlineLevel="1" x14ac:dyDescent="0.2">
      <c r="A13" s="107">
        <v>6</v>
      </c>
      <c r="B13" s="116">
        <v>210000006</v>
      </c>
      <c r="C13" s="114" t="s">
        <v>179</v>
      </c>
      <c r="D13" s="122" t="s">
        <v>75</v>
      </c>
      <c r="E13" s="122">
        <v>1</v>
      </c>
      <c r="F13" s="130"/>
      <c r="G13" s="130">
        <f t="shared" si="0"/>
        <v>0</v>
      </c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</row>
    <row r="14" spans="1:31" outlineLevel="1" x14ac:dyDescent="0.2">
      <c r="A14" s="107">
        <v>7</v>
      </c>
      <c r="B14" s="116">
        <v>210000007</v>
      </c>
      <c r="C14" s="120" t="s">
        <v>180</v>
      </c>
      <c r="D14" s="125" t="s">
        <v>75</v>
      </c>
      <c r="E14" s="135">
        <v>2</v>
      </c>
      <c r="F14" s="130"/>
      <c r="G14" s="130">
        <f t="shared" si="0"/>
        <v>0</v>
      </c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</row>
    <row r="15" spans="1:31" ht="12.75" customHeight="1" outlineLevel="1" x14ac:dyDescent="0.2">
      <c r="A15" s="107">
        <v>8</v>
      </c>
      <c r="B15" s="116">
        <v>210000008</v>
      </c>
      <c r="C15" s="138" t="s">
        <v>195</v>
      </c>
      <c r="D15" s="125" t="s">
        <v>75</v>
      </c>
      <c r="E15" s="135">
        <v>4</v>
      </c>
      <c r="F15" s="130"/>
      <c r="G15" s="130">
        <f t="shared" ref="G15" si="1">F15*E15</f>
        <v>0</v>
      </c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</row>
    <row r="16" spans="1:31" outlineLevel="1" x14ac:dyDescent="0.2">
      <c r="A16" s="107">
        <v>9</v>
      </c>
      <c r="B16" s="116">
        <v>210000009</v>
      </c>
      <c r="C16" s="138" t="s">
        <v>166</v>
      </c>
      <c r="D16" s="125" t="s">
        <v>75</v>
      </c>
      <c r="E16" s="135">
        <v>20</v>
      </c>
      <c r="F16" s="130"/>
      <c r="G16" s="130">
        <f t="shared" si="0"/>
        <v>0</v>
      </c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</row>
    <row r="17" spans="1:31" outlineLevel="1" x14ac:dyDescent="0.2">
      <c r="A17" s="107">
        <v>10</v>
      </c>
      <c r="B17" s="116">
        <v>210000010</v>
      </c>
      <c r="C17" s="120" t="s">
        <v>190</v>
      </c>
      <c r="D17" s="125" t="s">
        <v>75</v>
      </c>
      <c r="E17" s="135">
        <v>1</v>
      </c>
      <c r="F17" s="130"/>
      <c r="G17" s="130">
        <f t="shared" si="0"/>
        <v>0</v>
      </c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</row>
    <row r="18" spans="1:31" outlineLevel="1" x14ac:dyDescent="0.2">
      <c r="A18" s="107">
        <v>11</v>
      </c>
      <c r="B18" s="116">
        <v>210000011</v>
      </c>
      <c r="C18" s="120" t="s">
        <v>191</v>
      </c>
      <c r="D18" s="125" t="s">
        <v>75</v>
      </c>
      <c r="E18" s="135">
        <v>9</v>
      </c>
      <c r="F18" s="130"/>
      <c r="G18" s="130">
        <f t="shared" si="0"/>
        <v>0</v>
      </c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</row>
    <row r="19" spans="1:31" outlineLevel="1" x14ac:dyDescent="0.2">
      <c r="A19" s="107">
        <v>12</v>
      </c>
      <c r="B19" s="116">
        <v>210000012</v>
      </c>
      <c r="C19" s="120" t="s">
        <v>167</v>
      </c>
      <c r="D19" s="125" t="s">
        <v>75</v>
      </c>
      <c r="E19" s="135">
        <v>3</v>
      </c>
      <c r="F19" s="130"/>
      <c r="G19" s="130">
        <f t="shared" si="0"/>
        <v>0</v>
      </c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</row>
    <row r="20" spans="1:31" outlineLevel="1" x14ac:dyDescent="0.2">
      <c r="A20" s="107">
        <v>13</v>
      </c>
      <c r="B20" s="116">
        <v>210000013</v>
      </c>
      <c r="C20" s="120" t="s">
        <v>189</v>
      </c>
      <c r="D20" s="125" t="s">
        <v>74</v>
      </c>
      <c r="E20" s="135">
        <v>5</v>
      </c>
      <c r="F20" s="130"/>
      <c r="G20" s="130">
        <f t="shared" si="0"/>
        <v>0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</row>
    <row r="21" spans="1:31" outlineLevel="1" x14ac:dyDescent="0.2">
      <c r="A21" s="107">
        <v>14</v>
      </c>
      <c r="B21" s="116">
        <v>210000014</v>
      </c>
      <c r="C21" s="114" t="s">
        <v>169</v>
      </c>
      <c r="D21" s="122" t="s">
        <v>79</v>
      </c>
      <c r="E21" s="122">
        <v>1</v>
      </c>
      <c r="F21" s="130"/>
      <c r="G21" s="130">
        <f t="shared" si="0"/>
        <v>0</v>
      </c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</row>
    <row r="22" spans="1:31" x14ac:dyDescent="0.2">
      <c r="A22" s="111" t="s">
        <v>73</v>
      </c>
      <c r="B22" s="134"/>
      <c r="C22" s="115" t="s">
        <v>175</v>
      </c>
      <c r="D22" s="126"/>
      <c r="E22" s="126"/>
      <c r="F22" s="131"/>
      <c r="G22" s="131">
        <f>SUM(G23:G42)</f>
        <v>0</v>
      </c>
    </row>
    <row r="23" spans="1:31" outlineLevel="1" x14ac:dyDescent="0.2">
      <c r="A23" s="107">
        <v>15</v>
      </c>
      <c r="B23" s="116">
        <v>210000015</v>
      </c>
      <c r="C23" s="137" t="s">
        <v>159</v>
      </c>
      <c r="D23" s="122" t="s">
        <v>74</v>
      </c>
      <c r="E23" s="122">
        <v>20</v>
      </c>
      <c r="F23" s="130"/>
      <c r="G23" s="130">
        <f>F23*E23</f>
        <v>0</v>
      </c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</row>
    <row r="24" spans="1:31" outlineLevel="1" x14ac:dyDescent="0.2">
      <c r="A24" s="107">
        <v>16</v>
      </c>
      <c r="B24" s="116">
        <v>210000016</v>
      </c>
      <c r="C24" s="137" t="s">
        <v>92</v>
      </c>
      <c r="D24" s="122" t="s">
        <v>77</v>
      </c>
      <c r="E24" s="122">
        <v>4</v>
      </c>
      <c r="F24" s="130"/>
      <c r="G24" s="130">
        <f t="shared" ref="G24:G42" si="2">F24*E24</f>
        <v>0</v>
      </c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</row>
    <row r="25" spans="1:31" outlineLevel="1" x14ac:dyDescent="0.2">
      <c r="A25" s="107">
        <v>17</v>
      </c>
      <c r="B25" s="116">
        <v>210000017</v>
      </c>
      <c r="C25" s="137" t="s">
        <v>93</v>
      </c>
      <c r="D25" s="122" t="s">
        <v>75</v>
      </c>
      <c r="E25" s="122">
        <v>1</v>
      </c>
      <c r="F25" s="130"/>
      <c r="G25" s="130">
        <f t="shared" si="2"/>
        <v>0</v>
      </c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outlineLevel="1" x14ac:dyDescent="0.2">
      <c r="A26" s="107">
        <v>18</v>
      </c>
      <c r="B26" s="116">
        <v>210000018</v>
      </c>
      <c r="C26" s="137" t="s">
        <v>80</v>
      </c>
      <c r="D26" s="122" t="s">
        <v>75</v>
      </c>
      <c r="E26" s="122">
        <v>1</v>
      </c>
      <c r="F26" s="130"/>
      <c r="G26" s="130">
        <f t="shared" si="2"/>
        <v>0</v>
      </c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</row>
    <row r="27" spans="1:31" outlineLevel="1" x14ac:dyDescent="0.2">
      <c r="A27" s="107">
        <v>19</v>
      </c>
      <c r="B27" s="116">
        <v>210000019</v>
      </c>
      <c r="C27" s="137" t="s">
        <v>102</v>
      </c>
      <c r="D27" s="122" t="s">
        <v>75</v>
      </c>
      <c r="E27" s="122">
        <v>2</v>
      </c>
      <c r="F27" s="130"/>
      <c r="G27" s="130">
        <f t="shared" si="2"/>
        <v>0</v>
      </c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ht="56.25" outlineLevel="1" x14ac:dyDescent="0.2">
      <c r="A28" s="107">
        <v>20</v>
      </c>
      <c r="B28" s="116">
        <v>210000020</v>
      </c>
      <c r="C28" s="137" t="s">
        <v>192</v>
      </c>
      <c r="D28" s="122" t="s">
        <v>75</v>
      </c>
      <c r="E28" s="122">
        <v>1</v>
      </c>
      <c r="F28" s="130"/>
      <c r="G28" s="130">
        <f t="shared" si="2"/>
        <v>0</v>
      </c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</row>
    <row r="29" spans="1:31" outlineLevel="1" x14ac:dyDescent="0.2">
      <c r="A29" s="107">
        <v>21</v>
      </c>
      <c r="B29" s="116">
        <v>210000021</v>
      </c>
      <c r="C29" s="137" t="s">
        <v>152</v>
      </c>
      <c r="D29" s="122" t="s">
        <v>75</v>
      </c>
      <c r="E29" s="122">
        <v>1</v>
      </c>
      <c r="F29" s="130"/>
      <c r="G29" s="130">
        <f t="shared" ref="G29:G31" si="3">F29*E29</f>
        <v>0</v>
      </c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</row>
    <row r="30" spans="1:31" ht="33.75" outlineLevel="1" x14ac:dyDescent="0.2">
      <c r="A30" s="107">
        <v>22</v>
      </c>
      <c r="B30" s="116">
        <v>210000022</v>
      </c>
      <c r="C30" s="114" t="s">
        <v>153</v>
      </c>
      <c r="D30" s="122" t="s">
        <v>75</v>
      </c>
      <c r="E30" s="122">
        <v>1</v>
      </c>
      <c r="F30" s="130"/>
      <c r="G30" s="130">
        <f t="shared" si="3"/>
        <v>0</v>
      </c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</row>
    <row r="31" spans="1:31" ht="33.75" outlineLevel="1" x14ac:dyDescent="0.2">
      <c r="A31" s="107">
        <v>23</v>
      </c>
      <c r="B31" s="116">
        <v>210000023</v>
      </c>
      <c r="C31" s="114" t="s">
        <v>154</v>
      </c>
      <c r="D31" s="122" t="s">
        <v>75</v>
      </c>
      <c r="E31" s="122">
        <v>1</v>
      </c>
      <c r="F31" s="130"/>
      <c r="G31" s="130">
        <f t="shared" si="3"/>
        <v>0</v>
      </c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</row>
    <row r="32" spans="1:31" ht="22.5" outlineLevel="1" x14ac:dyDescent="0.2">
      <c r="A32" s="107">
        <v>24</v>
      </c>
      <c r="B32" s="116">
        <v>210000024</v>
      </c>
      <c r="C32" s="137" t="s">
        <v>193</v>
      </c>
      <c r="D32" s="122" t="s">
        <v>75</v>
      </c>
      <c r="E32" s="122">
        <v>1</v>
      </c>
      <c r="F32" s="130"/>
      <c r="G32" s="130">
        <f t="shared" si="2"/>
        <v>0</v>
      </c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</row>
    <row r="33" spans="1:31" outlineLevel="1" x14ac:dyDescent="0.2">
      <c r="A33" s="107">
        <v>25</v>
      </c>
      <c r="B33" s="116">
        <v>210000025</v>
      </c>
      <c r="C33" s="137" t="s">
        <v>194</v>
      </c>
      <c r="D33" s="122" t="s">
        <v>75</v>
      </c>
      <c r="E33" s="122">
        <v>1</v>
      </c>
      <c r="F33" s="130"/>
      <c r="G33" s="130">
        <f t="shared" ref="G33" si="4">F33*E33</f>
        <v>0</v>
      </c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</row>
    <row r="34" spans="1:31" outlineLevel="1" x14ac:dyDescent="0.2">
      <c r="A34" s="107">
        <v>26</v>
      </c>
      <c r="B34" s="116">
        <v>210000026</v>
      </c>
      <c r="C34" s="137" t="s">
        <v>177</v>
      </c>
      <c r="D34" s="122" t="s">
        <v>75</v>
      </c>
      <c r="E34" s="122">
        <v>1</v>
      </c>
      <c r="F34" s="130"/>
      <c r="G34" s="130">
        <f t="shared" ref="G34" si="5">F34*E34</f>
        <v>0</v>
      </c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</row>
    <row r="35" spans="1:31" outlineLevel="1" x14ac:dyDescent="0.2">
      <c r="A35" s="107">
        <v>27</v>
      </c>
      <c r="B35" s="116">
        <v>210000027</v>
      </c>
      <c r="C35" s="137" t="s">
        <v>178</v>
      </c>
      <c r="D35" s="122" t="s">
        <v>75</v>
      </c>
      <c r="E35" s="122">
        <v>1</v>
      </c>
      <c r="F35" s="130"/>
      <c r="G35" s="130">
        <f t="shared" ref="G35" si="6">F35*E35</f>
        <v>0</v>
      </c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</row>
    <row r="36" spans="1:31" outlineLevel="1" x14ac:dyDescent="0.2">
      <c r="A36" s="107">
        <v>28</v>
      </c>
      <c r="B36" s="116">
        <v>210000028</v>
      </c>
      <c r="C36" s="137" t="s">
        <v>181</v>
      </c>
      <c r="D36" s="122" t="s">
        <v>75</v>
      </c>
      <c r="E36" s="122">
        <v>1</v>
      </c>
      <c r="F36" s="130"/>
      <c r="G36" s="130">
        <f t="shared" si="2"/>
        <v>0</v>
      </c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</row>
    <row r="37" spans="1:31" outlineLevel="1" x14ac:dyDescent="0.2">
      <c r="A37" s="107">
        <v>29</v>
      </c>
      <c r="B37" s="116">
        <v>210000029</v>
      </c>
      <c r="C37" s="137" t="s">
        <v>171</v>
      </c>
      <c r="D37" s="122" t="s">
        <v>75</v>
      </c>
      <c r="E37" s="122">
        <v>2</v>
      </c>
      <c r="F37" s="130"/>
      <c r="G37" s="130">
        <f t="shared" si="2"/>
        <v>0</v>
      </c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</row>
    <row r="38" spans="1:31" outlineLevel="1" x14ac:dyDescent="0.2">
      <c r="A38" s="107">
        <v>30</v>
      </c>
      <c r="B38" s="116">
        <v>210000030</v>
      </c>
      <c r="C38" s="137" t="s">
        <v>182</v>
      </c>
      <c r="D38" s="122" t="s">
        <v>75</v>
      </c>
      <c r="E38" s="122">
        <v>1</v>
      </c>
      <c r="F38" s="130"/>
      <c r="G38" s="130">
        <f t="shared" si="2"/>
        <v>0</v>
      </c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</row>
    <row r="39" spans="1:31" outlineLevel="1" x14ac:dyDescent="0.2">
      <c r="A39" s="107">
        <v>31</v>
      </c>
      <c r="B39" s="116">
        <v>210000031</v>
      </c>
      <c r="C39" s="137" t="s">
        <v>91</v>
      </c>
      <c r="D39" s="122" t="s">
        <v>75</v>
      </c>
      <c r="E39" s="122">
        <v>8</v>
      </c>
      <c r="F39" s="130"/>
      <c r="G39" s="130">
        <f t="shared" si="2"/>
        <v>0</v>
      </c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</row>
    <row r="40" spans="1:31" outlineLevel="1" x14ac:dyDescent="0.2">
      <c r="A40" s="107">
        <v>32</v>
      </c>
      <c r="B40" s="116">
        <v>210000032</v>
      </c>
      <c r="C40" s="137" t="s">
        <v>165</v>
      </c>
      <c r="D40" s="122" t="s">
        <v>79</v>
      </c>
      <c r="E40" s="122">
        <v>1</v>
      </c>
      <c r="F40" s="130"/>
      <c r="G40" s="130">
        <f t="shared" si="2"/>
        <v>0</v>
      </c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</row>
    <row r="41" spans="1:31" outlineLevel="1" x14ac:dyDescent="0.2">
      <c r="A41" s="107">
        <v>33</v>
      </c>
      <c r="B41" s="116">
        <v>210000033</v>
      </c>
      <c r="C41" s="114" t="s">
        <v>157</v>
      </c>
      <c r="D41" s="122" t="s">
        <v>75</v>
      </c>
      <c r="E41" s="122">
        <v>1</v>
      </c>
      <c r="F41" s="130"/>
      <c r="G41" s="130">
        <f t="shared" si="2"/>
        <v>0</v>
      </c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</row>
    <row r="42" spans="1:31" ht="17.25" customHeight="1" outlineLevel="1" x14ac:dyDescent="0.2">
      <c r="A42" s="107">
        <v>34</v>
      </c>
      <c r="B42" s="116">
        <v>210000034</v>
      </c>
      <c r="C42" s="137" t="s">
        <v>81</v>
      </c>
      <c r="D42" s="122" t="s">
        <v>75</v>
      </c>
      <c r="E42" s="122">
        <v>1</v>
      </c>
      <c r="F42" s="130"/>
      <c r="G42" s="130">
        <f t="shared" si="2"/>
        <v>0</v>
      </c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</row>
    <row r="43" spans="1:31" ht="17.25" customHeight="1" outlineLevel="1" x14ac:dyDescent="0.2">
      <c r="A43" s="111" t="s">
        <v>73</v>
      </c>
      <c r="B43" s="134"/>
      <c r="C43" s="115" t="s">
        <v>63</v>
      </c>
      <c r="D43" s="126"/>
      <c r="E43" s="126"/>
      <c r="F43" s="131"/>
      <c r="G43" s="131">
        <f>SUM(G44:G54)</f>
        <v>0</v>
      </c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</row>
    <row r="44" spans="1:31" ht="17.25" customHeight="1" outlineLevel="1" x14ac:dyDescent="0.2">
      <c r="A44" s="107">
        <v>35</v>
      </c>
      <c r="B44" s="116">
        <v>210000035</v>
      </c>
      <c r="C44" s="139" t="s">
        <v>98</v>
      </c>
      <c r="D44" s="122" t="s">
        <v>75</v>
      </c>
      <c r="E44" s="122">
        <v>1</v>
      </c>
      <c r="F44" s="130"/>
      <c r="G44" s="130">
        <f t="shared" ref="G44:G54" si="7">F44*E44</f>
        <v>0</v>
      </c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</row>
    <row r="45" spans="1:31" ht="17.25" customHeight="1" outlineLevel="1" x14ac:dyDescent="0.2">
      <c r="A45" s="107">
        <v>36</v>
      </c>
      <c r="B45" s="116">
        <v>210000036</v>
      </c>
      <c r="C45" s="137" t="s">
        <v>82</v>
      </c>
      <c r="D45" s="122" t="s">
        <v>75</v>
      </c>
      <c r="E45" s="122">
        <v>1</v>
      </c>
      <c r="F45" s="130"/>
      <c r="G45" s="130">
        <f t="shared" si="7"/>
        <v>0</v>
      </c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</row>
    <row r="46" spans="1:31" ht="17.25" customHeight="1" outlineLevel="1" x14ac:dyDescent="0.2">
      <c r="A46" s="107">
        <v>37</v>
      </c>
      <c r="B46" s="116">
        <v>210000037</v>
      </c>
      <c r="C46" s="137" t="s">
        <v>99</v>
      </c>
      <c r="D46" s="122" t="s">
        <v>75</v>
      </c>
      <c r="E46" s="122">
        <v>1</v>
      </c>
      <c r="F46" s="130"/>
      <c r="G46" s="130">
        <f t="shared" si="7"/>
        <v>0</v>
      </c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</row>
    <row r="47" spans="1:31" ht="17.25" customHeight="1" outlineLevel="1" x14ac:dyDescent="0.2">
      <c r="A47" s="107">
        <v>38</v>
      </c>
      <c r="B47" s="116">
        <v>210000038</v>
      </c>
      <c r="C47" s="137" t="s">
        <v>83</v>
      </c>
      <c r="D47" s="122" t="s">
        <v>75</v>
      </c>
      <c r="E47" s="122">
        <v>1</v>
      </c>
      <c r="F47" s="130"/>
      <c r="G47" s="130">
        <f t="shared" si="7"/>
        <v>0</v>
      </c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</row>
    <row r="48" spans="1:31" ht="17.25" customHeight="1" outlineLevel="1" x14ac:dyDescent="0.2">
      <c r="A48" s="107">
        <v>39</v>
      </c>
      <c r="B48" s="116">
        <v>210000039</v>
      </c>
      <c r="C48" s="137" t="s">
        <v>84</v>
      </c>
      <c r="D48" s="122" t="s">
        <v>75</v>
      </c>
      <c r="E48" s="122">
        <v>1</v>
      </c>
      <c r="F48" s="130"/>
      <c r="G48" s="130">
        <f t="shared" si="7"/>
        <v>0</v>
      </c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</row>
    <row r="49" spans="1:31" ht="17.25" customHeight="1" outlineLevel="1" x14ac:dyDescent="0.2">
      <c r="A49" s="107">
        <v>40</v>
      </c>
      <c r="B49" s="116">
        <v>210000040</v>
      </c>
      <c r="C49" s="137" t="s">
        <v>85</v>
      </c>
      <c r="D49" s="122" t="s">
        <v>75</v>
      </c>
      <c r="E49" s="122">
        <v>1</v>
      </c>
      <c r="F49" s="130"/>
      <c r="G49" s="130">
        <f t="shared" si="7"/>
        <v>0</v>
      </c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</row>
    <row r="50" spans="1:31" ht="17.25" customHeight="1" outlineLevel="1" x14ac:dyDescent="0.2">
      <c r="A50" s="107">
        <v>41</v>
      </c>
      <c r="B50" s="116">
        <v>210000041</v>
      </c>
      <c r="C50" s="114" t="s">
        <v>103</v>
      </c>
      <c r="D50" s="122" t="s">
        <v>75</v>
      </c>
      <c r="E50" s="122">
        <v>1</v>
      </c>
      <c r="F50" s="130"/>
      <c r="G50" s="130">
        <f t="shared" si="7"/>
        <v>0</v>
      </c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</row>
    <row r="51" spans="1:31" ht="17.25" customHeight="1" outlineLevel="1" x14ac:dyDescent="0.2">
      <c r="A51" s="107">
        <v>42</v>
      </c>
      <c r="B51" s="116">
        <v>210000042</v>
      </c>
      <c r="C51" s="114" t="s">
        <v>207</v>
      </c>
      <c r="D51" s="122" t="s">
        <v>75</v>
      </c>
      <c r="E51" s="122">
        <v>2</v>
      </c>
      <c r="F51" s="130"/>
      <c r="G51" s="130">
        <f t="shared" si="7"/>
        <v>0</v>
      </c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</row>
    <row r="52" spans="1:31" ht="17.25" customHeight="1" outlineLevel="1" x14ac:dyDescent="0.2">
      <c r="A52" s="107">
        <v>43</v>
      </c>
      <c r="B52" s="116">
        <v>210000043</v>
      </c>
      <c r="C52" s="114" t="s">
        <v>208</v>
      </c>
      <c r="D52" s="122" t="s">
        <v>75</v>
      </c>
      <c r="E52" s="122">
        <v>2</v>
      </c>
      <c r="F52" s="130"/>
      <c r="G52" s="130">
        <f t="shared" si="7"/>
        <v>0</v>
      </c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</row>
    <row r="53" spans="1:31" ht="17.25" customHeight="1" outlineLevel="1" x14ac:dyDescent="0.2">
      <c r="A53" s="107">
        <v>44</v>
      </c>
      <c r="B53" s="116">
        <v>210000044</v>
      </c>
      <c r="C53" s="114" t="s">
        <v>209</v>
      </c>
      <c r="D53" s="122" t="s">
        <v>75</v>
      </c>
      <c r="E53" s="122">
        <v>2</v>
      </c>
      <c r="F53" s="130"/>
      <c r="G53" s="130">
        <f t="shared" si="7"/>
        <v>0</v>
      </c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</row>
    <row r="54" spans="1:31" ht="17.25" customHeight="1" outlineLevel="1" x14ac:dyDescent="0.2">
      <c r="A54" s="107">
        <v>45</v>
      </c>
      <c r="B54" s="116">
        <v>210000045</v>
      </c>
      <c r="C54" s="114" t="s">
        <v>97</v>
      </c>
      <c r="D54" s="122" t="s">
        <v>75</v>
      </c>
      <c r="E54" s="122">
        <v>1</v>
      </c>
      <c r="F54" s="130"/>
      <c r="G54" s="130">
        <f t="shared" si="7"/>
        <v>0</v>
      </c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</row>
    <row r="55" spans="1:31" x14ac:dyDescent="0.2">
      <c r="A55" s="111" t="s">
        <v>73</v>
      </c>
      <c r="B55" s="134"/>
      <c r="C55" s="115" t="s">
        <v>64</v>
      </c>
      <c r="D55" s="126"/>
      <c r="E55" s="126"/>
      <c r="F55" s="131"/>
      <c r="G55" s="131">
        <f>SUM(G56:G62)</f>
        <v>0</v>
      </c>
    </row>
    <row r="56" spans="1:31" outlineLevel="1" x14ac:dyDescent="0.2">
      <c r="A56" s="107">
        <v>46</v>
      </c>
      <c r="B56" s="116">
        <v>210000046</v>
      </c>
      <c r="C56" s="114" t="s">
        <v>78</v>
      </c>
      <c r="D56" s="122" t="s">
        <v>79</v>
      </c>
      <c r="E56" s="122">
        <v>1</v>
      </c>
      <c r="F56" s="130"/>
      <c r="G56" s="130">
        <f>F56*E56</f>
        <v>0</v>
      </c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</row>
    <row r="57" spans="1:31" ht="12.75" customHeight="1" outlineLevel="1" x14ac:dyDescent="0.2">
      <c r="A57" s="107">
        <v>47</v>
      </c>
      <c r="B57" s="116">
        <v>210000047</v>
      </c>
      <c r="C57" s="114" t="s">
        <v>196</v>
      </c>
      <c r="D57" s="122" t="s">
        <v>79</v>
      </c>
      <c r="E57" s="122">
        <v>1</v>
      </c>
      <c r="F57" s="130"/>
      <c r="G57" s="130">
        <f t="shared" ref="G57:G62" si="8">F57*E57</f>
        <v>0</v>
      </c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</row>
    <row r="58" spans="1:31" x14ac:dyDescent="0.2">
      <c r="A58" s="107">
        <v>48</v>
      </c>
      <c r="B58" s="116">
        <v>210000048</v>
      </c>
      <c r="C58" s="137" t="s">
        <v>89</v>
      </c>
      <c r="D58" s="122" t="s">
        <v>76</v>
      </c>
      <c r="E58" s="136">
        <v>8</v>
      </c>
      <c r="F58" s="130"/>
      <c r="G58" s="130">
        <f t="shared" si="8"/>
        <v>0</v>
      </c>
    </row>
    <row r="59" spans="1:31" x14ac:dyDescent="0.2">
      <c r="A59" s="107">
        <v>49</v>
      </c>
      <c r="B59" s="116">
        <v>210000049</v>
      </c>
      <c r="C59" s="137" t="s">
        <v>88</v>
      </c>
      <c r="D59" s="122" t="s">
        <v>76</v>
      </c>
      <c r="E59" s="136">
        <v>4</v>
      </c>
      <c r="F59" s="130"/>
      <c r="G59" s="130">
        <f t="shared" si="8"/>
        <v>0</v>
      </c>
    </row>
    <row r="60" spans="1:31" x14ac:dyDescent="0.2">
      <c r="A60" s="107">
        <v>50</v>
      </c>
      <c r="B60" s="116">
        <v>210000050</v>
      </c>
      <c r="C60" s="137" t="s">
        <v>86</v>
      </c>
      <c r="D60" s="122" t="s">
        <v>76</v>
      </c>
      <c r="E60" s="136">
        <v>3</v>
      </c>
      <c r="F60" s="130"/>
      <c r="G60" s="130">
        <f t="shared" si="8"/>
        <v>0</v>
      </c>
    </row>
    <row r="61" spans="1:31" x14ac:dyDescent="0.2">
      <c r="A61" s="107">
        <v>51</v>
      </c>
      <c r="B61" s="116">
        <v>210000051</v>
      </c>
      <c r="C61" s="137" t="s">
        <v>87</v>
      </c>
      <c r="D61" s="122" t="s">
        <v>76</v>
      </c>
      <c r="E61" s="136">
        <v>48</v>
      </c>
      <c r="F61" s="130"/>
      <c r="G61" s="130">
        <f t="shared" si="8"/>
        <v>0</v>
      </c>
    </row>
    <row r="62" spans="1:31" x14ac:dyDescent="0.2">
      <c r="A62" s="107">
        <v>52</v>
      </c>
      <c r="B62" s="116">
        <v>210000052</v>
      </c>
      <c r="C62" s="137" t="s">
        <v>90</v>
      </c>
      <c r="D62" s="127" t="s">
        <v>76</v>
      </c>
      <c r="E62" s="127">
        <v>10</v>
      </c>
      <c r="F62" s="130"/>
      <c r="G62" s="130">
        <f t="shared" si="8"/>
        <v>0</v>
      </c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scale="8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X85"/>
  <sheetViews>
    <sheetView tabSelected="1" view="pageBreakPreview" zoomScaleNormal="100" zoomScaleSheetLayoutView="100" workbookViewId="0">
      <selection activeCell="F8" sqref="F8:F85"/>
    </sheetView>
  </sheetViews>
  <sheetFormatPr defaultRowHeight="12.75" outlineLevelRow="1" x14ac:dyDescent="0.2"/>
  <cols>
    <col min="1" max="1" width="4.28515625" customWidth="1"/>
    <col min="2" max="2" width="15.7109375" style="65" customWidth="1"/>
    <col min="3" max="3" width="56" style="65" customWidth="1"/>
    <col min="4" max="4" width="7" style="15" customWidth="1"/>
    <col min="5" max="5" width="10.5703125" style="15" customWidth="1"/>
    <col min="6" max="6" width="9.85546875" style="15" customWidth="1"/>
    <col min="7" max="7" width="12.7109375" style="15" customWidth="1"/>
    <col min="8" max="8" width="9.140625" customWidth="1"/>
  </cols>
  <sheetData>
    <row r="1" spans="1:24" ht="15.75" x14ac:dyDescent="0.25">
      <c r="A1" s="227" t="str">
        <f>Rekapitulace!B1</f>
        <v>Oceněný položkový soupis dodávek, prací a služeb I.Etapa</v>
      </c>
      <c r="B1" s="227"/>
      <c r="C1" s="227"/>
      <c r="D1" s="227"/>
      <c r="E1" s="227"/>
      <c r="F1" s="227"/>
      <c r="G1" s="227"/>
    </row>
    <row r="2" spans="1:24" x14ac:dyDescent="0.2">
      <c r="A2" s="61" t="s">
        <v>7</v>
      </c>
      <c r="B2" s="60"/>
      <c r="C2" s="228" t="s">
        <v>200</v>
      </c>
      <c r="D2" s="229"/>
      <c r="E2" s="229"/>
      <c r="F2" s="229"/>
      <c r="G2" s="230"/>
    </row>
    <row r="3" spans="1:24" x14ac:dyDescent="0.2">
      <c r="A3" s="61" t="s">
        <v>8</v>
      </c>
      <c r="B3" s="60"/>
      <c r="C3" s="228" t="s">
        <v>185</v>
      </c>
      <c r="D3" s="229"/>
      <c r="E3" s="229"/>
      <c r="F3" s="229"/>
      <c r="G3" s="230"/>
    </row>
    <row r="4" spans="1:24" x14ac:dyDescent="0.2">
      <c r="A4" s="105" t="s">
        <v>9</v>
      </c>
      <c r="B4" s="117"/>
      <c r="C4" s="231"/>
      <c r="D4" s="232"/>
      <c r="E4" s="232"/>
      <c r="F4" s="232"/>
      <c r="G4" s="233"/>
    </row>
    <row r="5" spans="1:24" x14ac:dyDescent="0.2">
      <c r="A5" s="118"/>
    </row>
    <row r="6" spans="1:24" x14ac:dyDescent="0.2">
      <c r="A6" s="109" t="s">
        <v>67</v>
      </c>
      <c r="B6" s="108" t="s">
        <v>68</v>
      </c>
      <c r="C6" s="108" t="s">
        <v>69</v>
      </c>
      <c r="D6" s="123" t="s">
        <v>70</v>
      </c>
      <c r="E6" s="123" t="s">
        <v>71</v>
      </c>
      <c r="F6" s="128" t="s">
        <v>72</v>
      </c>
      <c r="G6" s="123" t="s">
        <v>30</v>
      </c>
    </row>
    <row r="7" spans="1:24" x14ac:dyDescent="0.2">
      <c r="A7" s="110" t="s">
        <v>73</v>
      </c>
      <c r="B7" s="112"/>
      <c r="C7" s="113" t="s">
        <v>107</v>
      </c>
      <c r="D7" s="124"/>
      <c r="E7" s="124"/>
      <c r="F7" s="129"/>
      <c r="G7" s="129">
        <f>SUM(G8:G33)</f>
        <v>0</v>
      </c>
    </row>
    <row r="8" spans="1:24" outlineLevel="1" x14ac:dyDescent="0.2">
      <c r="A8" s="107">
        <v>1</v>
      </c>
      <c r="B8" s="116" t="s">
        <v>113</v>
      </c>
      <c r="C8" s="114" t="s">
        <v>112</v>
      </c>
      <c r="D8" s="122" t="s">
        <v>108</v>
      </c>
      <c r="E8" s="122">
        <v>0.06</v>
      </c>
      <c r="F8" s="130"/>
      <c r="G8" s="130">
        <f>F8*E8</f>
        <v>0</v>
      </c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</row>
    <row r="9" spans="1:24" outlineLevel="1" x14ac:dyDescent="0.2">
      <c r="A9" s="107">
        <v>2</v>
      </c>
      <c r="B9" s="132" t="s">
        <v>115</v>
      </c>
      <c r="C9" s="114" t="s">
        <v>114</v>
      </c>
      <c r="D9" s="122" t="s">
        <v>110</v>
      </c>
      <c r="E9" s="122">
        <v>20</v>
      </c>
      <c r="F9" s="130"/>
      <c r="G9" s="130">
        <f t="shared" ref="G9:G33" si="0">F9*E9</f>
        <v>0</v>
      </c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</row>
    <row r="10" spans="1:24" outlineLevel="1" x14ac:dyDescent="0.2">
      <c r="A10" s="107">
        <v>3</v>
      </c>
      <c r="B10" s="132" t="s">
        <v>134</v>
      </c>
      <c r="C10" s="114" t="s">
        <v>133</v>
      </c>
      <c r="D10" s="122" t="s">
        <v>110</v>
      </c>
      <c r="E10" s="122">
        <v>20</v>
      </c>
      <c r="F10" s="130"/>
      <c r="G10" s="130">
        <f t="shared" si="0"/>
        <v>0</v>
      </c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</row>
    <row r="11" spans="1:24" outlineLevel="1" x14ac:dyDescent="0.2">
      <c r="A11" s="107">
        <v>4</v>
      </c>
      <c r="B11" s="116" t="s">
        <v>117</v>
      </c>
      <c r="C11" s="114" t="s">
        <v>116</v>
      </c>
      <c r="D11" s="122" t="s">
        <v>110</v>
      </c>
      <c r="E11" s="122">
        <v>4.5</v>
      </c>
      <c r="F11" s="130"/>
      <c r="G11" s="130">
        <f t="shared" si="0"/>
        <v>0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</row>
    <row r="12" spans="1:24" outlineLevel="1" x14ac:dyDescent="0.2">
      <c r="A12" s="107">
        <v>5</v>
      </c>
      <c r="B12" s="116" t="s">
        <v>119</v>
      </c>
      <c r="C12" s="114" t="s">
        <v>118</v>
      </c>
      <c r="D12" s="122" t="s">
        <v>110</v>
      </c>
      <c r="E12" s="122">
        <v>4.5</v>
      </c>
      <c r="F12" s="130"/>
      <c r="G12" s="130">
        <f t="shared" si="0"/>
        <v>0</v>
      </c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</row>
    <row r="13" spans="1:24" outlineLevel="1" x14ac:dyDescent="0.2">
      <c r="A13" s="107">
        <v>6</v>
      </c>
      <c r="B13" s="116" t="s">
        <v>121</v>
      </c>
      <c r="C13" s="114" t="s">
        <v>120</v>
      </c>
      <c r="D13" s="122" t="s">
        <v>109</v>
      </c>
      <c r="E13" s="122">
        <v>1.5</v>
      </c>
      <c r="F13" s="130"/>
      <c r="G13" s="130">
        <f t="shared" si="0"/>
        <v>0</v>
      </c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</row>
    <row r="14" spans="1:24" outlineLevel="1" x14ac:dyDescent="0.2">
      <c r="A14" s="107">
        <v>7</v>
      </c>
      <c r="B14" s="116" t="s">
        <v>123</v>
      </c>
      <c r="C14" s="114" t="s">
        <v>122</v>
      </c>
      <c r="D14" s="122" t="s">
        <v>109</v>
      </c>
      <c r="E14" s="122">
        <v>1.5</v>
      </c>
      <c r="F14" s="130"/>
      <c r="G14" s="130">
        <f t="shared" si="0"/>
        <v>0</v>
      </c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</row>
    <row r="15" spans="1:24" outlineLevel="1" x14ac:dyDescent="0.2">
      <c r="A15" s="107">
        <v>8</v>
      </c>
      <c r="B15" s="116" t="s">
        <v>125</v>
      </c>
      <c r="C15" s="114" t="s">
        <v>124</v>
      </c>
      <c r="D15" s="122" t="s">
        <v>74</v>
      </c>
      <c r="E15" s="122">
        <v>60</v>
      </c>
      <c r="F15" s="130"/>
      <c r="G15" s="130">
        <f t="shared" si="0"/>
        <v>0</v>
      </c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</row>
    <row r="16" spans="1:24" outlineLevel="1" x14ac:dyDescent="0.2">
      <c r="A16" s="107">
        <v>9</v>
      </c>
      <c r="B16" s="116" t="s">
        <v>127</v>
      </c>
      <c r="C16" s="114" t="s">
        <v>126</v>
      </c>
      <c r="D16" s="122" t="s">
        <v>74</v>
      </c>
      <c r="E16" s="122">
        <v>60</v>
      </c>
      <c r="F16" s="130"/>
      <c r="G16" s="130">
        <f t="shared" si="0"/>
        <v>0</v>
      </c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</row>
    <row r="17" spans="1:24" outlineLevel="1" x14ac:dyDescent="0.2">
      <c r="A17" s="107">
        <v>10</v>
      </c>
      <c r="B17" s="116" t="s">
        <v>129</v>
      </c>
      <c r="C17" s="120" t="s">
        <v>128</v>
      </c>
      <c r="D17" s="125" t="s">
        <v>74</v>
      </c>
      <c r="E17" s="122">
        <v>60</v>
      </c>
      <c r="F17" s="130"/>
      <c r="G17" s="130">
        <f t="shared" si="0"/>
        <v>0</v>
      </c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</row>
    <row r="18" spans="1:24" outlineLevel="1" x14ac:dyDescent="0.2">
      <c r="A18" s="107">
        <v>11</v>
      </c>
      <c r="B18" s="116" t="s">
        <v>139</v>
      </c>
      <c r="C18" s="120" t="s">
        <v>130</v>
      </c>
      <c r="D18" s="125" t="s">
        <v>74</v>
      </c>
      <c r="E18" s="122">
        <v>60</v>
      </c>
      <c r="F18" s="130"/>
      <c r="G18" s="130">
        <f t="shared" si="0"/>
        <v>0</v>
      </c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</row>
    <row r="19" spans="1:24" outlineLevel="1" x14ac:dyDescent="0.2">
      <c r="A19" s="107">
        <v>12</v>
      </c>
      <c r="B19" s="116" t="s">
        <v>132</v>
      </c>
      <c r="C19" s="120" t="s">
        <v>131</v>
      </c>
      <c r="D19" s="125" t="s">
        <v>74</v>
      </c>
      <c r="E19" s="122">
        <v>60</v>
      </c>
      <c r="F19" s="130"/>
      <c r="G19" s="130">
        <f t="shared" si="0"/>
        <v>0</v>
      </c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</row>
    <row r="20" spans="1:24" outlineLevel="1" x14ac:dyDescent="0.2">
      <c r="A20" s="107">
        <v>13</v>
      </c>
      <c r="B20" s="116" t="s">
        <v>136</v>
      </c>
      <c r="C20" s="114" t="s">
        <v>135</v>
      </c>
      <c r="D20" s="122" t="s">
        <v>110</v>
      </c>
      <c r="E20" s="122">
        <v>20</v>
      </c>
      <c r="F20" s="130"/>
      <c r="G20" s="130">
        <f t="shared" si="0"/>
        <v>0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</row>
    <row r="21" spans="1:24" outlineLevel="1" x14ac:dyDescent="0.2">
      <c r="A21" s="107">
        <v>14</v>
      </c>
      <c r="B21" s="116" t="s">
        <v>138</v>
      </c>
      <c r="C21" s="114" t="s">
        <v>137</v>
      </c>
      <c r="D21" s="122" t="s">
        <v>75</v>
      </c>
      <c r="E21" s="122">
        <v>1</v>
      </c>
      <c r="F21" s="130"/>
      <c r="G21" s="130">
        <f t="shared" si="0"/>
        <v>0</v>
      </c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</row>
    <row r="22" spans="1:24" outlineLevel="1" x14ac:dyDescent="0.2">
      <c r="A22" s="107">
        <v>15</v>
      </c>
      <c r="B22" s="116">
        <v>210000001</v>
      </c>
      <c r="C22" s="114" t="s">
        <v>140</v>
      </c>
      <c r="D22" s="122" t="s">
        <v>75</v>
      </c>
      <c r="E22" s="122">
        <v>1</v>
      </c>
      <c r="F22" s="130"/>
      <c r="G22" s="130">
        <f t="shared" si="0"/>
        <v>0</v>
      </c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</row>
    <row r="23" spans="1:24" outlineLevel="1" x14ac:dyDescent="0.2">
      <c r="A23" s="107">
        <v>16</v>
      </c>
      <c r="B23" s="116">
        <v>210000002</v>
      </c>
      <c r="C23" s="114" t="s">
        <v>111</v>
      </c>
      <c r="D23" s="122" t="s">
        <v>79</v>
      </c>
      <c r="E23" s="122">
        <v>1</v>
      </c>
      <c r="F23" s="130"/>
      <c r="G23" s="130">
        <f t="shared" si="0"/>
        <v>0</v>
      </c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</row>
    <row r="24" spans="1:24" outlineLevel="1" x14ac:dyDescent="0.2">
      <c r="A24" s="107">
        <v>17</v>
      </c>
      <c r="B24" s="116">
        <v>210000003</v>
      </c>
      <c r="C24" s="114" t="s">
        <v>147</v>
      </c>
      <c r="D24" s="122" t="s">
        <v>75</v>
      </c>
      <c r="E24" s="122">
        <v>1</v>
      </c>
      <c r="F24" s="130"/>
      <c r="G24" s="130">
        <f t="shared" si="0"/>
        <v>0</v>
      </c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</row>
    <row r="25" spans="1:24" outlineLevel="1" x14ac:dyDescent="0.2">
      <c r="A25" s="107">
        <v>18</v>
      </c>
      <c r="B25" s="116">
        <v>210000004</v>
      </c>
      <c r="C25" s="114" t="s">
        <v>160</v>
      </c>
      <c r="D25" s="122" t="s">
        <v>74</v>
      </c>
      <c r="E25" s="122">
        <v>9</v>
      </c>
      <c r="F25" s="130"/>
      <c r="G25" s="130">
        <f t="shared" si="0"/>
        <v>0</v>
      </c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</row>
    <row r="26" spans="1:24" outlineLevel="1" x14ac:dyDescent="0.2">
      <c r="A26" s="107">
        <v>19</v>
      </c>
      <c r="B26" s="116">
        <v>210000005</v>
      </c>
      <c r="C26" s="114" t="s">
        <v>161</v>
      </c>
      <c r="D26" s="122" t="s">
        <v>74</v>
      </c>
      <c r="E26" s="122">
        <v>60</v>
      </c>
      <c r="F26" s="130"/>
      <c r="G26" s="130">
        <f t="shared" si="0"/>
        <v>0</v>
      </c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</row>
    <row r="27" spans="1:24" outlineLevel="1" x14ac:dyDescent="0.2">
      <c r="A27" s="107">
        <v>20</v>
      </c>
      <c r="B27" s="116">
        <v>210000006</v>
      </c>
      <c r="C27" s="114" t="s">
        <v>141</v>
      </c>
      <c r="D27" s="122" t="s">
        <v>74</v>
      </c>
      <c r="E27" s="122">
        <v>60</v>
      </c>
      <c r="F27" s="130"/>
      <c r="G27" s="130">
        <f t="shared" si="0"/>
        <v>0</v>
      </c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</row>
    <row r="28" spans="1:24" outlineLevel="1" x14ac:dyDescent="0.2">
      <c r="A28" s="107">
        <v>21</v>
      </c>
      <c r="B28" s="116">
        <v>210000007</v>
      </c>
      <c r="C28" s="114" t="s">
        <v>148</v>
      </c>
      <c r="D28" s="122" t="s">
        <v>74</v>
      </c>
      <c r="E28" s="122">
        <v>1.5</v>
      </c>
      <c r="F28" s="130"/>
      <c r="G28" s="130">
        <f t="shared" si="0"/>
        <v>0</v>
      </c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</row>
    <row r="29" spans="1:24" outlineLevel="1" x14ac:dyDescent="0.2">
      <c r="A29" s="107">
        <v>22</v>
      </c>
      <c r="B29" s="116">
        <v>210000008</v>
      </c>
      <c r="C29" s="114" t="s">
        <v>149</v>
      </c>
      <c r="D29" s="122" t="s">
        <v>79</v>
      </c>
      <c r="E29" s="122">
        <v>1</v>
      </c>
      <c r="F29" s="130"/>
      <c r="G29" s="130">
        <f t="shared" si="0"/>
        <v>0</v>
      </c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</row>
    <row r="30" spans="1:24" outlineLevel="1" x14ac:dyDescent="0.2">
      <c r="A30" s="107">
        <v>23</v>
      </c>
      <c r="B30" s="116">
        <v>210000009</v>
      </c>
      <c r="C30" s="114" t="s">
        <v>150</v>
      </c>
      <c r="D30" s="122" t="s">
        <v>109</v>
      </c>
      <c r="E30" s="122">
        <v>0.5</v>
      </c>
      <c r="F30" s="130"/>
      <c r="G30" s="130">
        <f t="shared" si="0"/>
        <v>0</v>
      </c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</row>
    <row r="31" spans="1:24" outlineLevel="1" x14ac:dyDescent="0.2">
      <c r="A31" s="107">
        <v>24</v>
      </c>
      <c r="B31" s="116">
        <v>210000010</v>
      </c>
      <c r="C31" s="114" t="s">
        <v>158</v>
      </c>
      <c r="D31" s="122" t="s">
        <v>74</v>
      </c>
      <c r="E31" s="122">
        <v>20</v>
      </c>
      <c r="F31" s="130"/>
      <c r="G31" s="130">
        <f t="shared" si="0"/>
        <v>0</v>
      </c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</row>
    <row r="32" spans="1:24" x14ac:dyDescent="0.2">
      <c r="A32" s="107">
        <v>25</v>
      </c>
      <c r="B32" s="116">
        <v>210000011</v>
      </c>
      <c r="C32" s="114" t="s">
        <v>198</v>
      </c>
      <c r="D32" s="122" t="s">
        <v>199</v>
      </c>
      <c r="E32" s="122">
        <v>120</v>
      </c>
      <c r="F32" s="130"/>
      <c r="G32" s="130">
        <f t="shared" si="0"/>
        <v>0</v>
      </c>
    </row>
    <row r="33" spans="1:24" outlineLevel="1" x14ac:dyDescent="0.2">
      <c r="A33" s="107">
        <v>26</v>
      </c>
      <c r="B33" s="116">
        <v>210000012</v>
      </c>
      <c r="C33" s="114" t="s">
        <v>151</v>
      </c>
      <c r="D33" s="122" t="s">
        <v>79</v>
      </c>
      <c r="E33" s="122">
        <v>1</v>
      </c>
      <c r="F33" s="130"/>
      <c r="G33" s="130">
        <f t="shared" si="0"/>
        <v>0</v>
      </c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</row>
    <row r="34" spans="1:24" x14ac:dyDescent="0.2">
      <c r="A34" s="110" t="s">
        <v>73</v>
      </c>
      <c r="B34" s="133"/>
      <c r="C34" s="113" t="s">
        <v>163</v>
      </c>
      <c r="D34" s="124"/>
      <c r="E34" s="124"/>
      <c r="F34" s="129"/>
      <c r="G34" s="129">
        <f>SUM(G35:G41)</f>
        <v>0</v>
      </c>
    </row>
    <row r="35" spans="1:24" outlineLevel="1" x14ac:dyDescent="0.2">
      <c r="A35" s="107">
        <v>27</v>
      </c>
      <c r="B35" s="116">
        <v>210000013</v>
      </c>
      <c r="C35" s="114" t="s">
        <v>142</v>
      </c>
      <c r="D35" s="122" t="s">
        <v>74</v>
      </c>
      <c r="E35" s="122">
        <v>15</v>
      </c>
      <c r="F35" s="130"/>
      <c r="G35" s="130">
        <f>F35*E35</f>
        <v>0</v>
      </c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</row>
    <row r="36" spans="1:24" outlineLevel="1" x14ac:dyDescent="0.2">
      <c r="A36" s="107">
        <v>28</v>
      </c>
      <c r="B36" s="116">
        <v>210000014</v>
      </c>
      <c r="C36" s="114" t="s">
        <v>143</v>
      </c>
      <c r="D36" s="122" t="s">
        <v>74</v>
      </c>
      <c r="E36" s="122">
        <v>100</v>
      </c>
      <c r="F36" s="130"/>
      <c r="G36" s="130">
        <f t="shared" ref="G36:G41" si="1">F36*E36</f>
        <v>0</v>
      </c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</row>
    <row r="37" spans="1:24" ht="33.75" outlineLevel="1" x14ac:dyDescent="0.2">
      <c r="A37" s="107">
        <v>29</v>
      </c>
      <c r="B37" s="116">
        <v>210000015</v>
      </c>
      <c r="C37" s="114" t="s">
        <v>162</v>
      </c>
      <c r="D37" s="122" t="s">
        <v>74</v>
      </c>
      <c r="E37" s="122">
        <v>180</v>
      </c>
      <c r="F37" s="130"/>
      <c r="G37" s="130">
        <f t="shared" si="1"/>
        <v>0</v>
      </c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</row>
    <row r="38" spans="1:24" outlineLevel="1" x14ac:dyDescent="0.2">
      <c r="A38" s="107">
        <v>30</v>
      </c>
      <c r="B38" s="116">
        <v>210000016</v>
      </c>
      <c r="C38" s="114" t="s">
        <v>144</v>
      </c>
      <c r="D38" s="122" t="s">
        <v>74</v>
      </c>
      <c r="E38" s="122">
        <v>20</v>
      </c>
      <c r="F38" s="130"/>
      <c r="G38" s="130">
        <f t="shared" si="1"/>
        <v>0</v>
      </c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</row>
    <row r="39" spans="1:24" outlineLevel="1" x14ac:dyDescent="0.2">
      <c r="A39" s="107">
        <v>31</v>
      </c>
      <c r="B39" s="116">
        <v>210000017</v>
      </c>
      <c r="C39" s="114" t="s">
        <v>145</v>
      </c>
      <c r="D39" s="122" t="s">
        <v>74</v>
      </c>
      <c r="E39" s="122">
        <v>15</v>
      </c>
      <c r="F39" s="130"/>
      <c r="G39" s="130">
        <f t="shared" si="1"/>
        <v>0</v>
      </c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</row>
    <row r="40" spans="1:24" outlineLevel="1" x14ac:dyDescent="0.2">
      <c r="A40" s="107">
        <v>32</v>
      </c>
      <c r="B40" s="116">
        <v>210000018</v>
      </c>
      <c r="C40" s="120" t="s">
        <v>146</v>
      </c>
      <c r="D40" s="125" t="s">
        <v>79</v>
      </c>
      <c r="E40" s="135">
        <v>1</v>
      </c>
      <c r="F40" s="130"/>
      <c r="G40" s="130">
        <f t="shared" si="1"/>
        <v>0</v>
      </c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</row>
    <row r="41" spans="1:24" ht="12.75" customHeight="1" outlineLevel="1" x14ac:dyDescent="0.2">
      <c r="A41" s="107">
        <v>33</v>
      </c>
      <c r="B41" s="116">
        <v>210000019</v>
      </c>
      <c r="C41" s="138" t="s">
        <v>195</v>
      </c>
      <c r="D41" s="125" t="s">
        <v>75</v>
      </c>
      <c r="E41" s="135">
        <v>1</v>
      </c>
      <c r="F41" s="130"/>
      <c r="G41" s="130">
        <f t="shared" si="1"/>
        <v>0</v>
      </c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</row>
    <row r="42" spans="1:24" x14ac:dyDescent="0.2">
      <c r="A42" s="111" t="s">
        <v>73</v>
      </c>
      <c r="B42" s="134"/>
      <c r="C42" s="115" t="s">
        <v>62</v>
      </c>
      <c r="D42" s="126"/>
      <c r="E42" s="126"/>
      <c r="F42" s="131"/>
      <c r="G42" s="131">
        <f>SUM(G43:G64)</f>
        <v>0</v>
      </c>
    </row>
    <row r="43" spans="1:24" outlineLevel="1" x14ac:dyDescent="0.2">
      <c r="A43" s="107">
        <v>34</v>
      </c>
      <c r="B43" s="116">
        <v>210000020</v>
      </c>
      <c r="C43" s="137" t="s">
        <v>159</v>
      </c>
      <c r="D43" s="122" t="s">
        <v>74</v>
      </c>
      <c r="E43" s="122">
        <v>10</v>
      </c>
      <c r="F43" s="130"/>
      <c r="G43" s="130">
        <f>F43*E43</f>
        <v>0</v>
      </c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</row>
    <row r="44" spans="1:24" outlineLevel="1" x14ac:dyDescent="0.2">
      <c r="A44" s="107">
        <v>35</v>
      </c>
      <c r="B44" s="116">
        <v>210000021</v>
      </c>
      <c r="C44" s="137" t="s">
        <v>92</v>
      </c>
      <c r="D44" s="122" t="s">
        <v>77</v>
      </c>
      <c r="E44" s="122">
        <v>4</v>
      </c>
      <c r="F44" s="130"/>
      <c r="G44" s="130">
        <f t="shared" ref="G44:G64" si="2">F44*E44</f>
        <v>0</v>
      </c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</row>
    <row r="45" spans="1:24" outlineLevel="1" x14ac:dyDescent="0.2">
      <c r="A45" s="107">
        <v>36</v>
      </c>
      <c r="B45" s="116">
        <v>210000022</v>
      </c>
      <c r="C45" s="137" t="s">
        <v>93</v>
      </c>
      <c r="D45" s="122" t="s">
        <v>75</v>
      </c>
      <c r="E45" s="122">
        <v>1</v>
      </c>
      <c r="F45" s="130"/>
      <c r="G45" s="130">
        <f t="shared" si="2"/>
        <v>0</v>
      </c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</row>
    <row r="46" spans="1:24" outlineLevel="1" x14ac:dyDescent="0.2">
      <c r="A46" s="107">
        <v>37</v>
      </c>
      <c r="B46" s="116">
        <v>210000023</v>
      </c>
      <c r="C46" s="137" t="s">
        <v>80</v>
      </c>
      <c r="D46" s="122" t="s">
        <v>75</v>
      </c>
      <c r="E46" s="122">
        <v>1</v>
      </c>
      <c r="F46" s="130"/>
      <c r="G46" s="130">
        <f t="shared" si="2"/>
        <v>0</v>
      </c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</row>
    <row r="47" spans="1:24" outlineLevel="1" x14ac:dyDescent="0.2">
      <c r="A47" s="107">
        <v>38</v>
      </c>
      <c r="B47" s="116">
        <v>210000024</v>
      </c>
      <c r="C47" s="137" t="s">
        <v>102</v>
      </c>
      <c r="D47" s="122" t="s">
        <v>75</v>
      </c>
      <c r="E47" s="122">
        <v>4</v>
      </c>
      <c r="F47" s="130"/>
      <c r="G47" s="130">
        <f t="shared" si="2"/>
        <v>0</v>
      </c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</row>
    <row r="48" spans="1:24" ht="56.25" outlineLevel="1" x14ac:dyDescent="0.2">
      <c r="A48" s="107">
        <v>39</v>
      </c>
      <c r="B48" s="116">
        <v>210000025</v>
      </c>
      <c r="C48" s="137" t="s">
        <v>192</v>
      </c>
      <c r="D48" s="122" t="s">
        <v>75</v>
      </c>
      <c r="E48" s="122">
        <v>2</v>
      </c>
      <c r="F48" s="130"/>
      <c r="G48" s="130">
        <f t="shared" si="2"/>
        <v>0</v>
      </c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</row>
    <row r="49" spans="1:24" outlineLevel="1" x14ac:dyDescent="0.2">
      <c r="A49" s="107">
        <v>40</v>
      </c>
      <c r="B49" s="116">
        <v>210000026</v>
      </c>
      <c r="C49" s="137" t="s">
        <v>152</v>
      </c>
      <c r="D49" s="122" t="s">
        <v>75</v>
      </c>
      <c r="E49" s="122">
        <v>2</v>
      </c>
      <c r="F49" s="130"/>
      <c r="G49" s="130">
        <f t="shared" si="2"/>
        <v>0</v>
      </c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</row>
    <row r="50" spans="1:24" outlineLevel="1" x14ac:dyDescent="0.2">
      <c r="A50" s="107">
        <v>41</v>
      </c>
      <c r="B50" s="116">
        <v>210000027</v>
      </c>
      <c r="C50" s="137" t="s">
        <v>155</v>
      </c>
      <c r="D50" s="122" t="s">
        <v>75</v>
      </c>
      <c r="E50" s="122">
        <v>2</v>
      </c>
      <c r="F50" s="130"/>
      <c r="G50" s="130">
        <f t="shared" si="2"/>
        <v>0</v>
      </c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</row>
    <row r="51" spans="1:24" outlineLevel="1" x14ac:dyDescent="0.2">
      <c r="A51" s="107">
        <v>42</v>
      </c>
      <c r="B51" s="116">
        <v>210000028</v>
      </c>
      <c r="C51" s="137" t="s">
        <v>183</v>
      </c>
      <c r="D51" s="122" t="s">
        <v>75</v>
      </c>
      <c r="E51" s="122">
        <v>2</v>
      </c>
      <c r="F51" s="130"/>
      <c r="G51" s="130">
        <f t="shared" ref="G51" si="3">F51*E51</f>
        <v>0</v>
      </c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</row>
    <row r="52" spans="1:24" outlineLevel="1" x14ac:dyDescent="0.2">
      <c r="A52" s="107">
        <v>43</v>
      </c>
      <c r="B52" s="116">
        <v>210000029</v>
      </c>
      <c r="C52" s="137" t="s">
        <v>101</v>
      </c>
      <c r="D52" s="122" t="s">
        <v>75</v>
      </c>
      <c r="E52" s="122">
        <v>2</v>
      </c>
      <c r="F52" s="130"/>
      <c r="G52" s="130">
        <f t="shared" si="2"/>
        <v>0</v>
      </c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</row>
    <row r="53" spans="1:24" outlineLevel="1" x14ac:dyDescent="0.2">
      <c r="A53" s="107">
        <v>44</v>
      </c>
      <c r="B53" s="116">
        <v>210000030</v>
      </c>
      <c r="C53" s="137" t="s">
        <v>171</v>
      </c>
      <c r="D53" s="122" t="s">
        <v>75</v>
      </c>
      <c r="E53" s="122">
        <v>2</v>
      </c>
      <c r="F53" s="130"/>
      <c r="G53" s="130">
        <f t="shared" si="2"/>
        <v>0</v>
      </c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</row>
    <row r="54" spans="1:24" outlineLevel="1" x14ac:dyDescent="0.2">
      <c r="A54" s="107">
        <v>45</v>
      </c>
      <c r="B54" s="116">
        <v>210000031</v>
      </c>
      <c r="C54" s="137" t="s">
        <v>105</v>
      </c>
      <c r="D54" s="122" t="s">
        <v>75</v>
      </c>
      <c r="E54" s="122">
        <v>1</v>
      </c>
      <c r="F54" s="130"/>
      <c r="G54" s="130">
        <f t="shared" si="2"/>
        <v>0</v>
      </c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</row>
    <row r="55" spans="1:24" outlineLevel="1" x14ac:dyDescent="0.2">
      <c r="A55" s="107">
        <v>46</v>
      </c>
      <c r="B55" s="116">
        <v>210000032</v>
      </c>
      <c r="C55" s="137" t="s">
        <v>188</v>
      </c>
      <c r="D55" s="122" t="s">
        <v>75</v>
      </c>
      <c r="E55" s="122">
        <v>2</v>
      </c>
      <c r="F55" s="130"/>
      <c r="G55" s="130">
        <f t="shared" ref="G55" si="4">F55*E55</f>
        <v>0</v>
      </c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</row>
    <row r="56" spans="1:24" outlineLevel="1" x14ac:dyDescent="0.2">
      <c r="A56" s="107">
        <v>47</v>
      </c>
      <c r="B56" s="116">
        <v>210000033</v>
      </c>
      <c r="C56" s="137" t="s">
        <v>91</v>
      </c>
      <c r="D56" s="122" t="s">
        <v>75</v>
      </c>
      <c r="E56" s="122">
        <v>4</v>
      </c>
      <c r="F56" s="130"/>
      <c r="G56" s="130">
        <f t="shared" si="2"/>
        <v>0</v>
      </c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</row>
    <row r="57" spans="1:24" outlineLevel="1" x14ac:dyDescent="0.2">
      <c r="A57" s="107">
        <v>48</v>
      </c>
      <c r="B57" s="116">
        <v>210000034</v>
      </c>
      <c r="C57" s="137" t="s">
        <v>165</v>
      </c>
      <c r="D57" s="122" t="s">
        <v>79</v>
      </c>
      <c r="E57" s="122">
        <v>1</v>
      </c>
      <c r="F57" s="130"/>
      <c r="G57" s="130">
        <f t="shared" si="2"/>
        <v>0</v>
      </c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</row>
    <row r="58" spans="1:24" outlineLevel="1" x14ac:dyDescent="0.2">
      <c r="A58" s="107">
        <v>49</v>
      </c>
      <c r="B58" s="116">
        <v>210000035</v>
      </c>
      <c r="C58" s="137" t="s">
        <v>81</v>
      </c>
      <c r="D58" s="122" t="s">
        <v>75</v>
      </c>
      <c r="E58" s="122">
        <v>1</v>
      </c>
      <c r="F58" s="130"/>
      <c r="G58" s="130">
        <f t="shared" si="2"/>
        <v>0</v>
      </c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</row>
    <row r="59" spans="1:24" ht="22.5" outlineLevel="1" x14ac:dyDescent="0.2">
      <c r="A59" s="107">
        <v>50</v>
      </c>
      <c r="B59" s="116">
        <v>210000036</v>
      </c>
      <c r="C59" s="137" t="s">
        <v>197</v>
      </c>
      <c r="D59" s="122" t="s">
        <v>75</v>
      </c>
      <c r="E59" s="122">
        <v>1</v>
      </c>
      <c r="F59" s="130"/>
      <c r="G59" s="130">
        <f t="shared" si="2"/>
        <v>0</v>
      </c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</row>
    <row r="60" spans="1:24" ht="33.75" outlineLevel="1" x14ac:dyDescent="0.2">
      <c r="A60" s="107">
        <v>51</v>
      </c>
      <c r="B60" s="116">
        <v>210000037</v>
      </c>
      <c r="C60" s="114" t="s">
        <v>153</v>
      </c>
      <c r="D60" s="122" t="s">
        <v>75</v>
      </c>
      <c r="E60" s="122">
        <v>1</v>
      </c>
      <c r="F60" s="130"/>
      <c r="G60" s="130">
        <f t="shared" si="2"/>
        <v>0</v>
      </c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</row>
    <row r="61" spans="1:24" ht="33.75" outlineLevel="1" x14ac:dyDescent="0.2">
      <c r="A61" s="107">
        <v>52</v>
      </c>
      <c r="B61" s="116">
        <v>210000038</v>
      </c>
      <c r="C61" s="114" t="s">
        <v>154</v>
      </c>
      <c r="D61" s="122" t="s">
        <v>75</v>
      </c>
      <c r="E61" s="122">
        <v>1</v>
      </c>
      <c r="F61" s="130"/>
      <c r="G61" s="130">
        <f t="shared" si="2"/>
        <v>0</v>
      </c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</row>
    <row r="62" spans="1:24" outlineLevel="1" x14ac:dyDescent="0.2">
      <c r="A62" s="107">
        <v>53</v>
      </c>
      <c r="B62" s="116">
        <v>210000039</v>
      </c>
      <c r="C62" s="114" t="s">
        <v>156</v>
      </c>
      <c r="D62" s="122" t="s">
        <v>75</v>
      </c>
      <c r="E62" s="122">
        <v>4</v>
      </c>
      <c r="F62" s="130"/>
      <c r="G62" s="130">
        <f t="shared" si="2"/>
        <v>0</v>
      </c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</row>
    <row r="63" spans="1:24" ht="33.75" outlineLevel="1" x14ac:dyDescent="0.2">
      <c r="A63" s="107">
        <v>54</v>
      </c>
      <c r="B63" s="116">
        <v>210000040</v>
      </c>
      <c r="C63" s="114" t="s">
        <v>104</v>
      </c>
      <c r="D63" s="122" t="s">
        <v>75</v>
      </c>
      <c r="E63" s="122">
        <v>4</v>
      </c>
      <c r="F63" s="130"/>
      <c r="G63" s="130">
        <f t="shared" si="2"/>
        <v>0</v>
      </c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</row>
    <row r="64" spans="1:24" outlineLevel="1" x14ac:dyDescent="0.2">
      <c r="A64" s="107">
        <v>55</v>
      </c>
      <c r="B64" s="116">
        <v>210000041</v>
      </c>
      <c r="C64" s="114" t="s">
        <v>157</v>
      </c>
      <c r="D64" s="122" t="s">
        <v>75</v>
      </c>
      <c r="E64" s="122">
        <v>2</v>
      </c>
      <c r="F64" s="130"/>
      <c r="G64" s="130">
        <f t="shared" si="2"/>
        <v>0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</row>
    <row r="65" spans="1:24" x14ac:dyDescent="0.2">
      <c r="A65" s="111" t="s">
        <v>73</v>
      </c>
      <c r="B65" s="134"/>
      <c r="C65" s="115" t="s">
        <v>63</v>
      </c>
      <c r="D65" s="126"/>
      <c r="E65" s="126"/>
      <c r="F65" s="131"/>
      <c r="G65" s="131">
        <f>SUM(G66:G77)</f>
        <v>0</v>
      </c>
    </row>
    <row r="66" spans="1:24" outlineLevel="1" x14ac:dyDescent="0.2">
      <c r="A66" s="107">
        <v>56</v>
      </c>
      <c r="B66" s="116">
        <v>210000042</v>
      </c>
      <c r="C66" s="139" t="s">
        <v>98</v>
      </c>
      <c r="D66" s="122" t="s">
        <v>75</v>
      </c>
      <c r="E66" s="122">
        <v>2</v>
      </c>
      <c r="F66" s="130"/>
      <c r="G66" s="130">
        <f t="shared" ref="G66:G76" si="5">F66*E66</f>
        <v>0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</row>
    <row r="67" spans="1:24" outlineLevel="1" x14ac:dyDescent="0.2">
      <c r="A67" s="107">
        <v>57</v>
      </c>
      <c r="B67" s="116">
        <v>210000043</v>
      </c>
      <c r="C67" s="137" t="s">
        <v>82</v>
      </c>
      <c r="D67" s="122" t="s">
        <v>75</v>
      </c>
      <c r="E67" s="122">
        <v>1</v>
      </c>
      <c r="F67" s="130"/>
      <c r="G67" s="130">
        <f t="shared" si="5"/>
        <v>0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</row>
    <row r="68" spans="1:24" outlineLevel="1" x14ac:dyDescent="0.2">
      <c r="A68" s="107">
        <v>58</v>
      </c>
      <c r="B68" s="116">
        <v>210000044</v>
      </c>
      <c r="C68" s="137" t="s">
        <v>99</v>
      </c>
      <c r="D68" s="122" t="s">
        <v>75</v>
      </c>
      <c r="E68" s="122">
        <v>1</v>
      </c>
      <c r="F68" s="130"/>
      <c r="G68" s="130">
        <f t="shared" si="5"/>
        <v>0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</row>
    <row r="69" spans="1:24" outlineLevel="1" x14ac:dyDescent="0.2">
      <c r="A69" s="107">
        <v>59</v>
      </c>
      <c r="B69" s="116">
        <v>210000045</v>
      </c>
      <c r="C69" s="137" t="s">
        <v>83</v>
      </c>
      <c r="D69" s="122" t="s">
        <v>75</v>
      </c>
      <c r="E69" s="122">
        <v>1</v>
      </c>
      <c r="F69" s="130"/>
      <c r="G69" s="130">
        <f t="shared" si="5"/>
        <v>0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</row>
    <row r="70" spans="1:24" outlineLevel="1" x14ac:dyDescent="0.2">
      <c r="A70" s="107">
        <v>60</v>
      </c>
      <c r="B70" s="116">
        <v>210000046</v>
      </c>
      <c r="C70" s="137" t="s">
        <v>84</v>
      </c>
      <c r="D70" s="122" t="s">
        <v>75</v>
      </c>
      <c r="E70" s="122">
        <v>1</v>
      </c>
      <c r="F70" s="130"/>
      <c r="G70" s="130">
        <f t="shared" si="5"/>
        <v>0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</row>
    <row r="71" spans="1:24" outlineLevel="1" x14ac:dyDescent="0.2">
      <c r="A71" s="107">
        <v>61</v>
      </c>
      <c r="B71" s="116">
        <v>210000047</v>
      </c>
      <c r="C71" s="137" t="s">
        <v>85</v>
      </c>
      <c r="D71" s="122" t="s">
        <v>75</v>
      </c>
      <c r="E71" s="122">
        <v>2</v>
      </c>
      <c r="F71" s="130"/>
      <c r="G71" s="130">
        <f t="shared" si="5"/>
        <v>0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</row>
    <row r="72" spans="1:24" outlineLevel="1" x14ac:dyDescent="0.2">
      <c r="A72" s="107">
        <v>63</v>
      </c>
      <c r="B72" s="116">
        <v>210000048</v>
      </c>
      <c r="C72" s="114" t="s">
        <v>103</v>
      </c>
      <c r="D72" s="122" t="s">
        <v>75</v>
      </c>
      <c r="E72" s="122">
        <v>1</v>
      </c>
      <c r="F72" s="130"/>
      <c r="G72" s="130">
        <f t="shared" si="5"/>
        <v>0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</row>
    <row r="73" spans="1:24" outlineLevel="1" x14ac:dyDescent="0.2">
      <c r="A73" s="107">
        <v>64</v>
      </c>
      <c r="B73" s="116">
        <v>210000049</v>
      </c>
      <c r="C73" s="114" t="s">
        <v>207</v>
      </c>
      <c r="D73" s="122" t="s">
        <v>75</v>
      </c>
      <c r="E73" s="122">
        <v>2</v>
      </c>
      <c r="F73" s="130"/>
      <c r="G73" s="130">
        <f t="shared" si="5"/>
        <v>0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</row>
    <row r="74" spans="1:24" outlineLevel="1" x14ac:dyDescent="0.2">
      <c r="A74" s="107">
        <v>65</v>
      </c>
      <c r="B74" s="116">
        <v>210000050</v>
      </c>
      <c r="C74" s="114" t="s">
        <v>208</v>
      </c>
      <c r="D74" s="122" t="s">
        <v>75</v>
      </c>
      <c r="E74" s="122">
        <v>2</v>
      </c>
      <c r="F74" s="130"/>
      <c r="G74" s="130">
        <f t="shared" si="5"/>
        <v>0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</row>
    <row r="75" spans="1:24" outlineLevel="1" x14ac:dyDescent="0.2">
      <c r="A75" s="107">
        <v>66</v>
      </c>
      <c r="B75" s="116">
        <v>210000051</v>
      </c>
      <c r="C75" s="114" t="s">
        <v>209</v>
      </c>
      <c r="D75" s="122" t="s">
        <v>75</v>
      </c>
      <c r="E75" s="122">
        <v>2</v>
      </c>
      <c r="F75" s="130"/>
      <c r="G75" s="130">
        <f t="shared" si="5"/>
        <v>0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</row>
    <row r="76" spans="1:24" outlineLevel="1" x14ac:dyDescent="0.2">
      <c r="A76" s="107">
        <v>67</v>
      </c>
      <c r="B76" s="116">
        <v>210000052</v>
      </c>
      <c r="C76" s="114" t="s">
        <v>97</v>
      </c>
      <c r="D76" s="122" t="s">
        <v>75</v>
      </c>
      <c r="E76" s="122">
        <v>1</v>
      </c>
      <c r="F76" s="130"/>
      <c r="G76" s="130">
        <f t="shared" si="5"/>
        <v>0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</row>
    <row r="77" spans="1:24" outlineLevel="1" x14ac:dyDescent="0.2">
      <c r="A77" s="107">
        <v>68</v>
      </c>
      <c r="B77" s="116">
        <v>210000053</v>
      </c>
      <c r="C77" s="114" t="s">
        <v>205</v>
      </c>
      <c r="D77" s="122" t="s">
        <v>75</v>
      </c>
      <c r="E77" s="122">
        <v>1</v>
      </c>
      <c r="F77" s="130"/>
      <c r="G77" s="130">
        <f t="shared" ref="G77" si="6">F77*E77</f>
        <v>0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</row>
    <row r="78" spans="1:24" x14ac:dyDescent="0.2">
      <c r="A78" s="111" t="s">
        <v>73</v>
      </c>
      <c r="B78" s="134"/>
      <c r="C78" s="115" t="s">
        <v>64</v>
      </c>
      <c r="D78" s="126"/>
      <c r="E78" s="126"/>
      <c r="F78" s="131"/>
      <c r="G78" s="131">
        <f>SUM(G79:G85)</f>
        <v>0</v>
      </c>
    </row>
    <row r="79" spans="1:24" outlineLevel="1" x14ac:dyDescent="0.2">
      <c r="A79" s="107">
        <v>69</v>
      </c>
      <c r="B79" s="116">
        <v>210000054</v>
      </c>
      <c r="C79" s="114" t="s">
        <v>78</v>
      </c>
      <c r="D79" s="122" t="s">
        <v>79</v>
      </c>
      <c r="E79" s="122">
        <v>1</v>
      </c>
      <c r="F79" s="130"/>
      <c r="G79" s="130">
        <f>F79*E79</f>
        <v>0</v>
      </c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</row>
    <row r="80" spans="1:24" ht="12.75" customHeight="1" outlineLevel="1" x14ac:dyDescent="0.2">
      <c r="A80" s="107">
        <v>70</v>
      </c>
      <c r="B80" s="116">
        <v>210000055</v>
      </c>
      <c r="C80" s="114" t="s">
        <v>196</v>
      </c>
      <c r="D80" s="122" t="s">
        <v>79</v>
      </c>
      <c r="E80" s="122">
        <v>1</v>
      </c>
      <c r="F80" s="130"/>
      <c r="G80" s="130">
        <f t="shared" ref="G80:G85" si="7">F80*E80</f>
        <v>0</v>
      </c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</row>
    <row r="81" spans="1:7" x14ac:dyDescent="0.2">
      <c r="A81" s="107">
        <v>71</v>
      </c>
      <c r="B81" s="116">
        <v>210000056</v>
      </c>
      <c r="C81" s="137" t="s">
        <v>89</v>
      </c>
      <c r="D81" s="122" t="s">
        <v>76</v>
      </c>
      <c r="E81" s="136">
        <v>8</v>
      </c>
      <c r="F81" s="130"/>
      <c r="G81" s="130">
        <f t="shared" si="7"/>
        <v>0</v>
      </c>
    </row>
    <row r="82" spans="1:7" x14ac:dyDescent="0.2">
      <c r="A82" s="107">
        <v>72</v>
      </c>
      <c r="B82" s="116">
        <v>210000057</v>
      </c>
      <c r="C82" s="137" t="s">
        <v>88</v>
      </c>
      <c r="D82" s="122" t="s">
        <v>76</v>
      </c>
      <c r="E82" s="136">
        <v>4</v>
      </c>
      <c r="F82" s="130"/>
      <c r="G82" s="130">
        <f t="shared" si="7"/>
        <v>0</v>
      </c>
    </row>
    <row r="83" spans="1:7" x14ac:dyDescent="0.2">
      <c r="A83" s="107">
        <v>73</v>
      </c>
      <c r="B83" s="116">
        <v>210000058</v>
      </c>
      <c r="C83" s="137" t="s">
        <v>86</v>
      </c>
      <c r="D83" s="122" t="s">
        <v>76</v>
      </c>
      <c r="E83" s="136">
        <v>3</v>
      </c>
      <c r="F83" s="130"/>
      <c r="G83" s="130">
        <f t="shared" si="7"/>
        <v>0</v>
      </c>
    </row>
    <row r="84" spans="1:7" x14ac:dyDescent="0.2">
      <c r="A84" s="107">
        <v>75</v>
      </c>
      <c r="B84" s="116">
        <v>210000059</v>
      </c>
      <c r="C84" s="137" t="s">
        <v>87</v>
      </c>
      <c r="D84" s="122" t="s">
        <v>76</v>
      </c>
      <c r="E84" s="136">
        <v>48</v>
      </c>
      <c r="F84" s="130"/>
      <c r="G84" s="130">
        <f t="shared" si="7"/>
        <v>0</v>
      </c>
    </row>
    <row r="85" spans="1:7" x14ac:dyDescent="0.2">
      <c r="A85" s="107">
        <v>76</v>
      </c>
      <c r="B85" s="116">
        <v>210000060</v>
      </c>
      <c r="C85" s="137" t="s">
        <v>90</v>
      </c>
      <c r="D85" s="127" t="s">
        <v>76</v>
      </c>
      <c r="E85" s="127">
        <v>10</v>
      </c>
      <c r="F85" s="130"/>
      <c r="G85" s="130">
        <f t="shared" si="7"/>
        <v>0</v>
      </c>
    </row>
  </sheetData>
  <mergeCells count="4">
    <mergeCell ref="A1:G1"/>
    <mergeCell ref="C2:G2"/>
    <mergeCell ref="C3:G3"/>
    <mergeCell ref="C4:G4"/>
  </mergeCells>
  <hyperlinks>
    <hyperlink ref="C21" r:id="rId1" tooltip="Detail položky" display="javascript:;" xr:uid="{025C0722-9267-450D-A4F1-D4C1965CBA22}"/>
    <hyperlink ref="C22" r:id="rId2" tooltip="Detail položky" display="javascript:;" xr:uid="{5B4200A9-5780-46C9-8DCF-249DE3C42BE7}"/>
  </hyperlinks>
  <pageMargins left="0.59055118110236204" right="0.23622047244094502" top="0.78740157499999996" bottom="0.78740157499999996" header="0.3" footer="0.3"/>
  <pageSetup scale="86" fitToHeight="0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96C30-A182-4F2F-A17C-F0084430035F}">
  <sheetPr>
    <outlinePr summaryBelow="0"/>
    <pageSetUpPr fitToPage="1"/>
  </sheetPr>
  <dimension ref="A1:AF60"/>
  <sheetViews>
    <sheetView view="pageBreakPreview" zoomScaleNormal="100" zoomScaleSheetLayoutView="100" workbookViewId="0">
      <selection activeCell="J28" sqref="J28"/>
    </sheetView>
  </sheetViews>
  <sheetFormatPr defaultRowHeight="12.75" outlineLevelRow="1" x14ac:dyDescent="0.2"/>
  <cols>
    <col min="1" max="1" width="4.28515625" customWidth="1"/>
    <col min="2" max="2" width="15.7109375" style="65" customWidth="1"/>
    <col min="3" max="3" width="56" style="65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" width="9.140625" customWidth="1"/>
  </cols>
  <sheetData>
    <row r="1" spans="1:32" ht="15.75" x14ac:dyDescent="0.25">
      <c r="A1" s="227" t="str">
        <f>Rekapitulace!B1</f>
        <v>Oceněný položkový soupis dodávek, prací a služeb I.Etapa</v>
      </c>
      <c r="B1" s="227"/>
      <c r="C1" s="227"/>
      <c r="D1" s="227"/>
      <c r="E1" s="227"/>
      <c r="F1" s="227"/>
      <c r="G1" s="227"/>
    </row>
    <row r="2" spans="1:32" x14ac:dyDescent="0.2">
      <c r="A2" s="61" t="s">
        <v>7</v>
      </c>
      <c r="B2" s="60"/>
      <c r="C2" s="228" t="s">
        <v>200</v>
      </c>
      <c r="D2" s="229"/>
      <c r="E2" s="229"/>
      <c r="F2" s="229"/>
      <c r="G2" s="230"/>
    </row>
    <row r="3" spans="1:32" x14ac:dyDescent="0.2">
      <c r="A3" s="61" t="s">
        <v>8</v>
      </c>
      <c r="B3" s="60"/>
      <c r="C3" s="228" t="s">
        <v>186</v>
      </c>
      <c r="D3" s="229"/>
      <c r="E3" s="229"/>
      <c r="F3" s="229"/>
      <c r="G3" s="230"/>
    </row>
    <row r="4" spans="1:32" x14ac:dyDescent="0.2">
      <c r="A4" s="105" t="s">
        <v>9</v>
      </c>
      <c r="B4" s="117"/>
      <c r="C4" s="231"/>
      <c r="D4" s="232"/>
      <c r="E4" s="232"/>
      <c r="F4" s="232"/>
      <c r="G4" s="233"/>
    </row>
    <row r="5" spans="1:32" x14ac:dyDescent="0.2">
      <c r="A5" s="118"/>
    </row>
    <row r="6" spans="1:32" x14ac:dyDescent="0.2">
      <c r="A6" s="109" t="s">
        <v>67</v>
      </c>
      <c r="B6" s="108" t="s">
        <v>68</v>
      </c>
      <c r="C6" s="108" t="s">
        <v>69</v>
      </c>
      <c r="D6" s="123" t="s">
        <v>70</v>
      </c>
      <c r="E6" s="123" t="s">
        <v>71</v>
      </c>
      <c r="F6" s="128" t="s">
        <v>72</v>
      </c>
      <c r="G6" s="123" t="s">
        <v>30</v>
      </c>
    </row>
    <row r="7" spans="1:32" x14ac:dyDescent="0.2">
      <c r="A7" s="110" t="s">
        <v>73</v>
      </c>
      <c r="B7" s="133"/>
      <c r="C7" s="113" t="s">
        <v>163</v>
      </c>
      <c r="D7" s="124"/>
      <c r="E7" s="124"/>
      <c r="F7" s="129"/>
      <c r="G7" s="129">
        <f>SUM(G8:G22)</f>
        <v>0</v>
      </c>
    </row>
    <row r="8" spans="1:32" outlineLevel="1" x14ac:dyDescent="0.2">
      <c r="A8" s="107">
        <v>1</v>
      </c>
      <c r="B8" s="116">
        <v>210000001</v>
      </c>
      <c r="C8" s="114" t="s">
        <v>142</v>
      </c>
      <c r="D8" s="122" t="s">
        <v>74</v>
      </c>
      <c r="E8" s="122">
        <v>60</v>
      </c>
      <c r="F8" s="130"/>
      <c r="G8" s="130">
        <f>F8*E8</f>
        <v>0</v>
      </c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</row>
    <row r="9" spans="1:32" outlineLevel="1" x14ac:dyDescent="0.2">
      <c r="A9" s="107">
        <v>2</v>
      </c>
      <c r="B9" s="116">
        <v>210000002</v>
      </c>
      <c r="C9" s="114" t="s">
        <v>143</v>
      </c>
      <c r="D9" s="122" t="s">
        <v>74</v>
      </c>
      <c r="E9" s="122">
        <v>10</v>
      </c>
      <c r="F9" s="130"/>
      <c r="G9" s="130">
        <f t="shared" ref="G9:G19" si="0">F9*E9</f>
        <v>0</v>
      </c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</row>
    <row r="10" spans="1:32" outlineLevel="1" x14ac:dyDescent="0.2">
      <c r="A10" s="107">
        <v>3</v>
      </c>
      <c r="B10" s="116">
        <v>210000003</v>
      </c>
      <c r="C10" s="114" t="s">
        <v>144</v>
      </c>
      <c r="D10" s="122" t="s">
        <v>74</v>
      </c>
      <c r="E10" s="122">
        <v>4</v>
      </c>
      <c r="F10" s="130"/>
      <c r="G10" s="130">
        <f t="shared" si="0"/>
        <v>0</v>
      </c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</row>
    <row r="11" spans="1:32" outlineLevel="1" x14ac:dyDescent="0.2">
      <c r="A11" s="107">
        <v>4</v>
      </c>
      <c r="B11" s="116">
        <v>210000004</v>
      </c>
      <c r="C11" s="114" t="s">
        <v>173</v>
      </c>
      <c r="D11" s="122" t="s">
        <v>74</v>
      </c>
      <c r="E11" s="122">
        <v>10</v>
      </c>
      <c r="F11" s="130"/>
      <c r="G11" s="130">
        <f t="shared" si="0"/>
        <v>0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</row>
    <row r="12" spans="1:32" outlineLevel="1" x14ac:dyDescent="0.2">
      <c r="A12" s="107">
        <v>5</v>
      </c>
      <c r="B12" s="116">
        <v>210000005</v>
      </c>
      <c r="C12" s="114" t="s">
        <v>176</v>
      </c>
      <c r="D12" s="122" t="s">
        <v>74</v>
      </c>
      <c r="E12" s="122">
        <v>30</v>
      </c>
      <c r="F12" s="130"/>
      <c r="G12" s="130">
        <f t="shared" ref="G12" si="1">F12*E12</f>
        <v>0</v>
      </c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</row>
    <row r="13" spans="1:32" outlineLevel="1" x14ac:dyDescent="0.2">
      <c r="A13" s="107">
        <v>6</v>
      </c>
      <c r="B13" s="116">
        <v>210000006</v>
      </c>
      <c r="C13" s="138" t="s">
        <v>166</v>
      </c>
      <c r="D13" s="125" t="s">
        <v>75</v>
      </c>
      <c r="E13" s="135">
        <v>60</v>
      </c>
      <c r="F13" s="130"/>
      <c r="G13" s="130">
        <f t="shared" si="0"/>
        <v>0</v>
      </c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</row>
    <row r="14" spans="1:32" outlineLevel="1" x14ac:dyDescent="0.2">
      <c r="A14" s="107">
        <v>7</v>
      </c>
      <c r="B14" s="116">
        <v>210000007</v>
      </c>
      <c r="C14" s="120" t="s">
        <v>190</v>
      </c>
      <c r="D14" s="125" t="s">
        <v>75</v>
      </c>
      <c r="E14" s="135">
        <v>2</v>
      </c>
      <c r="F14" s="130"/>
      <c r="G14" s="130">
        <f t="shared" si="0"/>
        <v>0</v>
      </c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</row>
    <row r="15" spans="1:32" outlineLevel="1" x14ac:dyDescent="0.2">
      <c r="A15" s="107">
        <v>8</v>
      </c>
      <c r="B15" s="116">
        <v>210000008</v>
      </c>
      <c r="C15" s="120" t="s">
        <v>191</v>
      </c>
      <c r="D15" s="125" t="s">
        <v>75</v>
      </c>
      <c r="E15" s="135">
        <v>18</v>
      </c>
      <c r="F15" s="130"/>
      <c r="G15" s="130">
        <f t="shared" si="0"/>
        <v>0</v>
      </c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</row>
    <row r="16" spans="1:32" outlineLevel="1" x14ac:dyDescent="0.2">
      <c r="A16" s="107">
        <v>9</v>
      </c>
      <c r="B16" s="116">
        <v>210000009</v>
      </c>
      <c r="C16" s="120" t="s">
        <v>167</v>
      </c>
      <c r="D16" s="125" t="s">
        <v>75</v>
      </c>
      <c r="E16" s="135">
        <v>6</v>
      </c>
      <c r="F16" s="130"/>
      <c r="G16" s="130">
        <f t="shared" si="0"/>
        <v>0</v>
      </c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</row>
    <row r="17" spans="1:32" outlineLevel="1" x14ac:dyDescent="0.2">
      <c r="A17" s="107">
        <v>10</v>
      </c>
      <c r="B17" s="116">
        <v>210000010</v>
      </c>
      <c r="C17" s="120" t="s">
        <v>168</v>
      </c>
      <c r="D17" s="125" t="s">
        <v>75</v>
      </c>
      <c r="E17" s="135">
        <v>2</v>
      </c>
      <c r="F17" s="130"/>
      <c r="G17" s="130">
        <f t="shared" si="0"/>
        <v>0</v>
      </c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</row>
    <row r="18" spans="1:32" outlineLevel="1" x14ac:dyDescent="0.2">
      <c r="A18" s="107">
        <v>11</v>
      </c>
      <c r="B18" s="116">
        <v>210000011</v>
      </c>
      <c r="C18" s="120" t="s">
        <v>189</v>
      </c>
      <c r="D18" s="125" t="s">
        <v>74</v>
      </c>
      <c r="E18" s="135">
        <v>10</v>
      </c>
      <c r="F18" s="130"/>
      <c r="G18" s="130">
        <f t="shared" si="0"/>
        <v>0</v>
      </c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</row>
    <row r="19" spans="1:32" outlineLevel="1" x14ac:dyDescent="0.2">
      <c r="A19" s="107">
        <v>12</v>
      </c>
      <c r="B19" s="116">
        <v>210000012</v>
      </c>
      <c r="C19" s="114" t="s">
        <v>169</v>
      </c>
      <c r="D19" s="122" t="s">
        <v>79</v>
      </c>
      <c r="E19" s="122">
        <v>2</v>
      </c>
      <c r="F19" s="130"/>
      <c r="G19" s="130">
        <f t="shared" si="0"/>
        <v>0</v>
      </c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</row>
    <row r="20" spans="1:32" outlineLevel="1" x14ac:dyDescent="0.2">
      <c r="A20" s="107">
        <v>13</v>
      </c>
      <c r="B20" s="116">
        <v>210000013</v>
      </c>
      <c r="C20" s="120" t="s">
        <v>170</v>
      </c>
      <c r="D20" s="125" t="s">
        <v>79</v>
      </c>
      <c r="E20" s="135">
        <v>1</v>
      </c>
      <c r="F20" s="130"/>
      <c r="G20" s="130">
        <f>F20*E20</f>
        <v>0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</row>
    <row r="21" spans="1:32" ht="12.75" customHeight="1" outlineLevel="1" x14ac:dyDescent="0.2">
      <c r="A21" s="107">
        <v>14</v>
      </c>
      <c r="B21" s="116">
        <v>210000014</v>
      </c>
      <c r="C21" s="138" t="s">
        <v>195</v>
      </c>
      <c r="D21" s="125" t="s">
        <v>75</v>
      </c>
      <c r="E21" s="135">
        <v>1</v>
      </c>
      <c r="F21" s="130"/>
      <c r="G21" s="130">
        <f t="shared" ref="G21" si="2">F21*E21</f>
        <v>0</v>
      </c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</row>
    <row r="22" spans="1:32" outlineLevel="1" x14ac:dyDescent="0.2">
      <c r="A22" s="107">
        <v>15</v>
      </c>
      <c r="B22" s="116">
        <v>210000015</v>
      </c>
      <c r="C22" s="120" t="s">
        <v>146</v>
      </c>
      <c r="D22" s="125" t="s">
        <v>79</v>
      </c>
      <c r="E22" s="135">
        <v>1</v>
      </c>
      <c r="F22" s="130"/>
      <c r="G22" s="130">
        <f>F22*E22</f>
        <v>0</v>
      </c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</row>
    <row r="23" spans="1:32" x14ac:dyDescent="0.2">
      <c r="A23" s="111" t="s">
        <v>73</v>
      </c>
      <c r="B23" s="134"/>
      <c r="C23" s="115" t="s">
        <v>62</v>
      </c>
      <c r="D23" s="126"/>
      <c r="E23" s="126"/>
      <c r="F23" s="131"/>
      <c r="G23" s="131">
        <f>SUM(G24:G39)</f>
        <v>0</v>
      </c>
    </row>
    <row r="24" spans="1:32" outlineLevel="1" x14ac:dyDescent="0.2">
      <c r="A24" s="107">
        <v>16</v>
      </c>
      <c r="B24" s="116">
        <v>210000016</v>
      </c>
      <c r="C24" s="137" t="s">
        <v>159</v>
      </c>
      <c r="D24" s="122" t="s">
        <v>74</v>
      </c>
      <c r="E24" s="122">
        <v>10</v>
      </c>
      <c r="F24" s="130"/>
      <c r="G24" s="130">
        <f>F24*E24</f>
        <v>0</v>
      </c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</row>
    <row r="25" spans="1:32" outlineLevel="1" x14ac:dyDescent="0.2">
      <c r="A25" s="107">
        <v>17</v>
      </c>
      <c r="B25" s="116">
        <v>210000017</v>
      </c>
      <c r="C25" s="137" t="s">
        <v>92</v>
      </c>
      <c r="D25" s="122" t="s">
        <v>77</v>
      </c>
      <c r="E25" s="122">
        <v>4</v>
      </c>
      <c r="F25" s="130"/>
      <c r="G25" s="130">
        <f t="shared" ref="G25:G52" si="3">F25*E25</f>
        <v>0</v>
      </c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</row>
    <row r="26" spans="1:32" outlineLevel="1" x14ac:dyDescent="0.2">
      <c r="A26" s="107">
        <v>18</v>
      </c>
      <c r="B26" s="116">
        <v>210000018</v>
      </c>
      <c r="C26" s="137" t="s">
        <v>93</v>
      </c>
      <c r="D26" s="122" t="s">
        <v>75</v>
      </c>
      <c r="E26" s="122">
        <v>1</v>
      </c>
      <c r="F26" s="130"/>
      <c r="G26" s="130">
        <f t="shared" si="3"/>
        <v>0</v>
      </c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</row>
    <row r="27" spans="1:32" outlineLevel="1" x14ac:dyDescent="0.2">
      <c r="A27" s="107">
        <v>19</v>
      </c>
      <c r="B27" s="116">
        <v>210000019</v>
      </c>
      <c r="C27" s="137" t="s">
        <v>80</v>
      </c>
      <c r="D27" s="122" t="s">
        <v>75</v>
      </c>
      <c r="E27" s="122">
        <v>1</v>
      </c>
      <c r="F27" s="130"/>
      <c r="G27" s="130">
        <f t="shared" si="3"/>
        <v>0</v>
      </c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</row>
    <row r="28" spans="1:32" outlineLevel="1" x14ac:dyDescent="0.2">
      <c r="A28" s="107">
        <v>20</v>
      </c>
      <c r="B28" s="116">
        <v>210000020</v>
      </c>
      <c r="C28" s="137" t="s">
        <v>102</v>
      </c>
      <c r="D28" s="122" t="s">
        <v>75</v>
      </c>
      <c r="E28" s="122">
        <v>2</v>
      </c>
      <c r="F28" s="130"/>
      <c r="G28" s="130">
        <f t="shared" si="3"/>
        <v>0</v>
      </c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</row>
    <row r="29" spans="1:32" ht="56.25" outlineLevel="1" x14ac:dyDescent="0.2">
      <c r="A29" s="107">
        <v>21</v>
      </c>
      <c r="B29" s="116">
        <v>210000021</v>
      </c>
      <c r="C29" s="137" t="s">
        <v>192</v>
      </c>
      <c r="D29" s="122" t="s">
        <v>75</v>
      </c>
      <c r="E29" s="122">
        <v>1</v>
      </c>
      <c r="F29" s="130"/>
      <c r="G29" s="130">
        <f t="shared" si="3"/>
        <v>0</v>
      </c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</row>
    <row r="30" spans="1:32" outlineLevel="1" x14ac:dyDescent="0.2">
      <c r="A30" s="107">
        <v>22</v>
      </c>
      <c r="B30" s="116">
        <v>210000022</v>
      </c>
      <c r="C30" s="137" t="s">
        <v>152</v>
      </c>
      <c r="D30" s="122" t="s">
        <v>75</v>
      </c>
      <c r="E30" s="122">
        <v>1</v>
      </c>
      <c r="F30" s="130"/>
      <c r="G30" s="130">
        <f t="shared" si="3"/>
        <v>0</v>
      </c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</row>
    <row r="31" spans="1:32" outlineLevel="1" x14ac:dyDescent="0.2">
      <c r="A31" s="107">
        <v>23</v>
      </c>
      <c r="B31" s="116">
        <v>210000023</v>
      </c>
      <c r="C31" s="137" t="s">
        <v>172</v>
      </c>
      <c r="D31" s="122" t="s">
        <v>75</v>
      </c>
      <c r="E31" s="122">
        <v>1</v>
      </c>
      <c r="F31" s="130"/>
      <c r="G31" s="130">
        <f t="shared" si="3"/>
        <v>0</v>
      </c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</row>
    <row r="32" spans="1:32" outlineLevel="1" x14ac:dyDescent="0.2">
      <c r="A32" s="107">
        <v>24</v>
      </c>
      <c r="B32" s="116">
        <v>210000024</v>
      </c>
      <c r="C32" s="137" t="s">
        <v>105</v>
      </c>
      <c r="D32" s="122" t="s">
        <v>75</v>
      </c>
      <c r="E32" s="122">
        <v>4</v>
      </c>
      <c r="F32" s="130"/>
      <c r="G32" s="130">
        <f t="shared" si="3"/>
        <v>0</v>
      </c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</row>
    <row r="33" spans="1:32" outlineLevel="1" x14ac:dyDescent="0.2">
      <c r="A33" s="107">
        <v>25</v>
      </c>
      <c r="B33" s="116">
        <v>210000025</v>
      </c>
      <c r="C33" s="137" t="s">
        <v>91</v>
      </c>
      <c r="D33" s="122" t="s">
        <v>75</v>
      </c>
      <c r="E33" s="122">
        <v>6</v>
      </c>
      <c r="F33" s="130"/>
      <c r="G33" s="130">
        <f t="shared" si="3"/>
        <v>0</v>
      </c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</row>
    <row r="34" spans="1:32" outlineLevel="1" x14ac:dyDescent="0.2">
      <c r="A34" s="107">
        <v>26</v>
      </c>
      <c r="B34" s="116">
        <v>210000026</v>
      </c>
      <c r="C34" s="137" t="s">
        <v>164</v>
      </c>
      <c r="D34" s="122" t="s">
        <v>79</v>
      </c>
      <c r="E34" s="122">
        <v>1</v>
      </c>
      <c r="F34" s="130"/>
      <c r="G34" s="130">
        <f t="shared" si="3"/>
        <v>0</v>
      </c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</row>
    <row r="35" spans="1:32" outlineLevel="1" x14ac:dyDescent="0.2">
      <c r="A35" s="107">
        <v>27</v>
      </c>
      <c r="B35" s="116">
        <v>210000027</v>
      </c>
      <c r="C35" s="137" t="s">
        <v>81</v>
      </c>
      <c r="D35" s="122" t="s">
        <v>75</v>
      </c>
      <c r="E35" s="122">
        <v>1</v>
      </c>
      <c r="F35" s="130"/>
      <c r="G35" s="130">
        <f t="shared" si="3"/>
        <v>0</v>
      </c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</row>
    <row r="36" spans="1:32" ht="22.5" outlineLevel="1" x14ac:dyDescent="0.2">
      <c r="A36" s="107">
        <v>28</v>
      </c>
      <c r="B36" s="116">
        <v>210000028</v>
      </c>
      <c r="C36" s="137" t="s">
        <v>197</v>
      </c>
      <c r="D36" s="122" t="s">
        <v>75</v>
      </c>
      <c r="E36" s="122">
        <v>1</v>
      </c>
      <c r="F36" s="130"/>
      <c r="G36" s="130">
        <f t="shared" si="3"/>
        <v>0</v>
      </c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</row>
    <row r="37" spans="1:32" ht="33.75" outlineLevel="1" x14ac:dyDescent="0.2">
      <c r="A37" s="107">
        <v>29</v>
      </c>
      <c r="B37" s="116">
        <v>210000029</v>
      </c>
      <c r="C37" s="114" t="s">
        <v>153</v>
      </c>
      <c r="D37" s="122" t="s">
        <v>75</v>
      </c>
      <c r="E37" s="122">
        <v>2</v>
      </c>
      <c r="F37" s="130"/>
      <c r="G37" s="130">
        <f t="shared" si="3"/>
        <v>0</v>
      </c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</row>
    <row r="38" spans="1:32" ht="33.75" outlineLevel="1" x14ac:dyDescent="0.2">
      <c r="A38" s="107">
        <v>30</v>
      </c>
      <c r="B38" s="116">
        <v>210000030</v>
      </c>
      <c r="C38" s="114" t="s">
        <v>154</v>
      </c>
      <c r="D38" s="122" t="s">
        <v>75</v>
      </c>
      <c r="E38" s="122">
        <v>2</v>
      </c>
      <c r="F38" s="130"/>
      <c r="G38" s="130">
        <f t="shared" si="3"/>
        <v>0</v>
      </c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</row>
    <row r="39" spans="1:32" outlineLevel="1" x14ac:dyDescent="0.2">
      <c r="A39" s="107">
        <v>31</v>
      </c>
      <c r="B39" s="116">
        <v>210000031</v>
      </c>
      <c r="C39" s="114" t="s">
        <v>157</v>
      </c>
      <c r="D39" s="122" t="s">
        <v>75</v>
      </c>
      <c r="E39" s="122">
        <v>2</v>
      </c>
      <c r="F39" s="130"/>
      <c r="G39" s="130">
        <f>F39*E39</f>
        <v>0</v>
      </c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</row>
    <row r="40" spans="1:32" x14ac:dyDescent="0.2">
      <c r="A40" s="111" t="s">
        <v>73</v>
      </c>
      <c r="B40" s="134"/>
      <c r="C40" s="115" t="s">
        <v>63</v>
      </c>
      <c r="D40" s="126"/>
      <c r="E40" s="126"/>
      <c r="F40" s="131"/>
      <c r="G40" s="131">
        <f>SUM(G41:G52)</f>
        <v>0</v>
      </c>
    </row>
    <row r="41" spans="1:32" outlineLevel="1" x14ac:dyDescent="0.2">
      <c r="A41" s="107">
        <v>32</v>
      </c>
      <c r="B41" s="116">
        <v>210000032</v>
      </c>
      <c r="C41" s="139" t="s">
        <v>98</v>
      </c>
      <c r="D41" s="122" t="s">
        <v>75</v>
      </c>
      <c r="E41" s="122">
        <v>2</v>
      </c>
      <c r="F41" s="130"/>
      <c r="G41" s="130">
        <f t="shared" si="3"/>
        <v>0</v>
      </c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</row>
    <row r="42" spans="1:32" outlineLevel="1" x14ac:dyDescent="0.2">
      <c r="A42" s="107">
        <v>33</v>
      </c>
      <c r="B42" s="116">
        <v>210000033</v>
      </c>
      <c r="C42" s="137" t="s">
        <v>82</v>
      </c>
      <c r="D42" s="122" t="s">
        <v>75</v>
      </c>
      <c r="E42" s="122">
        <v>1</v>
      </c>
      <c r="F42" s="130"/>
      <c r="G42" s="130">
        <f t="shared" si="3"/>
        <v>0</v>
      </c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</row>
    <row r="43" spans="1:32" outlineLevel="1" x14ac:dyDescent="0.2">
      <c r="A43" s="107">
        <v>34</v>
      </c>
      <c r="B43" s="116">
        <v>210000034</v>
      </c>
      <c r="C43" s="137" t="s">
        <v>99</v>
      </c>
      <c r="D43" s="122" t="s">
        <v>75</v>
      </c>
      <c r="E43" s="122">
        <v>1</v>
      </c>
      <c r="F43" s="130"/>
      <c r="G43" s="130">
        <f t="shared" si="3"/>
        <v>0</v>
      </c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</row>
    <row r="44" spans="1:32" outlineLevel="1" x14ac:dyDescent="0.2">
      <c r="A44" s="107">
        <v>35</v>
      </c>
      <c r="B44" s="116">
        <v>210000035</v>
      </c>
      <c r="C44" s="137" t="s">
        <v>83</v>
      </c>
      <c r="D44" s="122" t="s">
        <v>75</v>
      </c>
      <c r="E44" s="122">
        <v>1</v>
      </c>
      <c r="F44" s="130"/>
      <c r="G44" s="130">
        <f t="shared" si="3"/>
        <v>0</v>
      </c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</row>
    <row r="45" spans="1:32" outlineLevel="1" x14ac:dyDescent="0.2">
      <c r="A45" s="107">
        <v>36</v>
      </c>
      <c r="B45" s="116">
        <v>210000036</v>
      </c>
      <c r="C45" s="137" t="s">
        <v>84</v>
      </c>
      <c r="D45" s="122" t="s">
        <v>75</v>
      </c>
      <c r="E45" s="122">
        <v>1</v>
      </c>
      <c r="F45" s="130"/>
      <c r="G45" s="130">
        <f t="shared" si="3"/>
        <v>0</v>
      </c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</row>
    <row r="46" spans="1:32" outlineLevel="1" x14ac:dyDescent="0.2">
      <c r="A46" s="107">
        <v>37</v>
      </c>
      <c r="B46" s="116">
        <v>210000037</v>
      </c>
      <c r="C46" s="137" t="s">
        <v>85</v>
      </c>
      <c r="D46" s="122" t="s">
        <v>75</v>
      </c>
      <c r="E46" s="122">
        <v>2</v>
      </c>
      <c r="F46" s="130"/>
      <c r="G46" s="130">
        <f t="shared" si="3"/>
        <v>0</v>
      </c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</row>
    <row r="47" spans="1:32" outlineLevel="1" x14ac:dyDescent="0.2">
      <c r="A47" s="107">
        <v>38</v>
      </c>
      <c r="B47" s="116">
        <v>210000038</v>
      </c>
      <c r="C47" s="114" t="s">
        <v>103</v>
      </c>
      <c r="D47" s="122" t="s">
        <v>75</v>
      </c>
      <c r="E47" s="122">
        <v>2</v>
      </c>
      <c r="F47" s="130"/>
      <c r="G47" s="130">
        <f t="shared" si="3"/>
        <v>0</v>
      </c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</row>
    <row r="48" spans="1:32" outlineLevel="1" x14ac:dyDescent="0.2">
      <c r="A48" s="107">
        <v>39</v>
      </c>
      <c r="B48" s="116">
        <v>210000039</v>
      </c>
      <c r="C48" s="114" t="s">
        <v>207</v>
      </c>
      <c r="D48" s="122" t="s">
        <v>75</v>
      </c>
      <c r="E48" s="122">
        <v>4</v>
      </c>
      <c r="F48" s="130"/>
      <c r="G48" s="130">
        <f t="shared" si="3"/>
        <v>0</v>
      </c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</row>
    <row r="49" spans="1:32" outlineLevel="1" x14ac:dyDescent="0.2">
      <c r="A49" s="107">
        <v>40</v>
      </c>
      <c r="B49" s="116">
        <v>210000040</v>
      </c>
      <c r="C49" s="114" t="s">
        <v>208</v>
      </c>
      <c r="D49" s="122" t="s">
        <v>75</v>
      </c>
      <c r="E49" s="122">
        <v>4</v>
      </c>
      <c r="F49" s="130"/>
      <c r="G49" s="130">
        <f t="shared" si="3"/>
        <v>0</v>
      </c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</row>
    <row r="50" spans="1:32" outlineLevel="1" x14ac:dyDescent="0.2">
      <c r="A50" s="107">
        <v>41</v>
      </c>
      <c r="B50" s="116">
        <v>210000041</v>
      </c>
      <c r="C50" s="114" t="s">
        <v>209</v>
      </c>
      <c r="D50" s="122" t="s">
        <v>75</v>
      </c>
      <c r="E50" s="122">
        <v>4</v>
      </c>
      <c r="F50" s="130"/>
      <c r="G50" s="130">
        <f t="shared" si="3"/>
        <v>0</v>
      </c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</row>
    <row r="51" spans="1:32" outlineLevel="1" x14ac:dyDescent="0.2">
      <c r="A51" s="107">
        <v>42</v>
      </c>
      <c r="B51" s="116">
        <v>210000042</v>
      </c>
      <c r="C51" s="114" t="s">
        <v>97</v>
      </c>
      <c r="D51" s="122" t="s">
        <v>75</v>
      </c>
      <c r="E51" s="122">
        <v>4</v>
      </c>
      <c r="F51" s="130"/>
      <c r="G51" s="130">
        <f t="shared" si="3"/>
        <v>0</v>
      </c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</row>
    <row r="52" spans="1:32" outlineLevel="1" x14ac:dyDescent="0.2">
      <c r="A52" s="107">
        <v>43</v>
      </c>
      <c r="B52" s="116">
        <v>210000043</v>
      </c>
      <c r="C52" s="114" t="s">
        <v>205</v>
      </c>
      <c r="D52" s="122" t="s">
        <v>75</v>
      </c>
      <c r="E52" s="122">
        <v>1</v>
      </c>
      <c r="F52" s="130"/>
      <c r="G52" s="130">
        <f t="shared" si="3"/>
        <v>0</v>
      </c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</row>
    <row r="53" spans="1:32" x14ac:dyDescent="0.2">
      <c r="A53" s="111" t="s">
        <v>73</v>
      </c>
      <c r="B53" s="134"/>
      <c r="C53" s="115" t="s">
        <v>64</v>
      </c>
      <c r="D53" s="126"/>
      <c r="E53" s="126"/>
      <c r="F53" s="131"/>
      <c r="G53" s="131">
        <f>SUM(G54:G60)</f>
        <v>0</v>
      </c>
    </row>
    <row r="54" spans="1:32" outlineLevel="1" x14ac:dyDescent="0.2">
      <c r="A54" s="107">
        <v>44</v>
      </c>
      <c r="B54" s="116">
        <v>210000044</v>
      </c>
      <c r="C54" s="114" t="s">
        <v>78</v>
      </c>
      <c r="D54" s="122" t="s">
        <v>79</v>
      </c>
      <c r="E54" s="122">
        <v>1</v>
      </c>
      <c r="F54" s="130"/>
      <c r="G54" s="130">
        <f>F54*E54</f>
        <v>0</v>
      </c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</row>
    <row r="55" spans="1:32" ht="12.75" customHeight="1" outlineLevel="1" x14ac:dyDescent="0.2">
      <c r="A55" s="107">
        <v>45</v>
      </c>
      <c r="B55" s="116">
        <v>210000045</v>
      </c>
      <c r="C55" s="114" t="s">
        <v>196</v>
      </c>
      <c r="D55" s="122" t="s">
        <v>79</v>
      </c>
      <c r="E55" s="122">
        <v>1</v>
      </c>
      <c r="F55" s="130"/>
      <c r="G55" s="130">
        <f t="shared" ref="G55:G60" si="4">F55*E55</f>
        <v>0</v>
      </c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</row>
    <row r="56" spans="1:32" x14ac:dyDescent="0.2">
      <c r="A56" s="107">
        <v>46</v>
      </c>
      <c r="B56" s="116">
        <v>210000046</v>
      </c>
      <c r="C56" s="137" t="s">
        <v>89</v>
      </c>
      <c r="D56" s="122" t="s">
        <v>76</v>
      </c>
      <c r="E56" s="136">
        <v>8</v>
      </c>
      <c r="F56" s="130"/>
      <c r="G56" s="130">
        <f t="shared" si="4"/>
        <v>0</v>
      </c>
    </row>
    <row r="57" spans="1:32" x14ac:dyDescent="0.2">
      <c r="A57" s="107">
        <v>47</v>
      </c>
      <c r="B57" s="116">
        <v>210000047</v>
      </c>
      <c r="C57" s="137" t="s">
        <v>88</v>
      </c>
      <c r="D57" s="122" t="s">
        <v>76</v>
      </c>
      <c r="E57" s="136">
        <v>4</v>
      </c>
      <c r="F57" s="130"/>
      <c r="G57" s="130">
        <f t="shared" si="4"/>
        <v>0</v>
      </c>
    </row>
    <row r="58" spans="1:32" x14ac:dyDescent="0.2">
      <c r="A58" s="107">
        <v>48</v>
      </c>
      <c r="B58" s="116">
        <v>210000048</v>
      </c>
      <c r="C58" s="137" t="s">
        <v>86</v>
      </c>
      <c r="D58" s="122" t="s">
        <v>76</v>
      </c>
      <c r="E58" s="136">
        <v>6</v>
      </c>
      <c r="F58" s="130"/>
      <c r="G58" s="130">
        <f t="shared" si="4"/>
        <v>0</v>
      </c>
    </row>
    <row r="59" spans="1:32" x14ac:dyDescent="0.2">
      <c r="A59" s="107">
        <v>50</v>
      </c>
      <c r="B59" s="116">
        <v>210000050</v>
      </c>
      <c r="C59" s="137" t="s">
        <v>87</v>
      </c>
      <c r="D59" s="122" t="s">
        <v>76</v>
      </c>
      <c r="E59" s="136">
        <v>48</v>
      </c>
      <c r="F59" s="130"/>
      <c r="G59" s="130">
        <f t="shared" si="4"/>
        <v>0</v>
      </c>
    </row>
    <row r="60" spans="1:32" x14ac:dyDescent="0.2">
      <c r="A60" s="107">
        <v>51</v>
      </c>
      <c r="B60" s="116">
        <v>210000051</v>
      </c>
      <c r="C60" s="137" t="s">
        <v>90</v>
      </c>
      <c r="D60" s="127" t="s">
        <v>76</v>
      </c>
      <c r="E60" s="127">
        <v>10</v>
      </c>
      <c r="F60" s="130"/>
      <c r="G60" s="130">
        <f t="shared" si="4"/>
        <v>0</v>
      </c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Pokyny pro vyplnění</vt:lpstr>
      <vt:lpstr>Rekapitulace</vt:lpstr>
      <vt:lpstr>VzorPolozky</vt:lpstr>
      <vt:lpstr>K0 ÚMČ  </vt:lpstr>
      <vt:lpstr>K1 Uzbecká 20</vt:lpstr>
      <vt:lpstr>K2 Moldavská 19</vt:lpstr>
      <vt:lpstr>Rekapitulace!CelkemDPHVypocet</vt:lpstr>
      <vt:lpstr>CenaCelkem</vt:lpstr>
      <vt:lpstr>CenaCelkemBezDPH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'K0 ÚMČ  '!Oblast_tisku</vt:lpstr>
      <vt:lpstr>'K1 Uzbecká 20'!Oblast_tisku</vt:lpstr>
      <vt:lpstr>'K2 Moldavská 19'!Oblast_tisku</vt:lpstr>
      <vt:lpstr>Rekapitulace!Oblast_tisku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2024-05-16T11:46:57Z</cp:lastPrinted>
  <dcterms:created xsi:type="dcterms:W3CDTF">2009-04-08T07:15:50Z</dcterms:created>
  <dcterms:modified xsi:type="dcterms:W3CDTF">2025-05-29T07:49:14Z</dcterms:modified>
</cp:coreProperties>
</file>