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Zabovřesky\PD_III.etapa_2026\"/>
    </mc:Choice>
  </mc:AlternateContent>
  <xr:revisionPtr revIDLastSave="0" documentId="13_ncr:1_{195094F0-98CE-4C8F-92BE-ABB673F01195}" xr6:coauthVersionLast="47" xr6:coauthVersionMax="47" xr10:uidLastSave="{00000000-0000-0000-0000-000000000000}"/>
  <bookViews>
    <workbookView xWindow="40980" yWindow="645" windowWidth="20355" windowHeight="1957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2" l="1"/>
  <c r="G25" i="12"/>
  <c r="G86" i="12"/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7" i="12" s="1"/>
  <c r="G8" i="12"/>
  <c r="G46" i="12" l="1"/>
  <c r="G100" i="12" l="1"/>
  <c r="G95" i="12" l="1"/>
  <c r="G96" i="12"/>
  <c r="G97" i="12"/>
  <c r="G98" i="12"/>
  <c r="G99" i="12"/>
  <c r="G101" i="12"/>
  <c r="G102" i="12"/>
  <c r="G103" i="12"/>
  <c r="G94" i="12"/>
  <c r="G93" i="12" s="1"/>
  <c r="G85" i="12"/>
  <c r="G84" i="12" s="1"/>
  <c r="G87" i="12"/>
  <c r="G88" i="12"/>
  <c r="G89" i="12"/>
  <c r="G90" i="12"/>
  <c r="G91" i="12"/>
  <c r="G92" i="12"/>
  <c r="G81" i="12"/>
  <c r="G82" i="12"/>
  <c r="G83" i="12"/>
  <c r="G80" i="12"/>
  <c r="G79" i="12" s="1"/>
  <c r="G70" i="12"/>
  <c r="G71" i="12"/>
  <c r="G72" i="12"/>
  <c r="G73" i="12"/>
  <c r="G74" i="12"/>
  <c r="G75" i="12"/>
  <c r="G76" i="12"/>
  <c r="G77" i="12"/>
  <c r="G78" i="12"/>
  <c r="G69" i="12"/>
  <c r="G45" i="12" s="1"/>
  <c r="H32" i="1" l="1"/>
  <c r="I65" i="1" l="1"/>
  <c r="M42" i="12" l="1"/>
  <c r="M28" i="12"/>
  <c r="M14" i="12"/>
  <c r="U96" i="12"/>
  <c r="Q96" i="12"/>
  <c r="O96" i="12"/>
  <c r="K96" i="12"/>
  <c r="I96" i="12"/>
  <c r="M96" i="12"/>
  <c r="U95" i="12"/>
  <c r="Q95" i="12"/>
  <c r="O95" i="12"/>
  <c r="K95" i="12"/>
  <c r="I95" i="12"/>
  <c r="M95" i="12"/>
  <c r="U94" i="12"/>
  <c r="Q94" i="12"/>
  <c r="O94" i="12"/>
  <c r="K94" i="12"/>
  <c r="I94" i="12"/>
  <c r="M94" i="12"/>
  <c r="U92" i="12"/>
  <c r="Q92" i="12"/>
  <c r="O92" i="12"/>
  <c r="K92" i="12"/>
  <c r="I92" i="12"/>
  <c r="U85" i="12"/>
  <c r="Q85" i="12"/>
  <c r="O85" i="12"/>
  <c r="K85" i="12"/>
  <c r="I85" i="12"/>
  <c r="M85" i="12"/>
  <c r="U83" i="12"/>
  <c r="Q83" i="12"/>
  <c r="O83" i="12"/>
  <c r="K83" i="12"/>
  <c r="I83" i="12"/>
  <c r="M83" i="12"/>
  <c r="U82" i="12"/>
  <c r="Q82" i="12"/>
  <c r="O82" i="12"/>
  <c r="K82" i="12"/>
  <c r="I82" i="12"/>
  <c r="M82" i="12"/>
  <c r="U81" i="12"/>
  <c r="Q81" i="12"/>
  <c r="O81" i="12"/>
  <c r="K81" i="12"/>
  <c r="I81" i="12"/>
  <c r="M81" i="12"/>
  <c r="U80" i="12"/>
  <c r="Q80" i="12"/>
  <c r="O80" i="12"/>
  <c r="K80" i="12"/>
  <c r="I80" i="12"/>
  <c r="U78" i="12"/>
  <c r="Q78" i="12"/>
  <c r="O78" i="12"/>
  <c r="K78" i="12"/>
  <c r="I78" i="12"/>
  <c r="M78" i="12"/>
  <c r="U77" i="12"/>
  <c r="Q77" i="12"/>
  <c r="O77" i="12"/>
  <c r="K77" i="12"/>
  <c r="I77" i="12"/>
  <c r="M77" i="12"/>
  <c r="U46" i="12"/>
  <c r="Q46" i="12"/>
  <c r="O46" i="12"/>
  <c r="K46" i="12"/>
  <c r="I46" i="12"/>
  <c r="U42" i="12"/>
  <c r="Q42" i="12"/>
  <c r="O42" i="12"/>
  <c r="K42" i="12"/>
  <c r="I42" i="12"/>
  <c r="U28" i="12"/>
  <c r="Q28" i="12"/>
  <c r="O28" i="12"/>
  <c r="K28" i="12"/>
  <c r="I28" i="12"/>
  <c r="U14" i="12"/>
  <c r="Q14" i="12"/>
  <c r="O14" i="12"/>
  <c r="K14" i="12"/>
  <c r="I14" i="12"/>
  <c r="U13" i="12"/>
  <c r="Q13" i="12"/>
  <c r="O13" i="12"/>
  <c r="K13" i="12"/>
  <c r="I13" i="12"/>
  <c r="U8" i="12"/>
  <c r="Q8" i="12"/>
  <c r="O8" i="12"/>
  <c r="K8" i="12"/>
  <c r="I8" i="12"/>
  <c r="I62" i="1" l="1"/>
  <c r="M92" i="12"/>
  <c r="I61" i="1"/>
  <c r="M13" i="12"/>
  <c r="M8" i="12"/>
  <c r="K93" i="12"/>
  <c r="I84" i="12"/>
  <c r="U84" i="12"/>
  <c r="I93" i="12"/>
  <c r="O93" i="12"/>
  <c r="O79" i="12"/>
  <c r="Q93" i="12"/>
  <c r="Q45" i="12"/>
  <c r="M80" i="12"/>
  <c r="M79" i="12" s="1"/>
  <c r="K84" i="12"/>
  <c r="U79" i="12"/>
  <c r="I45" i="12"/>
  <c r="U45" i="12"/>
  <c r="K79" i="12"/>
  <c r="I7" i="12"/>
  <c r="K7" i="12"/>
  <c r="K45" i="12"/>
  <c r="U93" i="12"/>
  <c r="O45" i="12"/>
  <c r="Q79" i="12"/>
  <c r="O84" i="12"/>
  <c r="I79" i="12"/>
  <c r="Q84" i="12"/>
  <c r="M93" i="12"/>
  <c r="U7" i="12"/>
  <c r="Q7" i="12"/>
  <c r="O7" i="12"/>
  <c r="M46" i="12"/>
  <c r="M45" i="12" s="1"/>
  <c r="M84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4" i="1" l="1"/>
  <c r="I63" i="1"/>
  <c r="J39" i="1"/>
  <c r="J42" i="1" s="1"/>
  <c r="J40" i="1"/>
  <c r="I66" i="1" l="1"/>
  <c r="J64" i="1" l="1"/>
  <c r="J63" i="1"/>
  <c r="J65" i="1"/>
  <c r="J62" i="1"/>
  <c r="I18" i="1"/>
  <c r="I21" i="1" s="1"/>
  <c r="G25" i="1" s="1"/>
  <c r="G26" i="1" s="1"/>
  <c r="G29" i="1" s="1"/>
  <c r="J61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<sst xmlns="http://schemas.openxmlformats.org/spreadsheetml/2006/main" count="345" uniqueCount="215">
  <si>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</si>
  <si>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</si>
  <si>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</si>
  <si>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</si>
  <si>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</si>
  <si>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</si>
  <si>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</si>
  <si>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</si>
  <si>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</si>
  <si>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</si>
  <si>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</si>
  <si>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</si>
  <si>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</si>
  <si>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</si>
  <si>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</si>
  <si>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</si>
  <si>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</si>
  <si>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</si>
  <si>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</si>
  <si>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</si>
  <si>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</si>
  <si>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</si>
  <si>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</si>
  <si>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</si>
  <si>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</si>
  <si>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</si>
  <si>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</si>
  <si>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</si>
  <si>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</si>
  <si>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</si>
  <si>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</si>
  <si>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</si>
  <si>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</si>
  <si>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</si>
  <si>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</si>
  <si>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</si>
  <si>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</si>
  <si>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</si>
  <si>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</si>
  <si>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</si>
  <si>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</si>
  <si>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</si>
  <si>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</si>
  <si>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</si>
  <si>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</si>
  <si>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</si>
  <si>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</si>
  <si>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</si>
  <si>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</si>
  <si>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</si>
  <si>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</si>
  <si>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</si>
  <si>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</si>
  <si>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</si>
  <si>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</si>
  <si>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</si>
  <si>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</si>
  <si>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</si>
  <si>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</si>
  <si>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</si>
  <si>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</si>
  <si>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</si>
  <si>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</si>
  <si>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</si>
  <si>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</si>
  <si>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</si>
  <si>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</si>
  <si>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</si>
  <si>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</si>
  <si>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</si>
  <si>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</si>
  <si>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</si>
  <si>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</si>
  <si>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</si>
  <si>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</si>
  <si>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</si>
  <si>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</si>
  <si>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</si>
  <si>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</si>
  <si>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</si>
  <si>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</si>
  <si>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</si>
  <si>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</si>
  <si>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</si>
  <si>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</si>
  <si>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</si>
  <si>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</si>
  <si>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</si>
  <si>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</si>
  <si>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</si>
  <si>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</si>
  <si>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</si>
  <si>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</si>
  <si>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</si>
  <si>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</si>
  <si>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</si>
  <si>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</si>
  <si>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</si>
  <si>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</si>
  <si>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</si>
  <si>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</si>
  <si>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</si>
  <si>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</si>
  <si>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</si>
  <si>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</si>
  <si>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</si>
  <si>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</si>
  <si>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</si>
  <si>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</si>
  <si>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</si>
  <si>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</si>
  <si>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</si>
  <si>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</si>
  <si>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</si>
  <si>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</si>
  <si>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</si>
  <si>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</si>
  <si>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</si>
  <si>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</si>
  <si>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</si>
  <si>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</si>
  <si>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</si>
  <si>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</si>
  <si>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</si>
  <si>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</si>
  <si>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</si>
  <si>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</si>
  <si>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</si>
  <si>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</si>
  <si>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</si>
  <si>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</si>
  <si>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</si>
  <si>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</si>
  <si>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</si>
  <si>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</si>
  <si>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</si>
  <si>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</si>
  <si>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</si>
  <si>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</si>
  <si>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</si>
  <si>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</si>
  <si>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</si>
  <si>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</si>
  <si>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</si>
  <si>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t>t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</si>
  <si>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</si>
  <si>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</si>
  <si>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</si>
  <si>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</si>
  <si>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</si>
  <si>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</si>
  <si>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</si>
  <si>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</si>
  <si>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</si>
  <si>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</si>
  <si>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</si>
  <si>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</si>
  <si>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Patchcord FTP RJ 45/RJ45 cat.7 1m</t>
  </si>
  <si>
    <t>Ethernet Cable cat7 S-FTP PVC outdoor</t>
  </si>
  <si>
    <t>Prostup ocelovým sloupem pr. 20mm</t>
  </si>
  <si>
    <t xml:space="preserve">Průzkum optické trasy </t>
  </si>
  <si>
    <t>Jistič 16A/B včetně montáže do rozváděče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</si>
  <si>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</si>
  <si>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</si>
  <si>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</si>
  <si>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</si>
  <si>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</si>
  <si>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</si>
  <si>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</si>
  <si>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</si>
  <si>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</si>
  <si>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</si>
  <si>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</si>
  <si>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Zříz.kab.lože z kop.písku š.do 50cm</t>
  </si>
  <si>
    <t>Skládkovné-zemina</t>
  </si>
  <si>
    <t>Zřízení varov.ohražení kolem výkopu</t>
  </si>
  <si>
    <t>Ocelová trubka PC 36mm</t>
  </si>
  <si>
    <t>Výložné rameno pro kameru, žárově zinkované</t>
  </si>
  <si>
    <t>Příslušenství PC 36(kolena, úchytky)</t>
  </si>
  <si>
    <t>- jednotlivé položky jsou uvedeny včetně montážních prací</t>
  </si>
  <si>
    <t>Zdvihací zařízení - plošina</t>
  </si>
  <si>
    <t>Výškové práce</t>
  </si>
  <si>
    <t>Odvoz zeminy do vzdálenosti 20 km</t>
  </si>
  <si>
    <t>Vytýčení ostatních inž.sítí</t>
  </si>
  <si>
    <t>Ukotvení stožáru, instalace, základ obetonování</t>
  </si>
  <si>
    <t>Patchcord SM LC/PC-LC/APC 1m duplex</t>
  </si>
  <si>
    <t>Orginální konzola určená pro otočné kamery + držák na stožár</t>
  </si>
  <si>
    <t>Průmyslový switch  2x 1G SFP, 2x ethernet PoE+,++60W per port -40-+70°</t>
  </si>
  <si>
    <t>SFP modul 20km SM single fiber CISCO</t>
  </si>
  <si>
    <t>ODF pro 12vl. včetně držáku, adaptér, pigtail, konektor 6x duplex LC/APC</t>
  </si>
  <si>
    <t>Baterie 18Ah, 12V, AGM,  nízky obsah výparů dle EN 50272-2</t>
  </si>
  <si>
    <t>Rozvodná skříň pro technologii kamer včetně zdroje, dobíječe</t>
  </si>
  <si>
    <t>Rozvodný panel AC + DC pro záložní zdroj</t>
  </si>
  <si>
    <t>Panoramatický modul pro kameru</t>
  </si>
  <si>
    <t>Hloubení kabelové rýhy 35cm šir.,55cm hlub.,zem.tř.3</t>
  </si>
  <si>
    <t>Ruční zához rýhy 35cm šir.,55cm hlub.,zem.tř.3</t>
  </si>
  <si>
    <r>
      <t>m</t>
    </r>
    <r>
      <rPr>
        <vertAlign val="superscript"/>
        <sz val="8"/>
        <rFont val="Arial CE"/>
        <family val="2"/>
        <charset val="238"/>
      </rPr>
      <t>3</t>
    </r>
  </si>
  <si>
    <t>Průzkum kabelové trasy ve volném terénu</t>
  </si>
  <si>
    <t xml:space="preserve">Ocelový stožár d= 8m, žárově zinkovano, vč. kotvících prvků, uzemnění </t>
  </si>
  <si>
    <t>Tomáš Krejzlík</t>
  </si>
  <si>
    <t>Koordinátor BOZP investora</t>
  </si>
  <si>
    <t>Výstavba kamerových bodů K1</t>
  </si>
  <si>
    <t>Popis rozpočtu: 01 - Výstavba kamerových bodů K1</t>
  </si>
  <si>
    <t>Úprava ve stávajícím rozvaděči NN</t>
  </si>
  <si>
    <t>Security center 5.11 licence kamera</t>
  </si>
  <si>
    <t>Security center 5.11 licence failover kamery (bez licence)</t>
  </si>
  <si>
    <t>Security center 5.11 SMA pro 1kameru Enterprise 1 rok</t>
  </si>
  <si>
    <t>Výstavba kamerových bodů MČ Brno Žabovřesky III.etapa - rozšíření MKDS</t>
  </si>
  <si>
    <t>Optická kabelová skříň KVZ vč. základové části</t>
  </si>
  <si>
    <t>Optický kabel 12vl SM 9/125um outdoor</t>
  </si>
  <si>
    <t>Záfuk MT do stávající HD-PE</t>
  </si>
  <si>
    <t>Rozvody OC Perla  - kamera K1</t>
  </si>
  <si>
    <t>Rozvody OC Perla - kamera K1</t>
  </si>
  <si>
    <t>MT 12/8 zodolněná šedá</t>
  </si>
  <si>
    <t>Instalace a manipulace v ODF technologie 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</si>
</sst>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5" fillId="0" borderId="0" applyFill="0"/>
    <xf numFmtId="0" fontId="2" fillId="0" borderId="0"/>
    <xf numFmtId="0" fontId="36" fillId="0" borderId="0"/>
    <xf numFmtId="0" fontId="37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55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38" fillId="0" borderId="0" xfId="0" applyFont="1"/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4" fontId="8" fillId="0" borderId="27" xfId="0" applyNumberFormat="1" applyFont="1" applyBorder="1" applyAlignment="1">
      <alignment vertical="center"/>
    </xf>
    <xf numFmtId="0" fontId="39" fillId="0" borderId="29" xfId="29" applyFont="1" applyBorder="1"/>
    <xf numFmtId="166" fontId="39" fillId="0" borderId="29" xfId="29" applyNumberFormat="1" applyFont="1" applyBorder="1" applyAlignment="1">
      <alignment horizontal="center" wrapText="1"/>
    </xf>
    <xf numFmtId="167" fontId="39" fillId="0" borderId="36" xfId="29" applyNumberFormat="1" applyFont="1" applyBorder="1" applyAlignment="1">
      <alignment horizontal="right" wrapText="1"/>
    </xf>
    <xf numFmtId="4" fontId="39" fillId="0" borderId="29" xfId="29" applyNumberFormat="1" applyFont="1" applyBorder="1" applyAlignment="1">
      <alignment vertical="top"/>
    </xf>
    <xf numFmtId="0" fontId="40" fillId="0" borderId="28" xfId="0" applyFont="1" applyBorder="1" applyAlignment="1">
      <alignment horizontal="left" wrapText="1"/>
    </xf>
    <xf numFmtId="0" fontId="40" fillId="0" borderId="29" xfId="0" applyFont="1" applyBorder="1" applyAlignment="1">
      <alignment horizontal="center"/>
    </xf>
    <xf numFmtId="164" fontId="40" fillId="0" borderId="36" xfId="0" applyNumberFormat="1" applyFont="1" applyBorder="1" applyAlignment="1">
      <alignment vertical="top" shrinkToFit="1"/>
    </xf>
    <xf numFmtId="4" fontId="40" fillId="0" borderId="29" xfId="0" applyNumberFormat="1" applyFont="1" applyBorder="1" applyAlignment="1">
      <alignment vertical="top" shrinkToFit="1"/>
    </xf>
    <xf numFmtId="164" fontId="40" fillId="0" borderId="29" xfId="0" applyNumberFormat="1" applyFont="1" applyBorder="1" applyAlignment="1">
      <alignment vertical="top" shrinkToFi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40" fillId="0" borderId="28" xfId="0" applyFont="1" applyBorder="1" applyAlignment="1">
      <alignment wrapText="1"/>
    </xf>
    <xf numFmtId="0" fontId="40" fillId="0" borderId="29" xfId="0" applyFont="1" applyBorder="1" applyAlignment="1">
      <alignment horizontal="left" vertical="top" wrapText="1"/>
    </xf>
    <xf numFmtId="0" fontId="40" fillId="0" borderId="29" xfId="0" applyFont="1" applyBorder="1" applyAlignment="1">
      <alignment horizontal="center" vertical="top" shrinkToFit="1"/>
    </xf>
    <xf numFmtId="0" fontId="40" fillId="0" borderId="28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4" fillId="24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04" t="s">
        <v>41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9"/>
  <sheetViews>
    <sheetView showGridLines="0" tabSelected="1" topLeftCell="B1" zoomScaleNormal="100" zoomScaleSheetLayoutView="75" workbookViewId="0">
      <selection activeCell="M12" sqref="M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207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201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201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168</v>
      </c>
      <c r="D7" s="71" t="s">
        <v>167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40"/>
      <c r="E11" s="240"/>
      <c r="F11" s="240"/>
      <c r="G11" s="240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43"/>
      <c r="E12" s="243"/>
      <c r="F12" s="243"/>
      <c r="G12" s="243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0"/>
      <c r="E13" s="210"/>
      <c r="F13" s="210"/>
      <c r="G13" s="210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199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25"/>
      <c r="F16" s="226"/>
      <c r="G16" s="225"/>
      <c r="H16" s="226"/>
      <c r="I16" s="225">
        <v>0</v>
      </c>
      <c r="J16" s="227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25"/>
      <c r="F17" s="226"/>
      <c r="G17" s="225"/>
      <c r="H17" s="226"/>
      <c r="I17" s="225">
        <v>0</v>
      </c>
      <c r="J17" s="227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25"/>
      <c r="F18" s="226"/>
      <c r="G18" s="225"/>
      <c r="H18" s="226"/>
      <c r="I18" s="225">
        <f>I66</f>
        <v>0</v>
      </c>
      <c r="J18" s="227"/>
    </row>
    <row r="19" spans="1:10" ht="23.25" customHeight="1" x14ac:dyDescent="0.2">
      <c r="A19" s="142" t="s">
        <v>75</v>
      </c>
      <c r="B19" s="47" t="s">
        <v>29</v>
      </c>
      <c r="C19" s="48"/>
      <c r="D19" s="49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42" t="s">
        <v>76</v>
      </c>
      <c r="B20" s="47" t="s">
        <v>30</v>
      </c>
      <c r="C20" s="48"/>
      <c r="D20" s="49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3"/>
      <c r="B21" s="64" t="s">
        <v>31</v>
      </c>
      <c r="C21" s="65"/>
      <c r="D21" s="6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23">
        <v>0</v>
      </c>
      <c r="H23" s="224"/>
      <c r="I23" s="224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1">
        <v>0</v>
      </c>
      <c r="H24" s="222"/>
      <c r="I24" s="222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23">
        <f>I21</f>
        <v>0</v>
      </c>
      <c r="H25" s="224"/>
      <c r="I25" s="224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33">
        <f>ZakladDPHZakl*0.21</f>
        <v>0</v>
      </c>
      <c r="H26" s="234"/>
      <c r="I26" s="234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35">
        <v>0</v>
      </c>
      <c r="H27" s="235"/>
      <c r="I27" s="235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36">
        <v>759189</v>
      </c>
      <c r="H28" s="238"/>
      <c r="I28" s="238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36">
        <f>ZakladDPHZakl+DPHZakl</f>
        <v>0</v>
      </c>
      <c r="H29" s="236"/>
      <c r="I29" s="236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165</v>
      </c>
      <c r="E32" s="33"/>
      <c r="F32" s="16" t="s">
        <v>11</v>
      </c>
      <c r="G32" s="33"/>
      <c r="H32" s="34">
        <f ca="1">TODAY()</f>
        <v>46031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0" t="s">
        <v>2</v>
      </c>
      <c r="E35" s="220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1"/>
      <c r="D39" s="212"/>
      <c r="E39" s="212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3" t="s">
        <v>44</v>
      </c>
      <c r="D40" s="214"/>
      <c r="E40" s="214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15" t="s">
        <v>44</v>
      </c>
      <c r="D41" s="216"/>
      <c r="E41" s="216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17" t="s">
        <v>53</v>
      </c>
      <c r="C42" s="218"/>
      <c r="D42" s="218"/>
      <c r="E42" s="219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202</v>
      </c>
    </row>
    <row r="45" spans="1:52" ht="38.25" x14ac:dyDescent="0.2">
      <c r="B45" s="205" t="s">
        <v>55</v>
      </c>
      <c r="C45" s="205"/>
      <c r="D45" s="205"/>
      <c r="E45" s="205"/>
      <c r="F45" s="205"/>
      <c r="G45" s="205"/>
      <c r="H45" s="205"/>
      <c r="I45" s="205"/>
      <c r="J45" s="205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05" t="s">
        <v>56</v>
      </c>
      <c r="C46" s="205"/>
      <c r="D46" s="205"/>
      <c r="E46" s="205"/>
      <c r="F46" s="205"/>
      <c r="G46" s="205"/>
      <c r="H46" s="205"/>
      <c r="I46" s="205"/>
      <c r="J46" s="205"/>
      <c r="AZ46" s="121" t="str">
        <f t="shared" si="1"/>
        <v>Jednotkové ceny zahrnují i náklady na:</v>
      </c>
    </row>
    <row r="47" spans="1:52" x14ac:dyDescent="0.2">
      <c r="B47" s="205" t="s">
        <v>57</v>
      </c>
      <c r="C47" s="205"/>
      <c r="D47" s="205"/>
      <c r="E47" s="205"/>
      <c r="F47" s="205"/>
      <c r="G47" s="205"/>
      <c r="H47" s="205"/>
      <c r="I47" s="205"/>
      <c r="J47" s="205"/>
      <c r="AZ47" s="121" t="str">
        <f t="shared" si="1"/>
        <v>- pomocný instalační materiál,</v>
      </c>
    </row>
    <row r="48" spans="1:52" x14ac:dyDescent="0.2">
      <c r="B48" s="205" t="s">
        <v>58</v>
      </c>
      <c r="C48" s="205"/>
      <c r="D48" s="205"/>
      <c r="E48" s="205"/>
      <c r="F48" s="205"/>
      <c r="G48" s="205"/>
      <c r="H48" s="205"/>
      <c r="I48" s="205"/>
      <c r="J48" s="205"/>
      <c r="AZ48" s="121" t="str">
        <f t="shared" si="1"/>
        <v>- zdvihací zařízení - plošina,</v>
      </c>
    </row>
    <row r="49" spans="1:52" x14ac:dyDescent="0.2">
      <c r="B49" s="205" t="s">
        <v>59</v>
      </c>
      <c r="C49" s="205"/>
      <c r="D49" s="205"/>
      <c r="E49" s="205"/>
      <c r="F49" s="205"/>
      <c r="G49" s="205"/>
      <c r="H49" s="205"/>
      <c r="I49" s="205"/>
      <c r="J49" s="205"/>
      <c r="AZ49" s="121" t="str">
        <f t="shared" si="1"/>
        <v>- výškové práce,</v>
      </c>
    </row>
    <row r="50" spans="1:52" x14ac:dyDescent="0.2">
      <c r="B50" s="205" t="s">
        <v>60</v>
      </c>
      <c r="C50" s="205"/>
      <c r="D50" s="205"/>
      <c r="E50" s="205"/>
      <c r="F50" s="205"/>
      <c r="G50" s="205"/>
      <c r="H50" s="205"/>
      <c r="I50" s="205"/>
      <c r="J50" s="205"/>
      <c r="AZ50" s="121" t="str">
        <f t="shared" si="1"/>
        <v>- dopravné.</v>
      </c>
    </row>
    <row r="51" spans="1:52" x14ac:dyDescent="0.2">
      <c r="B51" s="87" t="s">
        <v>179</v>
      </c>
    </row>
    <row r="52" spans="1:52" x14ac:dyDescent="0.2">
      <c r="B52" s="205" t="s">
        <v>61</v>
      </c>
      <c r="C52" s="205"/>
      <c r="D52" s="205"/>
      <c r="E52" s="205"/>
      <c r="F52" s="205"/>
      <c r="G52" s="205"/>
      <c r="H52" s="205"/>
      <c r="I52" s="205"/>
      <c r="J52" s="205"/>
      <c r="AZ52" s="121" t="str">
        <f>B52</f>
        <v>Počty koncových prvků odečteny z digitální verze PD programem Autocad.</v>
      </c>
    </row>
    <row r="53" spans="1:52" x14ac:dyDescent="0.2">
      <c r="B53" s="205" t="s">
        <v>62</v>
      </c>
      <c r="C53" s="205"/>
      <c r="D53" s="205"/>
      <c r="E53" s="205"/>
      <c r="F53" s="205"/>
      <c r="G53" s="205"/>
      <c r="H53" s="205"/>
      <c r="I53" s="205"/>
      <c r="J53" s="205"/>
      <c r="AZ53" s="121" t="str">
        <f>B53</f>
        <v>Výměry odměřeny z digitální verze PD programem Autocad z příloh.</v>
      </c>
    </row>
    <row r="55" spans="1:52" x14ac:dyDescent="0.2">
      <c r="B55" s="205" t="s">
        <v>63</v>
      </c>
      <c r="C55" s="205"/>
      <c r="D55" s="205"/>
      <c r="E55" s="205"/>
      <c r="F55" s="205"/>
      <c r="G55" s="205"/>
      <c r="H55" s="205"/>
      <c r="I55" s="205"/>
      <c r="J55" s="205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08" t="s">
        <v>211</v>
      </c>
      <c r="D61" s="209"/>
      <c r="E61" s="209"/>
      <c r="F61" s="139" t="s">
        <v>28</v>
      </c>
      <c r="G61" s="135"/>
      <c r="H61" s="135"/>
      <c r="I61" s="135">
        <f>'01 01 Pol'!G7</f>
        <v>0</v>
      </c>
      <c r="J61" s="136" t="str">
        <f>IF(I66=0,"",I61/I66*100)</f>
        <v/>
      </c>
    </row>
    <row r="62" spans="1:52" ht="25.5" customHeight="1" x14ac:dyDescent="0.2">
      <c r="A62" s="124"/>
      <c r="B62" s="126" t="s">
        <v>67</v>
      </c>
      <c r="C62" s="206" t="s">
        <v>69</v>
      </c>
      <c r="D62" s="207"/>
      <c r="E62" s="207"/>
      <c r="F62" s="140" t="s">
        <v>28</v>
      </c>
      <c r="G62" s="132"/>
      <c r="H62" s="132"/>
      <c r="I62" s="135">
        <f>'01 01 Pol'!G45</f>
        <v>0</v>
      </c>
      <c r="J62" s="137" t="str">
        <f>IF(I66=0,"",I62/I66*100)</f>
        <v/>
      </c>
    </row>
    <row r="63" spans="1:52" ht="25.5" customHeight="1" x14ac:dyDescent="0.2">
      <c r="A63" s="124"/>
      <c r="B63" s="126" t="s">
        <v>68</v>
      </c>
      <c r="C63" s="206" t="s">
        <v>72</v>
      </c>
      <c r="D63" s="207"/>
      <c r="E63" s="207"/>
      <c r="F63" s="140" t="s">
        <v>28</v>
      </c>
      <c r="G63" s="132"/>
      <c r="H63" s="132"/>
      <c r="I63" s="135">
        <f>'01 01 Pol'!G79</f>
        <v>0</v>
      </c>
      <c r="J63" s="137" t="str">
        <f>IF(I66=0,"",I63/I66*100)</f>
        <v/>
      </c>
    </row>
    <row r="64" spans="1:52" ht="25.5" customHeight="1" x14ac:dyDescent="0.2">
      <c r="A64" s="124"/>
      <c r="B64" s="126" t="s">
        <v>70</v>
      </c>
      <c r="C64" s="206" t="s">
        <v>73</v>
      </c>
      <c r="D64" s="207"/>
      <c r="E64" s="207"/>
      <c r="F64" s="140" t="s">
        <v>28</v>
      </c>
      <c r="G64" s="132"/>
      <c r="H64" s="132"/>
      <c r="I64" s="135">
        <f>'01 01 Pol'!G84</f>
        <v>0</v>
      </c>
      <c r="J64" s="137" t="str">
        <f>IF(I66=0,"",I64/I66*100)</f>
        <v/>
      </c>
    </row>
    <row r="65" spans="1:10" ht="25.5" customHeight="1" x14ac:dyDescent="0.2">
      <c r="A65" s="124"/>
      <c r="B65" s="126" t="s">
        <v>71</v>
      </c>
      <c r="C65" s="194" t="s">
        <v>74</v>
      </c>
      <c r="D65" s="195"/>
      <c r="E65" s="195"/>
      <c r="F65" s="140" t="s">
        <v>28</v>
      </c>
      <c r="G65" s="132"/>
      <c r="H65" s="132"/>
      <c r="I65" s="184">
        <f>'01 01 Pol'!G93</f>
        <v>0</v>
      </c>
      <c r="J65" s="137" t="str">
        <f>IF(I66=0,"",I65/I66*100)</f>
        <v/>
      </c>
    </row>
    <row r="66" spans="1:10" ht="25.5" customHeight="1" x14ac:dyDescent="0.2">
      <c r="A66" s="125"/>
      <c r="B66" s="129" t="s">
        <v>1</v>
      </c>
      <c r="C66" s="129"/>
      <c r="D66" s="130"/>
      <c r="E66" s="130"/>
      <c r="F66" s="141"/>
      <c r="G66" s="133"/>
      <c r="H66" s="133"/>
      <c r="I66" s="133">
        <f>SUM(I61:I65)</f>
        <v>0</v>
      </c>
      <c r="J66" s="138">
        <f>SUM(J61:J65)</f>
        <v>0</v>
      </c>
    </row>
    <row r="67" spans="1:10" x14ac:dyDescent="0.2">
      <c r="F67" s="88"/>
      <c r="G67" s="88"/>
      <c r="H67" s="88"/>
      <c r="I67" s="88"/>
      <c r="J67" s="89"/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4:E64"/>
    <mergeCell ref="B55:J55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69" t="s">
        <v>8</v>
      </c>
      <c r="B2" s="68"/>
      <c r="C2" s="246"/>
      <c r="D2" s="246"/>
      <c r="E2" s="246"/>
      <c r="F2" s="246"/>
      <c r="G2" s="247"/>
    </row>
    <row r="3" spans="1:7" ht="24.95" customHeight="1" x14ac:dyDescent="0.2">
      <c r="A3" s="69" t="s">
        <v>9</v>
      </c>
      <c r="B3" s="68"/>
      <c r="C3" s="246"/>
      <c r="D3" s="246"/>
      <c r="E3" s="246"/>
      <c r="F3" s="246"/>
      <c r="G3" s="247"/>
    </row>
    <row r="4" spans="1:7" ht="24.95" customHeight="1" x14ac:dyDescent="0.2">
      <c r="A4" s="69" t="s">
        <v>10</v>
      </c>
      <c r="B4" s="68"/>
      <c r="C4" s="246"/>
      <c r="D4" s="246"/>
      <c r="E4" s="246"/>
      <c r="F4" s="246"/>
      <c r="G4" s="247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88"/>
  <sheetViews>
    <sheetView topLeftCell="A61" zoomScaleNormal="100" workbookViewId="0">
      <selection activeCell="Z103" sqref="Z103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48" t="s">
        <v>7</v>
      </c>
      <c r="B1" s="248"/>
      <c r="C1" s="248"/>
      <c r="D1" s="248"/>
      <c r="E1" s="248"/>
      <c r="F1" s="248"/>
      <c r="G1" s="248"/>
      <c r="AG1" t="s">
        <v>77</v>
      </c>
    </row>
    <row r="2" spans="1:60" x14ac:dyDescent="0.2">
      <c r="A2" s="69" t="s">
        <v>8</v>
      </c>
      <c r="B2" s="68" t="s">
        <v>47</v>
      </c>
      <c r="C2" s="249" t="s">
        <v>207</v>
      </c>
      <c r="D2" s="250"/>
      <c r="E2" s="250"/>
      <c r="F2" s="250"/>
      <c r="G2" s="251"/>
      <c r="AG2" t="s">
        <v>78</v>
      </c>
    </row>
    <row r="3" spans="1:60" x14ac:dyDescent="0.2">
      <c r="A3" s="69" t="s">
        <v>9</v>
      </c>
      <c r="B3" s="68" t="s">
        <v>43</v>
      </c>
      <c r="C3" s="249" t="s">
        <v>201</v>
      </c>
      <c r="D3" s="250"/>
      <c r="E3" s="250"/>
      <c r="F3" s="250"/>
      <c r="G3" s="251"/>
      <c r="AC3" s="87" t="s">
        <v>78</v>
      </c>
      <c r="AG3" t="s">
        <v>79</v>
      </c>
    </row>
    <row r="4" spans="1:60" x14ac:dyDescent="0.2">
      <c r="A4" s="143" t="s">
        <v>10</v>
      </c>
      <c r="B4" s="177" t="s">
        <v>43</v>
      </c>
      <c r="C4" s="252" t="s">
        <v>201</v>
      </c>
      <c r="D4" s="253"/>
      <c r="E4" s="253"/>
      <c r="F4" s="253"/>
      <c r="G4" s="254"/>
      <c r="AG4" t="s">
        <v>80</v>
      </c>
    </row>
    <row r="5" spans="1:60" x14ac:dyDescent="0.2">
      <c r="A5" s="178"/>
      <c r="D5" s="11"/>
    </row>
    <row r="6" spans="1:60" ht="38.25" x14ac:dyDescent="0.2">
      <c r="A6" s="149" t="s">
        <v>81</v>
      </c>
      <c r="B6" s="147" t="s">
        <v>82</v>
      </c>
      <c r="C6" s="147" t="s">
        <v>83</v>
      </c>
      <c r="D6" s="148" t="s">
        <v>84</v>
      </c>
      <c r="E6" s="149" t="s">
        <v>85</v>
      </c>
      <c r="F6" s="144" t="s">
        <v>86</v>
      </c>
      <c r="G6" s="149" t="s">
        <v>31</v>
      </c>
      <c r="H6" s="150" t="s">
        <v>32</v>
      </c>
      <c r="I6" s="150" t="s">
        <v>87</v>
      </c>
      <c r="J6" s="150" t="s">
        <v>33</v>
      </c>
      <c r="K6" s="150" t="s">
        <v>88</v>
      </c>
      <c r="L6" s="150" t="s">
        <v>89</v>
      </c>
      <c r="M6" s="150" t="s">
        <v>90</v>
      </c>
      <c r="N6" s="150" t="s">
        <v>91</v>
      </c>
      <c r="O6" s="150" t="s">
        <v>92</v>
      </c>
      <c r="P6" s="150" t="s">
        <v>93</v>
      </c>
      <c r="Q6" s="150" t="s">
        <v>94</v>
      </c>
      <c r="R6" s="150" t="s">
        <v>95</v>
      </c>
      <c r="S6" s="150" t="s">
        <v>96</v>
      </c>
      <c r="T6" s="150" t="s">
        <v>97</v>
      </c>
      <c r="U6" s="150" t="s">
        <v>98</v>
      </c>
      <c r="V6" s="150" t="s">
        <v>99</v>
      </c>
    </row>
    <row r="7" spans="1:60" x14ac:dyDescent="0.2">
      <c r="A7" s="152" t="s">
        <v>100</v>
      </c>
      <c r="B7" s="155" t="s">
        <v>66</v>
      </c>
      <c r="C7" s="156" t="s">
        <v>212</v>
      </c>
      <c r="D7" s="151"/>
      <c r="E7" s="159"/>
      <c r="F7" s="162"/>
      <c r="G7" s="162">
        <f>SUMIF(AG8:AG44,"&lt;&gt;NOR",G8:G44)</f>
        <v>0</v>
      </c>
      <c r="H7" s="162"/>
      <c r="I7" s="162">
        <f>SUM(I8:I44)</f>
        <v>44730</v>
      </c>
      <c r="J7" s="162"/>
      <c r="K7" s="162">
        <f>SUM(K8:K44)</f>
        <v>16193</v>
      </c>
      <c r="L7" s="162"/>
      <c r="M7" s="162">
        <f>SUM(M8:M44)</f>
        <v>0</v>
      </c>
      <c r="N7" s="162"/>
      <c r="O7" s="162">
        <f>SUM(O8:O44)</f>
        <v>0</v>
      </c>
      <c r="P7" s="162"/>
      <c r="Q7" s="162">
        <f>SUM(Q8:Q44)</f>
        <v>0</v>
      </c>
      <c r="R7" s="162"/>
      <c r="S7" s="162"/>
      <c r="T7" s="162"/>
      <c r="U7" s="163">
        <f>SUM(U8:U44)</f>
        <v>0</v>
      </c>
      <c r="V7" s="162"/>
      <c r="AG7" t="s">
        <v>101</v>
      </c>
    </row>
    <row r="8" spans="1:60" outlineLevel="1" x14ac:dyDescent="0.2">
      <c r="A8" s="146">
        <v>1</v>
      </c>
      <c r="B8" s="171">
        <v>210000001</v>
      </c>
      <c r="C8" s="169" t="s">
        <v>197</v>
      </c>
      <c r="D8" s="157" t="s">
        <v>102</v>
      </c>
      <c r="E8" s="160">
        <v>1</v>
      </c>
      <c r="F8" s="164"/>
      <c r="G8" s="164">
        <f>SUM(E8*F8)</f>
        <v>0</v>
      </c>
      <c r="H8" s="164">
        <v>0</v>
      </c>
      <c r="I8" s="164">
        <f t="shared" ref="I8:I42" si="0">ROUND(E8*H8,2)</f>
        <v>0</v>
      </c>
      <c r="J8" s="164">
        <v>6820</v>
      </c>
      <c r="K8" s="164">
        <f t="shared" ref="K8:K42" si="1">ROUND(E8*J8,2)</f>
        <v>6820</v>
      </c>
      <c r="L8" s="164">
        <v>21</v>
      </c>
      <c r="M8" s="164">
        <f t="shared" ref="M8:M42" si="2">G8*(1+L8/100)</f>
        <v>0</v>
      </c>
      <c r="N8" s="164">
        <v>0</v>
      </c>
      <c r="O8" s="164">
        <f t="shared" ref="O8:O42" si="3">ROUND(E8*N8,2)</f>
        <v>0</v>
      </c>
      <c r="P8" s="164">
        <v>0</v>
      </c>
      <c r="Q8" s="164">
        <f t="shared" ref="Q8:Q42" si="4">ROUND(E8*P8,2)</f>
        <v>0</v>
      </c>
      <c r="R8" s="164"/>
      <c r="S8" s="164" t="s">
        <v>103</v>
      </c>
      <c r="T8" s="164">
        <v>0</v>
      </c>
      <c r="U8" s="165">
        <f t="shared" ref="U8:U42" si="5">ROUND(E8*T8,2)</f>
        <v>0</v>
      </c>
      <c r="V8" s="16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 t="s">
        <v>104</v>
      </c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71">
        <v>210000002</v>
      </c>
      <c r="C9" s="169" t="s">
        <v>198</v>
      </c>
      <c r="D9" s="157" t="s">
        <v>106</v>
      </c>
      <c r="E9" s="160">
        <v>1</v>
      </c>
      <c r="F9" s="164"/>
      <c r="G9" s="164">
        <f t="shared" ref="G9:G44" si="6">SUM(E9*F9)</f>
        <v>0</v>
      </c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5"/>
      <c r="V9" s="16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71">
        <v>210000003</v>
      </c>
      <c r="C10" s="169" t="s">
        <v>184</v>
      </c>
      <c r="D10" s="157" t="s">
        <v>106</v>
      </c>
      <c r="E10" s="160">
        <v>1</v>
      </c>
      <c r="F10" s="164"/>
      <c r="G10" s="164">
        <f t="shared" si="6"/>
        <v>0</v>
      </c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5"/>
      <c r="V10" s="16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71">
        <v>210000004</v>
      </c>
      <c r="C11" s="169" t="s">
        <v>159</v>
      </c>
      <c r="D11" s="157" t="s">
        <v>106</v>
      </c>
      <c r="E11" s="160">
        <v>2</v>
      </c>
      <c r="F11" s="164"/>
      <c r="G11" s="164">
        <f t="shared" si="6"/>
        <v>0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5"/>
      <c r="V11" s="16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71">
        <v>210000005</v>
      </c>
      <c r="C12" s="169" t="s">
        <v>177</v>
      </c>
      <c r="D12" s="157" t="s">
        <v>106</v>
      </c>
      <c r="E12" s="160">
        <v>1</v>
      </c>
      <c r="F12" s="164"/>
      <c r="G12" s="164">
        <f t="shared" si="6"/>
        <v>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5"/>
      <c r="V12" s="16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71">
        <v>210000006</v>
      </c>
      <c r="C13" s="199" t="s">
        <v>208</v>
      </c>
      <c r="D13" s="198" t="s">
        <v>106</v>
      </c>
      <c r="E13" s="191">
        <v>1</v>
      </c>
      <c r="F13" s="192"/>
      <c r="G13" s="164">
        <f t="shared" si="6"/>
        <v>0</v>
      </c>
      <c r="H13" s="164">
        <v>0</v>
      </c>
      <c r="I13" s="164">
        <f t="shared" si="0"/>
        <v>0</v>
      </c>
      <c r="J13" s="164">
        <v>45</v>
      </c>
      <c r="K13" s="164">
        <f t="shared" si="1"/>
        <v>45</v>
      </c>
      <c r="L13" s="164">
        <v>21</v>
      </c>
      <c r="M13" s="164">
        <f t="shared" si="2"/>
        <v>0</v>
      </c>
      <c r="N13" s="164">
        <v>0</v>
      </c>
      <c r="O13" s="164">
        <f t="shared" si="3"/>
        <v>0</v>
      </c>
      <c r="P13" s="164">
        <v>0</v>
      </c>
      <c r="Q13" s="164">
        <f t="shared" si="4"/>
        <v>0</v>
      </c>
      <c r="R13" s="164"/>
      <c r="S13" s="164" t="s">
        <v>103</v>
      </c>
      <c r="T13" s="164">
        <v>0</v>
      </c>
      <c r="U13" s="165">
        <f t="shared" si="5"/>
        <v>0</v>
      </c>
      <c r="V13" s="16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 t="s">
        <v>104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71">
        <v>210000007</v>
      </c>
      <c r="C14" s="185" t="s">
        <v>190</v>
      </c>
      <c r="D14" s="186" t="s">
        <v>106</v>
      </c>
      <c r="E14" s="187">
        <v>4</v>
      </c>
      <c r="F14" s="188"/>
      <c r="G14" s="164">
        <f t="shared" si="6"/>
        <v>0</v>
      </c>
      <c r="H14" s="164">
        <v>0</v>
      </c>
      <c r="I14" s="164">
        <f t="shared" si="0"/>
        <v>0</v>
      </c>
      <c r="J14" s="164">
        <v>850</v>
      </c>
      <c r="K14" s="164">
        <f t="shared" si="1"/>
        <v>3400</v>
      </c>
      <c r="L14" s="164">
        <v>21</v>
      </c>
      <c r="M14" s="164">
        <f t="shared" si="2"/>
        <v>0</v>
      </c>
      <c r="N14" s="164">
        <v>0</v>
      </c>
      <c r="O14" s="164">
        <f t="shared" si="3"/>
        <v>0</v>
      </c>
      <c r="P14" s="164">
        <v>0</v>
      </c>
      <c r="Q14" s="164">
        <f t="shared" si="4"/>
        <v>0</v>
      </c>
      <c r="R14" s="164"/>
      <c r="S14" s="164" t="s">
        <v>103</v>
      </c>
      <c r="T14" s="164">
        <v>0</v>
      </c>
      <c r="U14" s="165">
        <f t="shared" si="5"/>
        <v>0</v>
      </c>
      <c r="V14" s="16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71">
        <v>210000008</v>
      </c>
      <c r="C15" s="185" t="s">
        <v>191</v>
      </c>
      <c r="D15" s="186" t="s">
        <v>106</v>
      </c>
      <c r="E15" s="187">
        <v>1</v>
      </c>
      <c r="F15" s="192"/>
      <c r="G15" s="164">
        <f t="shared" si="6"/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5"/>
      <c r="V15" s="16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71">
        <v>210000009</v>
      </c>
      <c r="C16" s="185" t="s">
        <v>192</v>
      </c>
      <c r="D16" s="186" t="s">
        <v>106</v>
      </c>
      <c r="E16" s="187">
        <v>1</v>
      </c>
      <c r="F16" s="188"/>
      <c r="G16" s="164">
        <f t="shared" si="6"/>
        <v>0</v>
      </c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5"/>
      <c r="V16" s="16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71">
        <v>210000010</v>
      </c>
      <c r="C17" s="169" t="s">
        <v>137</v>
      </c>
      <c r="D17" s="157" t="s">
        <v>106</v>
      </c>
      <c r="E17" s="160">
        <v>1</v>
      </c>
      <c r="F17" s="164"/>
      <c r="G17" s="164">
        <f t="shared" si="6"/>
        <v>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5"/>
      <c r="V17" s="16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71">
        <v>210000011</v>
      </c>
      <c r="C18" s="169" t="s">
        <v>187</v>
      </c>
      <c r="D18" s="157" t="s">
        <v>106</v>
      </c>
      <c r="E18" s="160">
        <v>1</v>
      </c>
      <c r="F18" s="164"/>
      <c r="G18" s="164">
        <f t="shared" si="6"/>
        <v>0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5"/>
      <c r="V18" s="16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71">
        <v>210000012</v>
      </c>
      <c r="C19" s="169" t="s">
        <v>188</v>
      </c>
      <c r="D19" s="157" t="s">
        <v>106</v>
      </c>
      <c r="E19" s="160">
        <v>2</v>
      </c>
      <c r="F19" s="164"/>
      <c r="G19" s="164">
        <f t="shared" si="6"/>
        <v>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5"/>
      <c r="V19" s="16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71">
        <v>210000013</v>
      </c>
      <c r="C20" s="169" t="s">
        <v>185</v>
      </c>
      <c r="D20" s="157" t="s">
        <v>106</v>
      </c>
      <c r="E20" s="160">
        <v>2</v>
      </c>
      <c r="F20" s="164"/>
      <c r="G20" s="164">
        <f t="shared" si="6"/>
        <v>0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5"/>
      <c r="V20" s="16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71">
        <v>210000014</v>
      </c>
      <c r="C21" s="169" t="s">
        <v>157</v>
      </c>
      <c r="D21" s="157" t="s">
        <v>106</v>
      </c>
      <c r="E21" s="160">
        <v>2</v>
      </c>
      <c r="F21" s="164"/>
      <c r="G21" s="164">
        <f t="shared" si="6"/>
        <v>0</v>
      </c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5"/>
      <c r="V21" s="16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71">
        <v>210000015</v>
      </c>
      <c r="C22" s="169" t="s">
        <v>180</v>
      </c>
      <c r="D22" s="157" t="s">
        <v>107</v>
      </c>
      <c r="E22" s="160">
        <v>10</v>
      </c>
      <c r="F22" s="164"/>
      <c r="G22" s="164">
        <f t="shared" si="6"/>
        <v>0</v>
      </c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5"/>
      <c r="V22" s="16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71">
        <v>210000016</v>
      </c>
      <c r="C23" s="169" t="s">
        <v>181</v>
      </c>
      <c r="D23" s="157" t="s">
        <v>107</v>
      </c>
      <c r="E23" s="160">
        <v>10</v>
      </c>
      <c r="F23" s="164"/>
      <c r="G23" s="164">
        <f t="shared" si="6"/>
        <v>0</v>
      </c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 s="16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71">
        <v>210000017</v>
      </c>
      <c r="C24" s="169" t="s">
        <v>137</v>
      </c>
      <c r="D24" s="157" t="s">
        <v>106</v>
      </c>
      <c r="E24" s="160">
        <v>1</v>
      </c>
      <c r="F24" s="164"/>
      <c r="G24" s="164">
        <f t="shared" si="6"/>
        <v>0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6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71">
        <v>210000018</v>
      </c>
      <c r="C25" s="169" t="s">
        <v>213</v>
      </c>
      <c r="D25" s="157" t="s">
        <v>106</v>
      </c>
      <c r="E25" s="160">
        <v>2050</v>
      </c>
      <c r="F25" s="164"/>
      <c r="G25" s="164">
        <f t="shared" si="6"/>
        <v>0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 s="16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71">
        <v>210000019</v>
      </c>
      <c r="C26" s="169" t="s">
        <v>210</v>
      </c>
      <c r="D26" s="157" t="s">
        <v>105</v>
      </c>
      <c r="E26" s="160">
        <v>2050</v>
      </c>
      <c r="F26" s="164"/>
      <c r="G26" s="164">
        <f t="shared" si="6"/>
        <v>0</v>
      </c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5"/>
      <c r="V26" s="16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71">
        <v>210000020</v>
      </c>
      <c r="C27" s="169" t="s">
        <v>110</v>
      </c>
      <c r="D27" s="157" t="s">
        <v>105</v>
      </c>
      <c r="E27" s="160">
        <v>4</v>
      </c>
      <c r="F27" s="164"/>
      <c r="G27" s="164">
        <f t="shared" si="6"/>
        <v>0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5"/>
      <c r="V27" s="16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71">
        <v>210000021</v>
      </c>
      <c r="C28" s="169" t="s">
        <v>176</v>
      </c>
      <c r="D28" s="157" t="s">
        <v>105</v>
      </c>
      <c r="E28" s="160">
        <v>6</v>
      </c>
      <c r="F28" s="164"/>
      <c r="G28" s="164">
        <f t="shared" si="6"/>
        <v>0</v>
      </c>
      <c r="H28" s="164">
        <v>7455</v>
      </c>
      <c r="I28" s="164">
        <f t="shared" si="0"/>
        <v>44730</v>
      </c>
      <c r="J28" s="164">
        <v>0</v>
      </c>
      <c r="K28" s="164">
        <f t="shared" si="1"/>
        <v>0</v>
      </c>
      <c r="L28" s="164">
        <v>21</v>
      </c>
      <c r="M28" s="164">
        <f t="shared" si="2"/>
        <v>0</v>
      </c>
      <c r="N28" s="164">
        <v>0</v>
      </c>
      <c r="O28" s="164">
        <f t="shared" si="3"/>
        <v>0</v>
      </c>
      <c r="P28" s="164">
        <v>0</v>
      </c>
      <c r="Q28" s="164">
        <f t="shared" si="4"/>
        <v>0</v>
      </c>
      <c r="R28" s="164"/>
      <c r="S28" s="164" t="s">
        <v>103</v>
      </c>
      <c r="T28" s="164">
        <v>0</v>
      </c>
      <c r="U28" s="165">
        <f t="shared" si="5"/>
        <v>0</v>
      </c>
      <c r="V28" s="16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71">
        <v>210000022</v>
      </c>
      <c r="C29" s="169" t="s">
        <v>178</v>
      </c>
      <c r="D29" s="157" t="s">
        <v>106</v>
      </c>
      <c r="E29" s="160">
        <v>6</v>
      </c>
      <c r="F29" s="164"/>
      <c r="G29" s="164">
        <f t="shared" si="6"/>
        <v>0</v>
      </c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5"/>
      <c r="V29" s="16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71">
        <v>210000023</v>
      </c>
      <c r="C30" s="189" t="s">
        <v>183</v>
      </c>
      <c r="D30" s="190" t="s">
        <v>142</v>
      </c>
      <c r="E30" s="191">
        <v>1</v>
      </c>
      <c r="F30" s="192"/>
      <c r="G30" s="164">
        <f t="shared" si="6"/>
        <v>0</v>
      </c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5"/>
      <c r="V30" s="16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71">
        <v>210000024</v>
      </c>
      <c r="C31" s="189" t="s">
        <v>175</v>
      </c>
      <c r="D31" s="190" t="s">
        <v>105</v>
      </c>
      <c r="E31" s="191">
        <v>24</v>
      </c>
      <c r="F31" s="192"/>
      <c r="G31" s="164">
        <f t="shared" si="6"/>
        <v>0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5"/>
      <c r="V31" s="16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71">
        <v>210000025</v>
      </c>
      <c r="C32" s="189" t="s">
        <v>194</v>
      </c>
      <c r="D32" s="190" t="s">
        <v>105</v>
      </c>
      <c r="E32" s="191">
        <v>12</v>
      </c>
      <c r="F32" s="192"/>
      <c r="G32" s="164">
        <f t="shared" si="6"/>
        <v>0</v>
      </c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5"/>
      <c r="V32" s="16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71">
        <v>210000026</v>
      </c>
      <c r="C33" s="189" t="s">
        <v>173</v>
      </c>
      <c r="D33" s="190" t="s">
        <v>105</v>
      </c>
      <c r="E33" s="191">
        <v>12</v>
      </c>
      <c r="F33" s="192"/>
      <c r="G33" s="164">
        <f t="shared" si="6"/>
        <v>0</v>
      </c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5"/>
      <c r="V33" s="16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71">
        <v>210000027</v>
      </c>
      <c r="C34" s="196" t="s">
        <v>195</v>
      </c>
      <c r="D34" s="190" t="s">
        <v>105</v>
      </c>
      <c r="E34" s="191">
        <v>12</v>
      </c>
      <c r="F34" s="192"/>
      <c r="G34" s="164">
        <f t="shared" si="6"/>
        <v>0</v>
      </c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5"/>
      <c r="V34" s="16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71">
        <v>210000028</v>
      </c>
      <c r="C35" s="189" t="s">
        <v>182</v>
      </c>
      <c r="D35" s="190" t="s">
        <v>144</v>
      </c>
      <c r="E35" s="191">
        <v>0.1</v>
      </c>
      <c r="F35" s="192"/>
      <c r="G35" s="164">
        <f t="shared" si="6"/>
        <v>0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5"/>
      <c r="V35" s="16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71">
        <v>210000029</v>
      </c>
      <c r="C36" s="196" t="s">
        <v>174</v>
      </c>
      <c r="D36" s="190" t="s">
        <v>196</v>
      </c>
      <c r="E36" s="191">
        <v>0.1</v>
      </c>
      <c r="F36" s="192"/>
      <c r="G36" s="164">
        <f t="shared" si="6"/>
        <v>0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5"/>
      <c r="V36" s="16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71">
        <v>210000030</v>
      </c>
      <c r="C37" s="197" t="s">
        <v>108</v>
      </c>
      <c r="D37" s="198" t="s">
        <v>106</v>
      </c>
      <c r="E37" s="193">
        <v>2</v>
      </c>
      <c r="F37" s="192"/>
      <c r="G37" s="164">
        <f t="shared" si="6"/>
        <v>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5"/>
      <c r="V37" s="16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31</v>
      </c>
      <c r="B38" s="171">
        <v>210000031</v>
      </c>
      <c r="C38" s="199" t="s">
        <v>214</v>
      </c>
      <c r="D38" s="198" t="s">
        <v>106</v>
      </c>
      <c r="E38" s="193">
        <v>1</v>
      </c>
      <c r="F38" s="192"/>
      <c r="G38" s="164">
        <f t="shared" si="6"/>
        <v>0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5"/>
      <c r="V38" s="16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32</v>
      </c>
      <c r="B39" s="171">
        <v>210000032</v>
      </c>
      <c r="C39" s="169" t="s">
        <v>189</v>
      </c>
      <c r="D39" s="157" t="s">
        <v>106</v>
      </c>
      <c r="E39" s="160">
        <v>2</v>
      </c>
      <c r="F39" s="164"/>
      <c r="G39" s="164">
        <f t="shared" si="6"/>
        <v>0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5"/>
      <c r="V39" s="16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33</v>
      </c>
      <c r="B40" s="171">
        <v>210000033</v>
      </c>
      <c r="C40" s="197" t="s">
        <v>109</v>
      </c>
      <c r="D40" s="198" t="s">
        <v>106</v>
      </c>
      <c r="E40" s="193">
        <v>24</v>
      </c>
      <c r="F40" s="192"/>
      <c r="G40" s="164">
        <f t="shared" si="6"/>
        <v>0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/>
      <c r="V40" s="16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34</v>
      </c>
      <c r="B41" s="171">
        <v>210000034</v>
      </c>
      <c r="C41" s="169" t="s">
        <v>138</v>
      </c>
      <c r="D41" s="157" t="s">
        <v>106</v>
      </c>
      <c r="E41" s="160">
        <v>1</v>
      </c>
      <c r="F41" s="164"/>
      <c r="G41" s="164">
        <f t="shared" si="6"/>
        <v>0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 s="16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35</v>
      </c>
      <c r="B42" s="171">
        <v>210000035</v>
      </c>
      <c r="C42" s="169" t="s">
        <v>203</v>
      </c>
      <c r="D42" s="157" t="s">
        <v>112</v>
      </c>
      <c r="E42" s="160">
        <v>6</v>
      </c>
      <c r="F42" s="164"/>
      <c r="G42" s="164">
        <f t="shared" si="6"/>
        <v>0</v>
      </c>
      <c r="H42" s="164">
        <v>0</v>
      </c>
      <c r="I42" s="164">
        <f t="shared" si="0"/>
        <v>0</v>
      </c>
      <c r="J42" s="164">
        <v>988</v>
      </c>
      <c r="K42" s="164">
        <f t="shared" si="1"/>
        <v>5928</v>
      </c>
      <c r="L42" s="164">
        <v>21</v>
      </c>
      <c r="M42" s="164">
        <f t="shared" si="2"/>
        <v>0</v>
      </c>
      <c r="N42" s="164">
        <v>0</v>
      </c>
      <c r="O42" s="164">
        <f t="shared" si="3"/>
        <v>0</v>
      </c>
      <c r="P42" s="164">
        <v>0</v>
      </c>
      <c r="Q42" s="164">
        <f t="shared" si="4"/>
        <v>0</v>
      </c>
      <c r="R42" s="164"/>
      <c r="S42" s="164" t="s">
        <v>103</v>
      </c>
      <c r="T42" s="164">
        <v>0</v>
      </c>
      <c r="U42" s="165">
        <f t="shared" si="5"/>
        <v>0</v>
      </c>
      <c r="V42" s="16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36</v>
      </c>
      <c r="B43" s="171">
        <v>210000036</v>
      </c>
      <c r="C43" s="169" t="s">
        <v>161</v>
      </c>
      <c r="D43" s="157" t="s">
        <v>106</v>
      </c>
      <c r="E43" s="160">
        <v>1</v>
      </c>
      <c r="F43" s="164"/>
      <c r="G43" s="164">
        <f t="shared" si="6"/>
        <v>0</v>
      </c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/>
      <c r="V43" s="16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37</v>
      </c>
      <c r="B44" s="171">
        <v>210000037</v>
      </c>
      <c r="C44" s="169" t="s">
        <v>111</v>
      </c>
      <c r="D44" s="157" t="s">
        <v>112</v>
      </c>
      <c r="E44" s="160">
        <v>19</v>
      </c>
      <c r="F44" s="164"/>
      <c r="G44" s="164">
        <f t="shared" si="6"/>
        <v>0</v>
      </c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5"/>
      <c r="V44" s="16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x14ac:dyDescent="0.2">
      <c r="A45" s="153" t="s">
        <v>100</v>
      </c>
      <c r="B45" s="153" t="s">
        <v>67</v>
      </c>
      <c r="C45" s="170" t="s">
        <v>69</v>
      </c>
      <c r="D45" s="158"/>
      <c r="E45" s="161"/>
      <c r="F45" s="166"/>
      <c r="G45" s="166">
        <f>SUMIF(AG46:AG78,"&lt;&gt;NOR",G46:G78)</f>
        <v>0</v>
      </c>
      <c r="H45" s="166"/>
      <c r="I45" s="166">
        <f>SUM(I46:I78)</f>
        <v>178130</v>
      </c>
      <c r="J45" s="166"/>
      <c r="K45" s="166">
        <f>SUM(K46:K78)</f>
        <v>27805</v>
      </c>
      <c r="L45" s="166"/>
      <c r="M45" s="166">
        <f>SUM(M46:M78)</f>
        <v>0</v>
      </c>
      <c r="N45" s="166"/>
      <c r="O45" s="166">
        <f>SUM(O46:O78)</f>
        <v>0</v>
      </c>
      <c r="P45" s="166"/>
      <c r="Q45" s="166">
        <f>SUM(Q46:Q78)</f>
        <v>0</v>
      </c>
      <c r="R45" s="166"/>
      <c r="S45" s="166"/>
      <c r="T45" s="166"/>
      <c r="U45" s="167">
        <f>SUM(U46:U78)</f>
        <v>0</v>
      </c>
      <c r="V45" s="166"/>
    </row>
    <row r="46" spans="1:60" outlineLevel="1" x14ac:dyDescent="0.2">
      <c r="A46" s="146">
        <v>38</v>
      </c>
      <c r="B46" s="171">
        <v>210000038</v>
      </c>
      <c r="C46" s="169" t="s">
        <v>114</v>
      </c>
      <c r="D46" s="157" t="s">
        <v>106</v>
      </c>
      <c r="E46" s="160">
        <v>1</v>
      </c>
      <c r="F46" s="164"/>
      <c r="G46" s="164">
        <f>SUM(E46*F46)</f>
        <v>0</v>
      </c>
      <c r="H46" s="164">
        <v>99000</v>
      </c>
      <c r="I46" s="164">
        <f>ROUND(E46*H46,2)</f>
        <v>99000</v>
      </c>
      <c r="J46" s="164">
        <v>4600</v>
      </c>
      <c r="K46" s="164">
        <f>ROUND(E46*J46,2)</f>
        <v>4600</v>
      </c>
      <c r="L46" s="164">
        <v>21</v>
      </c>
      <c r="M46" s="164">
        <f>G46*(1+L46/100)</f>
        <v>0</v>
      </c>
      <c r="N46" s="164">
        <v>0</v>
      </c>
      <c r="O46" s="164">
        <f>ROUND(E46*N46,2)</f>
        <v>0</v>
      </c>
      <c r="P46" s="164">
        <v>0</v>
      </c>
      <c r="Q46" s="164">
        <f>ROUND(E46*P46,2)</f>
        <v>0</v>
      </c>
      <c r="R46" s="164"/>
      <c r="S46" s="164" t="s">
        <v>103</v>
      </c>
      <c r="T46" s="164">
        <v>0</v>
      </c>
      <c r="U46" s="165">
        <f>ROUND(E46*T46,2)</f>
        <v>0</v>
      </c>
      <c r="V46" s="16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/>
      <c r="B47" s="171"/>
      <c r="C47" s="174" t="s">
        <v>115</v>
      </c>
      <c r="D47" s="175"/>
      <c r="E47" s="175"/>
      <c r="F47" s="175"/>
      <c r="G47" s="176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5"/>
      <c r="V47" s="16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54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/>
      <c r="B48" s="171"/>
      <c r="C48" s="174" t="s">
        <v>116</v>
      </c>
      <c r="D48" s="175"/>
      <c r="E48" s="175"/>
      <c r="F48" s="175"/>
      <c r="G48" s="176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5"/>
      <c r="V48" s="16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54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/>
      <c r="B49" s="171"/>
      <c r="C49" s="174" t="s">
        <v>117</v>
      </c>
      <c r="D49" s="175"/>
      <c r="E49" s="175"/>
      <c r="F49" s="175"/>
      <c r="G49" s="176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5"/>
      <c r="V49" s="16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54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71"/>
      <c r="C50" s="174" t="s">
        <v>143</v>
      </c>
      <c r="D50" s="175"/>
      <c r="E50" s="175"/>
      <c r="F50" s="175"/>
      <c r="G50" s="176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5"/>
      <c r="V50" s="16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54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71"/>
      <c r="C51" s="174" t="s">
        <v>118</v>
      </c>
      <c r="D51" s="175"/>
      <c r="E51" s="175"/>
      <c r="F51" s="175"/>
      <c r="G51" s="176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5"/>
      <c r="V51" s="16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54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71"/>
      <c r="C52" s="174" t="s">
        <v>119</v>
      </c>
      <c r="D52" s="175"/>
      <c r="E52" s="175"/>
      <c r="F52" s="175"/>
      <c r="G52" s="176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5"/>
      <c r="V52" s="16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54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71"/>
      <c r="C53" s="174" t="s">
        <v>120</v>
      </c>
      <c r="D53" s="175"/>
      <c r="E53" s="175"/>
      <c r="F53" s="175"/>
      <c r="G53" s="176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5"/>
      <c r="V53" s="16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54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71"/>
      <c r="C54" s="174" t="s">
        <v>121</v>
      </c>
      <c r="D54" s="175"/>
      <c r="E54" s="175"/>
      <c r="F54" s="175"/>
      <c r="G54" s="176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5"/>
      <c r="V54" s="16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54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71"/>
      <c r="C55" s="174" t="s">
        <v>122</v>
      </c>
      <c r="D55" s="175"/>
      <c r="E55" s="175"/>
      <c r="F55" s="175"/>
      <c r="G55" s="176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5"/>
      <c r="V55" s="16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54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71"/>
      <c r="C56" s="174" t="s">
        <v>123</v>
      </c>
      <c r="D56" s="175"/>
      <c r="E56" s="175"/>
      <c r="F56" s="175"/>
      <c r="G56" s="176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5"/>
      <c r="V56" s="16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54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71"/>
      <c r="C57" s="174" t="s">
        <v>124</v>
      </c>
      <c r="D57" s="175"/>
      <c r="E57" s="175"/>
      <c r="F57" s="175"/>
      <c r="G57" s="176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5"/>
      <c r="V57" s="16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54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71"/>
      <c r="C58" s="174" t="s">
        <v>125</v>
      </c>
      <c r="D58" s="175"/>
      <c r="E58" s="175"/>
      <c r="F58" s="175"/>
      <c r="G58" s="176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5"/>
      <c r="V58" s="16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54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/>
      <c r="B59" s="171"/>
      <c r="C59" s="174" t="s">
        <v>126</v>
      </c>
      <c r="D59" s="175"/>
      <c r="E59" s="175"/>
      <c r="F59" s="175"/>
      <c r="G59" s="176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5"/>
      <c r="V59" s="16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54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/>
      <c r="B60" s="171"/>
      <c r="C60" s="174" t="s">
        <v>127</v>
      </c>
      <c r="D60" s="175"/>
      <c r="E60" s="175"/>
      <c r="F60" s="175"/>
      <c r="G60" s="176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5"/>
      <c r="V60" s="16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54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/>
      <c r="B61" s="171"/>
      <c r="C61" s="174" t="s">
        <v>128</v>
      </c>
      <c r="D61" s="175"/>
      <c r="E61" s="175"/>
      <c r="F61" s="175"/>
      <c r="G61" s="176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5"/>
      <c r="V61" s="16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54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/>
      <c r="B62" s="171"/>
      <c r="C62" s="174" t="s">
        <v>129</v>
      </c>
      <c r="D62" s="175"/>
      <c r="E62" s="175"/>
      <c r="F62" s="175"/>
      <c r="G62" s="176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  <c r="V62" s="16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54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/>
      <c r="B63" s="171"/>
      <c r="C63" s="174" t="s">
        <v>130</v>
      </c>
      <c r="D63" s="175"/>
      <c r="E63" s="175"/>
      <c r="F63" s="175"/>
      <c r="G63" s="176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5"/>
      <c r="V63" s="16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54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/>
      <c r="B64" s="171"/>
      <c r="C64" s="174" t="s">
        <v>131</v>
      </c>
      <c r="D64" s="175"/>
      <c r="E64" s="175"/>
      <c r="F64" s="175"/>
      <c r="G64" s="176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5"/>
      <c r="V64" s="16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54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/>
      <c r="B65" s="171"/>
      <c r="C65" s="174" t="s">
        <v>132</v>
      </c>
      <c r="D65" s="175"/>
      <c r="E65" s="175"/>
      <c r="F65" s="175"/>
      <c r="G65" s="176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5"/>
      <c r="V65" s="16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54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/>
      <c r="B66" s="171"/>
      <c r="C66" s="174" t="s">
        <v>133</v>
      </c>
      <c r="D66" s="175"/>
      <c r="E66" s="175"/>
      <c r="F66" s="175"/>
      <c r="G66" s="176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5"/>
      <c r="V66" s="16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54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/>
      <c r="B67" s="171"/>
      <c r="C67" s="174" t="s">
        <v>134</v>
      </c>
      <c r="D67" s="175"/>
      <c r="E67" s="175"/>
      <c r="F67" s="175"/>
      <c r="G67" s="176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5"/>
      <c r="V67" s="16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54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/>
      <c r="B68" s="171"/>
      <c r="C68" s="174" t="s">
        <v>135</v>
      </c>
      <c r="D68" s="175"/>
      <c r="E68" s="175"/>
      <c r="F68" s="175"/>
      <c r="G68" s="176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5"/>
      <c r="V68" s="16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54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39</v>
      </c>
      <c r="B69" s="171">
        <v>210000039</v>
      </c>
      <c r="C69" s="174" t="s">
        <v>193</v>
      </c>
      <c r="D69" s="182" t="s">
        <v>106</v>
      </c>
      <c r="E69" s="172">
        <v>1</v>
      </c>
      <c r="F69" s="181"/>
      <c r="G69" s="164">
        <f>SUM(E69*F69)</f>
        <v>0</v>
      </c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5"/>
      <c r="V69" s="16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54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>
        <v>40</v>
      </c>
      <c r="B70" s="171">
        <v>210000040</v>
      </c>
      <c r="C70" s="180" t="s">
        <v>171</v>
      </c>
      <c r="D70" s="182" t="s">
        <v>106</v>
      </c>
      <c r="E70" s="172">
        <v>1</v>
      </c>
      <c r="F70" s="181"/>
      <c r="G70" s="164">
        <f t="shared" ref="G70:G78" si="7">SUM(E70*F70)</f>
        <v>0</v>
      </c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5"/>
      <c r="V70" s="164"/>
      <c r="W70" s="145"/>
      <c r="X70" s="179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54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41</v>
      </c>
      <c r="B71" s="171">
        <v>210000041</v>
      </c>
      <c r="C71" s="174" t="s">
        <v>145</v>
      </c>
      <c r="D71" s="157" t="s">
        <v>106</v>
      </c>
      <c r="E71" s="172">
        <v>1</v>
      </c>
      <c r="F71" s="164"/>
      <c r="G71" s="164">
        <f t="shared" si="7"/>
        <v>0</v>
      </c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5"/>
      <c r="V71" s="16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54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42</v>
      </c>
      <c r="B72" s="171">
        <v>210000042</v>
      </c>
      <c r="C72" s="174" t="s">
        <v>172</v>
      </c>
      <c r="D72" s="157" t="s">
        <v>106</v>
      </c>
      <c r="E72" s="172">
        <v>1</v>
      </c>
      <c r="F72" s="164"/>
      <c r="G72" s="164">
        <f t="shared" si="7"/>
        <v>0</v>
      </c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/>
      <c r="V72" s="16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54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43</v>
      </c>
      <c r="B73" s="171">
        <v>210000043</v>
      </c>
      <c r="C73" s="174" t="s">
        <v>146</v>
      </c>
      <c r="D73" s="157" t="s">
        <v>106</v>
      </c>
      <c r="E73" s="172">
        <v>1</v>
      </c>
      <c r="F73" s="164"/>
      <c r="G73" s="164">
        <f t="shared" si="7"/>
        <v>0</v>
      </c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5"/>
      <c r="V73" s="16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54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44</v>
      </c>
      <c r="B74" s="171">
        <v>210000044</v>
      </c>
      <c r="C74" s="174" t="s">
        <v>147</v>
      </c>
      <c r="D74" s="157" t="s">
        <v>106</v>
      </c>
      <c r="E74" s="172">
        <v>1</v>
      </c>
      <c r="F74" s="164"/>
      <c r="G74" s="164">
        <f t="shared" si="7"/>
        <v>0</v>
      </c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5"/>
      <c r="V74" s="16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54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>
        <v>45</v>
      </c>
      <c r="B75" s="171">
        <v>210000045</v>
      </c>
      <c r="C75" s="174" t="s">
        <v>148</v>
      </c>
      <c r="D75" s="157" t="s">
        <v>106</v>
      </c>
      <c r="E75" s="172">
        <v>1</v>
      </c>
      <c r="F75" s="164"/>
      <c r="G75" s="164">
        <f t="shared" si="7"/>
        <v>0</v>
      </c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5"/>
      <c r="V75" s="16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54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>
        <v>46</v>
      </c>
      <c r="B76" s="171">
        <v>210000046</v>
      </c>
      <c r="C76" s="174" t="s">
        <v>149</v>
      </c>
      <c r="D76" s="157" t="s">
        <v>106</v>
      </c>
      <c r="E76" s="172">
        <v>1</v>
      </c>
      <c r="F76" s="164"/>
      <c r="G76" s="164">
        <f t="shared" si="7"/>
        <v>0</v>
      </c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5"/>
      <c r="V76" s="16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54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47</v>
      </c>
      <c r="B77" s="171">
        <v>210000047</v>
      </c>
      <c r="C77" s="169" t="s">
        <v>186</v>
      </c>
      <c r="D77" s="157" t="s">
        <v>106</v>
      </c>
      <c r="E77" s="160">
        <v>1</v>
      </c>
      <c r="F77" s="164"/>
      <c r="G77" s="164">
        <f t="shared" si="7"/>
        <v>0</v>
      </c>
      <c r="H77" s="164">
        <v>2130</v>
      </c>
      <c r="I77" s="164">
        <f>ROUND(E77*H77,2)</f>
        <v>2130</v>
      </c>
      <c r="J77" s="164">
        <v>1050</v>
      </c>
      <c r="K77" s="164">
        <f>ROUND(E77*J77,2)</f>
        <v>1050</v>
      </c>
      <c r="L77" s="164">
        <v>21</v>
      </c>
      <c r="M77" s="164">
        <f>G77*(1+L77/100)</f>
        <v>0</v>
      </c>
      <c r="N77" s="164">
        <v>0</v>
      </c>
      <c r="O77" s="164">
        <f>ROUND(E77*N77,2)</f>
        <v>0</v>
      </c>
      <c r="P77" s="164">
        <v>0</v>
      </c>
      <c r="Q77" s="164">
        <f>ROUND(E77*P77,2)</f>
        <v>0</v>
      </c>
      <c r="R77" s="164"/>
      <c r="S77" s="164" t="s">
        <v>103</v>
      </c>
      <c r="T77" s="164">
        <v>0</v>
      </c>
      <c r="U77" s="165">
        <f>ROUND(E77*T77,2)</f>
        <v>0</v>
      </c>
      <c r="V77" s="16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48</v>
      </c>
      <c r="B78" s="171">
        <v>210000048</v>
      </c>
      <c r="C78" s="169" t="s">
        <v>136</v>
      </c>
      <c r="D78" s="157" t="s">
        <v>106</v>
      </c>
      <c r="E78" s="160">
        <v>1</v>
      </c>
      <c r="F78" s="164"/>
      <c r="G78" s="164">
        <f t="shared" si="7"/>
        <v>0</v>
      </c>
      <c r="H78" s="164">
        <v>77000</v>
      </c>
      <c r="I78" s="164">
        <f>ROUND(E78*H78,2)</f>
        <v>77000</v>
      </c>
      <c r="J78" s="164">
        <v>22155</v>
      </c>
      <c r="K78" s="164">
        <f>ROUND(E78*J78,2)</f>
        <v>22155</v>
      </c>
      <c r="L78" s="164">
        <v>21</v>
      </c>
      <c r="M78" s="164">
        <f>G78*(1+L78/100)</f>
        <v>0</v>
      </c>
      <c r="N78" s="164">
        <v>0</v>
      </c>
      <c r="O78" s="164">
        <f>ROUND(E78*N78,2)</f>
        <v>0</v>
      </c>
      <c r="P78" s="164">
        <v>0</v>
      </c>
      <c r="Q78" s="164">
        <f>ROUND(E78*P78,2)</f>
        <v>0</v>
      </c>
      <c r="R78" s="164"/>
      <c r="S78" s="164" t="s">
        <v>103</v>
      </c>
      <c r="T78" s="164">
        <v>0</v>
      </c>
      <c r="U78" s="165">
        <f>ROUND(E78*T78,2)</f>
        <v>0</v>
      </c>
      <c r="V78" s="16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x14ac:dyDescent="0.2">
      <c r="A79" s="153" t="s">
        <v>100</v>
      </c>
      <c r="B79" s="153" t="s">
        <v>68</v>
      </c>
      <c r="C79" s="170" t="s">
        <v>72</v>
      </c>
      <c r="D79" s="158"/>
      <c r="E79" s="161"/>
      <c r="F79" s="166"/>
      <c r="G79" s="166">
        <f>SUMIF(AG80:AG83,"&lt;&gt;NOR",G80:G83)</f>
        <v>0</v>
      </c>
      <c r="H79" s="166"/>
      <c r="I79" s="166">
        <f>SUM(I80:I83)</f>
        <v>16420</v>
      </c>
      <c r="J79" s="166"/>
      <c r="K79" s="166">
        <f>SUM(K80:K83)</f>
        <v>0</v>
      </c>
      <c r="L79" s="166"/>
      <c r="M79" s="166">
        <f>SUM(M80:M83)</f>
        <v>0</v>
      </c>
      <c r="N79" s="166"/>
      <c r="O79" s="166">
        <f>SUM(O80:O83)</f>
        <v>0</v>
      </c>
      <c r="P79" s="166"/>
      <c r="Q79" s="166">
        <f>SUM(Q80:Q83)</f>
        <v>0</v>
      </c>
      <c r="R79" s="166"/>
      <c r="S79" s="166"/>
      <c r="T79" s="166"/>
      <c r="U79" s="167">
        <f>SUM(U80:U83)</f>
        <v>0</v>
      </c>
      <c r="V79" s="166"/>
    </row>
    <row r="80" spans="1:60" outlineLevel="1" x14ac:dyDescent="0.2">
      <c r="A80" s="146">
        <v>49</v>
      </c>
      <c r="B80" s="171">
        <v>210000049</v>
      </c>
      <c r="C80" s="169" t="s">
        <v>204</v>
      </c>
      <c r="D80" s="157" t="s">
        <v>106</v>
      </c>
      <c r="E80" s="160">
        <v>2</v>
      </c>
      <c r="F80" s="164"/>
      <c r="G80" s="164">
        <f>SUM(E80*F80)</f>
        <v>0</v>
      </c>
      <c r="H80" s="164">
        <v>5590</v>
      </c>
      <c r="I80" s="164">
        <f>ROUND(E80*H80,2)</f>
        <v>11180</v>
      </c>
      <c r="J80" s="164">
        <v>0</v>
      </c>
      <c r="K80" s="164">
        <f>ROUND(E80*J80,2)</f>
        <v>0</v>
      </c>
      <c r="L80" s="164">
        <v>21</v>
      </c>
      <c r="M80" s="164">
        <f>G80*(1+L80/100)</f>
        <v>0</v>
      </c>
      <c r="N80" s="164">
        <v>0</v>
      </c>
      <c r="O80" s="164">
        <f>ROUND(E80*N80,2)</f>
        <v>0</v>
      </c>
      <c r="P80" s="164">
        <v>0</v>
      </c>
      <c r="Q80" s="164">
        <f>ROUND(E80*P80,2)</f>
        <v>0</v>
      </c>
      <c r="R80" s="164"/>
      <c r="S80" s="164" t="s">
        <v>103</v>
      </c>
      <c r="T80" s="164">
        <v>0</v>
      </c>
      <c r="U80" s="165">
        <f>ROUND(E80*T80,2)</f>
        <v>0</v>
      </c>
      <c r="V80" s="16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50</v>
      </c>
      <c r="B81" s="171">
        <v>210000050</v>
      </c>
      <c r="C81" s="169" t="s">
        <v>205</v>
      </c>
      <c r="D81" s="157" t="s">
        <v>106</v>
      </c>
      <c r="E81" s="160">
        <v>2</v>
      </c>
      <c r="F81" s="164"/>
      <c r="G81" s="164">
        <f t="shared" ref="G81:G83" si="8">SUM(E81*F81)</f>
        <v>0</v>
      </c>
      <c r="H81" s="164">
        <v>500</v>
      </c>
      <c r="I81" s="164">
        <f>ROUND(E81*H81,2)</f>
        <v>1000</v>
      </c>
      <c r="J81" s="164">
        <v>0</v>
      </c>
      <c r="K81" s="164">
        <f>ROUND(E81*J81,2)</f>
        <v>0</v>
      </c>
      <c r="L81" s="164">
        <v>21</v>
      </c>
      <c r="M81" s="164">
        <f>G81*(1+L81/100)</f>
        <v>0</v>
      </c>
      <c r="N81" s="164">
        <v>0</v>
      </c>
      <c r="O81" s="164">
        <f>ROUND(E81*N81,2)</f>
        <v>0</v>
      </c>
      <c r="P81" s="164">
        <v>0</v>
      </c>
      <c r="Q81" s="164">
        <f>ROUND(E81*P81,2)</f>
        <v>0</v>
      </c>
      <c r="R81" s="164"/>
      <c r="S81" s="164" t="s">
        <v>103</v>
      </c>
      <c r="T81" s="164">
        <v>0</v>
      </c>
      <c r="U81" s="165">
        <f>ROUND(E81*T81,2)</f>
        <v>0</v>
      </c>
      <c r="V81" s="16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51</v>
      </c>
      <c r="B82" s="171">
        <v>210000051</v>
      </c>
      <c r="C82" s="169" t="s">
        <v>206</v>
      </c>
      <c r="D82" s="157" t="s">
        <v>106</v>
      </c>
      <c r="E82" s="160">
        <v>2</v>
      </c>
      <c r="F82" s="164"/>
      <c r="G82" s="164">
        <f t="shared" si="8"/>
        <v>0</v>
      </c>
      <c r="H82" s="164">
        <v>1060</v>
      </c>
      <c r="I82" s="164">
        <f>ROUND(E82*H82,2)</f>
        <v>2120</v>
      </c>
      <c r="J82" s="164">
        <v>0</v>
      </c>
      <c r="K82" s="164">
        <f>ROUND(E82*J82,2)</f>
        <v>0</v>
      </c>
      <c r="L82" s="164">
        <v>21</v>
      </c>
      <c r="M82" s="164">
        <f>G82*(1+L82/100)</f>
        <v>0</v>
      </c>
      <c r="N82" s="164">
        <v>0</v>
      </c>
      <c r="O82" s="164">
        <f>ROUND(E82*N82,2)</f>
        <v>0</v>
      </c>
      <c r="P82" s="164">
        <v>0</v>
      </c>
      <c r="Q82" s="164">
        <f>ROUND(E82*P82,2)</f>
        <v>0</v>
      </c>
      <c r="R82" s="164"/>
      <c r="S82" s="164" t="s">
        <v>103</v>
      </c>
      <c r="T82" s="164">
        <v>0</v>
      </c>
      <c r="U82" s="165">
        <f>ROUND(E82*T82,2)</f>
        <v>0</v>
      </c>
      <c r="V82" s="16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52</v>
      </c>
      <c r="B83" s="171">
        <v>210000052</v>
      </c>
      <c r="C83" s="169" t="s">
        <v>169</v>
      </c>
      <c r="D83" s="157" t="s">
        <v>106</v>
      </c>
      <c r="E83" s="160">
        <v>2</v>
      </c>
      <c r="F83" s="164"/>
      <c r="G83" s="164">
        <f t="shared" si="8"/>
        <v>0</v>
      </c>
      <c r="H83" s="164">
        <v>1060</v>
      </c>
      <c r="I83" s="164">
        <f>ROUND(E83*H83,2)</f>
        <v>2120</v>
      </c>
      <c r="J83" s="164">
        <v>0</v>
      </c>
      <c r="K83" s="164">
        <f>ROUND(E83*J83,2)</f>
        <v>0</v>
      </c>
      <c r="L83" s="164">
        <v>21</v>
      </c>
      <c r="M83" s="164">
        <f>G83*(1+L83/100)</f>
        <v>0</v>
      </c>
      <c r="N83" s="164">
        <v>0</v>
      </c>
      <c r="O83" s="164">
        <f>ROUND(E83*N83,2)</f>
        <v>0</v>
      </c>
      <c r="P83" s="164">
        <v>0</v>
      </c>
      <c r="Q83" s="164">
        <f>ROUND(E83*P83,2)</f>
        <v>0</v>
      </c>
      <c r="R83" s="164"/>
      <c r="S83" s="164" t="s">
        <v>103</v>
      </c>
      <c r="T83" s="164">
        <v>0</v>
      </c>
      <c r="U83" s="165">
        <f>ROUND(E83*T83,2)</f>
        <v>0</v>
      </c>
      <c r="V83" s="16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x14ac:dyDescent="0.2">
      <c r="A84" s="153" t="s">
        <v>100</v>
      </c>
      <c r="B84" s="153" t="s">
        <v>70</v>
      </c>
      <c r="C84" s="170" t="s">
        <v>73</v>
      </c>
      <c r="D84" s="158"/>
      <c r="E84" s="161"/>
      <c r="F84" s="166"/>
      <c r="G84" s="166">
        <f>SUMIF(AG85:AG92,"&lt;&gt;NOR",G85:G92)</f>
        <v>0</v>
      </c>
      <c r="H84" s="166"/>
      <c r="I84" s="166">
        <f>SUM(I85:I92)</f>
        <v>665</v>
      </c>
      <c r="J84" s="166"/>
      <c r="K84" s="166">
        <f>SUM(K85:K92)</f>
        <v>12290</v>
      </c>
      <c r="L84" s="166"/>
      <c r="M84" s="166">
        <f>SUM(M85:M92)</f>
        <v>0</v>
      </c>
      <c r="N84" s="166"/>
      <c r="O84" s="166">
        <f>SUM(O85:O92)</f>
        <v>0</v>
      </c>
      <c r="P84" s="166"/>
      <c r="Q84" s="166">
        <f>SUM(Q85:Q92)</f>
        <v>0</v>
      </c>
      <c r="R84" s="166"/>
      <c r="S84" s="166"/>
      <c r="T84" s="166"/>
      <c r="U84" s="167">
        <f>SUM(U85:U92)</f>
        <v>0</v>
      </c>
      <c r="V84" s="166"/>
    </row>
    <row r="85" spans="1:60" outlineLevel="1" x14ac:dyDescent="0.2">
      <c r="A85" s="146">
        <v>53</v>
      </c>
      <c r="B85" s="171">
        <v>210000053</v>
      </c>
      <c r="C85" s="169" t="s">
        <v>158</v>
      </c>
      <c r="D85" s="157" t="s">
        <v>105</v>
      </c>
      <c r="E85" s="160">
        <v>35</v>
      </c>
      <c r="F85" s="164"/>
      <c r="G85" s="164">
        <f t="shared" ref="G85:G92" si="9">SUM(E85*F85)</f>
        <v>0</v>
      </c>
      <c r="H85" s="164">
        <v>19</v>
      </c>
      <c r="I85" s="164">
        <f>ROUND(E85*H85,2)</f>
        <v>665</v>
      </c>
      <c r="J85" s="164">
        <v>10</v>
      </c>
      <c r="K85" s="164">
        <f>ROUND(E85*J85,2)</f>
        <v>350</v>
      </c>
      <c r="L85" s="164">
        <v>21</v>
      </c>
      <c r="M85" s="164">
        <f>G85*(1+L85/100)</f>
        <v>0</v>
      </c>
      <c r="N85" s="164">
        <v>0</v>
      </c>
      <c r="O85" s="164">
        <f>ROUND(E85*N85,2)</f>
        <v>0</v>
      </c>
      <c r="P85" s="164">
        <v>0</v>
      </c>
      <c r="Q85" s="164">
        <f>ROUND(E85*P85,2)</f>
        <v>0</v>
      </c>
      <c r="R85" s="164"/>
      <c r="S85" s="164" t="s">
        <v>103</v>
      </c>
      <c r="T85" s="164">
        <v>0</v>
      </c>
      <c r="U85" s="165">
        <f>ROUND(E85*T85,2)</f>
        <v>0</v>
      </c>
      <c r="V85" s="16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54</v>
      </c>
      <c r="B86" s="171">
        <v>210000054</v>
      </c>
      <c r="C86" s="169" t="s">
        <v>209</v>
      </c>
      <c r="D86" s="157" t="s">
        <v>105</v>
      </c>
      <c r="E86" s="160">
        <v>485</v>
      </c>
      <c r="F86" s="164"/>
      <c r="G86" s="164">
        <f t="shared" ref="G86" si="10">SUM(E86*F86)</f>
        <v>0</v>
      </c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5"/>
      <c r="V86" s="16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55</v>
      </c>
      <c r="B87" s="171">
        <v>210000055</v>
      </c>
      <c r="C87" s="169" t="s">
        <v>162</v>
      </c>
      <c r="D87" s="157" t="s">
        <v>105</v>
      </c>
      <c r="E87" s="160">
        <v>87</v>
      </c>
      <c r="F87" s="164"/>
      <c r="G87" s="164">
        <f t="shared" si="9"/>
        <v>0</v>
      </c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5"/>
      <c r="V87" s="16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56</v>
      </c>
      <c r="B88" s="171">
        <v>210000056</v>
      </c>
      <c r="C88" s="169" t="s">
        <v>166</v>
      </c>
      <c r="D88" s="157" t="s">
        <v>105</v>
      </c>
      <c r="E88" s="160">
        <v>45</v>
      </c>
      <c r="F88" s="164"/>
      <c r="G88" s="164">
        <f t="shared" si="9"/>
        <v>0</v>
      </c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5"/>
      <c r="V88" s="16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57</v>
      </c>
      <c r="B89" s="171">
        <v>210000057</v>
      </c>
      <c r="C89" s="169" t="s">
        <v>163</v>
      </c>
      <c r="D89" s="157" t="s">
        <v>106</v>
      </c>
      <c r="E89" s="160">
        <v>5</v>
      </c>
      <c r="F89" s="164"/>
      <c r="G89" s="164">
        <f t="shared" si="9"/>
        <v>0</v>
      </c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5"/>
      <c r="V89" s="16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58</v>
      </c>
      <c r="B90" s="171">
        <v>210000058</v>
      </c>
      <c r="C90" s="169" t="s">
        <v>164</v>
      </c>
      <c r="D90" s="157" t="s">
        <v>106</v>
      </c>
      <c r="E90" s="160">
        <v>10</v>
      </c>
      <c r="F90" s="164"/>
      <c r="G90" s="164">
        <f t="shared" si="9"/>
        <v>0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5"/>
      <c r="V90" s="16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59</v>
      </c>
      <c r="B91" s="171">
        <v>210000059</v>
      </c>
      <c r="C91" s="169" t="s">
        <v>170</v>
      </c>
      <c r="D91" s="157" t="s">
        <v>106</v>
      </c>
      <c r="E91" s="160">
        <v>1</v>
      </c>
      <c r="F91" s="164"/>
      <c r="G91" s="164">
        <f t="shared" si="9"/>
        <v>0</v>
      </c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5"/>
      <c r="V91" s="16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ht="33.75" outlineLevel="1" x14ac:dyDescent="0.2">
      <c r="A92" s="146">
        <v>60</v>
      </c>
      <c r="B92" s="171">
        <v>210000060</v>
      </c>
      <c r="C92" s="169" t="s">
        <v>139</v>
      </c>
      <c r="D92" s="157" t="s">
        <v>140</v>
      </c>
      <c r="E92" s="160">
        <v>12</v>
      </c>
      <c r="F92" s="164"/>
      <c r="G92" s="164">
        <f t="shared" si="9"/>
        <v>0</v>
      </c>
      <c r="H92" s="164">
        <v>0</v>
      </c>
      <c r="I92" s="164">
        <f>ROUND(E92*H92,2)</f>
        <v>0</v>
      </c>
      <c r="J92" s="164">
        <v>995</v>
      </c>
      <c r="K92" s="164">
        <f>ROUND(E92*J92,2)</f>
        <v>11940</v>
      </c>
      <c r="L92" s="164">
        <v>21</v>
      </c>
      <c r="M92" s="164">
        <f>G92*(1+L92/100)</f>
        <v>0</v>
      </c>
      <c r="N92" s="164">
        <v>0</v>
      </c>
      <c r="O92" s="164">
        <f>ROUND(E92*N92,2)</f>
        <v>0</v>
      </c>
      <c r="P92" s="164">
        <v>0</v>
      </c>
      <c r="Q92" s="164">
        <f>ROUND(E92*P92,2)</f>
        <v>0</v>
      </c>
      <c r="R92" s="164"/>
      <c r="S92" s="164" t="s">
        <v>103</v>
      </c>
      <c r="T92" s="164">
        <v>0</v>
      </c>
      <c r="U92" s="165">
        <f>ROUND(E92*T92,2)</f>
        <v>0</v>
      </c>
      <c r="V92" s="16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x14ac:dyDescent="0.2">
      <c r="A93" s="153" t="s">
        <v>100</v>
      </c>
      <c r="B93" s="153" t="s">
        <v>71</v>
      </c>
      <c r="C93" s="170" t="s">
        <v>74</v>
      </c>
      <c r="D93" s="158"/>
      <c r="E93" s="161"/>
      <c r="F93" s="166"/>
      <c r="G93" s="166">
        <f>SUMIF(AG94:AG103,"&lt;&gt;NOR",G94:G103)</f>
        <v>0</v>
      </c>
      <c r="H93" s="166"/>
      <c r="I93" s="166">
        <f>SUM(I94:I103)</f>
        <v>0</v>
      </c>
      <c r="J93" s="166"/>
      <c r="K93" s="166">
        <f>SUM(K94:K103)</f>
        <v>58100</v>
      </c>
      <c r="L93" s="166"/>
      <c r="M93" s="166">
        <f>SUM(M94:M103)</f>
        <v>0</v>
      </c>
      <c r="N93" s="166"/>
      <c r="O93" s="166">
        <f>SUM(O94:O103)</f>
        <v>0</v>
      </c>
      <c r="P93" s="166"/>
      <c r="Q93" s="166">
        <f>SUM(Q94:Q103)</f>
        <v>0</v>
      </c>
      <c r="R93" s="166"/>
      <c r="S93" s="166"/>
      <c r="T93" s="166"/>
      <c r="U93" s="167">
        <f>SUM(U94:U103)</f>
        <v>0</v>
      </c>
      <c r="V93" s="166"/>
    </row>
    <row r="94" spans="1:60" outlineLevel="1" x14ac:dyDescent="0.2">
      <c r="A94" s="146">
        <v>61</v>
      </c>
      <c r="B94" s="171">
        <v>210000061</v>
      </c>
      <c r="C94" s="169" t="s">
        <v>160</v>
      </c>
      <c r="D94" s="157" t="s">
        <v>102</v>
      </c>
      <c r="E94" s="160">
        <v>1</v>
      </c>
      <c r="F94" s="164"/>
      <c r="G94" s="164">
        <f>SUM(E94*F94)</f>
        <v>0</v>
      </c>
      <c r="H94" s="164">
        <v>0</v>
      </c>
      <c r="I94" s="164">
        <f>ROUND(E94*H94,2)</f>
        <v>0</v>
      </c>
      <c r="J94" s="164">
        <v>9300</v>
      </c>
      <c r="K94" s="164">
        <f>ROUND(E94*J94,2)</f>
        <v>9300</v>
      </c>
      <c r="L94" s="164">
        <v>21</v>
      </c>
      <c r="M94" s="164">
        <f>G94*(1+L94/100)</f>
        <v>0</v>
      </c>
      <c r="N94" s="164">
        <v>0</v>
      </c>
      <c r="O94" s="164">
        <f>ROUND(E94*N94,2)</f>
        <v>0</v>
      </c>
      <c r="P94" s="164">
        <v>0</v>
      </c>
      <c r="Q94" s="164">
        <f>ROUND(E94*P94,2)</f>
        <v>0</v>
      </c>
      <c r="R94" s="164"/>
      <c r="S94" s="164" t="s">
        <v>103</v>
      </c>
      <c r="T94" s="164">
        <v>0</v>
      </c>
      <c r="U94" s="165">
        <f>ROUND(E94*T94,2)</f>
        <v>0</v>
      </c>
      <c r="V94" s="16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62</v>
      </c>
      <c r="B95" s="171">
        <v>210000062</v>
      </c>
      <c r="C95" s="169" t="s">
        <v>141</v>
      </c>
      <c r="D95" s="157" t="s">
        <v>142</v>
      </c>
      <c r="E95" s="160">
        <v>1</v>
      </c>
      <c r="F95" s="164"/>
      <c r="G95" s="164">
        <f t="shared" ref="G95:G103" si="11">SUM(E95*F95)</f>
        <v>0</v>
      </c>
      <c r="H95" s="164">
        <v>0</v>
      </c>
      <c r="I95" s="164">
        <f>ROUND(E95*H95,2)</f>
        <v>0</v>
      </c>
      <c r="J95" s="164">
        <v>42600</v>
      </c>
      <c r="K95" s="164">
        <f>ROUND(E95*J95,2)</f>
        <v>42600</v>
      </c>
      <c r="L95" s="164">
        <v>21</v>
      </c>
      <c r="M95" s="164">
        <f>G95*(1+L95/100)</f>
        <v>0</v>
      </c>
      <c r="N95" s="164">
        <v>0</v>
      </c>
      <c r="O95" s="164">
        <f>ROUND(E95*N95,2)</f>
        <v>0</v>
      </c>
      <c r="P95" s="164">
        <v>0</v>
      </c>
      <c r="Q95" s="164">
        <f>ROUND(E95*P95,2)</f>
        <v>0</v>
      </c>
      <c r="R95" s="164"/>
      <c r="S95" s="164" t="s">
        <v>103</v>
      </c>
      <c r="T95" s="164">
        <v>0</v>
      </c>
      <c r="U95" s="165">
        <f>ROUND(E95*T95,2)</f>
        <v>0</v>
      </c>
      <c r="V95" s="16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ht="12.75" customHeight="1" outlineLevel="1" x14ac:dyDescent="0.2">
      <c r="A96" s="146">
        <v>63</v>
      </c>
      <c r="B96" s="171">
        <v>210000063</v>
      </c>
      <c r="C96" s="169" t="s">
        <v>156</v>
      </c>
      <c r="D96" s="157" t="s">
        <v>142</v>
      </c>
      <c r="E96" s="160">
        <v>1</v>
      </c>
      <c r="F96" s="164"/>
      <c r="G96" s="164">
        <f t="shared" si="11"/>
        <v>0</v>
      </c>
      <c r="H96" s="164">
        <v>0</v>
      </c>
      <c r="I96" s="164">
        <f>ROUND(E96*H96,2)</f>
        <v>0</v>
      </c>
      <c r="J96" s="164">
        <v>6200</v>
      </c>
      <c r="K96" s="164">
        <f>ROUND(E96*J96,2)</f>
        <v>6200</v>
      </c>
      <c r="L96" s="164">
        <v>21</v>
      </c>
      <c r="M96" s="164">
        <f>G96*(1+L96/100)</f>
        <v>0</v>
      </c>
      <c r="N96" s="164">
        <v>0</v>
      </c>
      <c r="O96" s="164">
        <f>ROUND(E96*N96,2)</f>
        <v>0</v>
      </c>
      <c r="P96" s="164">
        <v>0</v>
      </c>
      <c r="Q96" s="164">
        <f>ROUND(E96*P96,2)</f>
        <v>0</v>
      </c>
      <c r="R96" s="164"/>
      <c r="S96" s="164" t="s">
        <v>113</v>
      </c>
      <c r="T96" s="164">
        <v>0</v>
      </c>
      <c r="U96" s="165">
        <f>ROUND(E96*T96,2)</f>
        <v>0</v>
      </c>
      <c r="V96" s="16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64</v>
      </c>
      <c r="B97" s="171">
        <v>210000064</v>
      </c>
      <c r="C97" s="169" t="s">
        <v>153</v>
      </c>
      <c r="D97" s="157" t="s">
        <v>142</v>
      </c>
      <c r="E97" s="160">
        <v>1</v>
      </c>
      <c r="F97" s="164"/>
      <c r="G97" s="164">
        <f t="shared" si="11"/>
        <v>0</v>
      </c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5"/>
      <c r="V97" s="16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65</v>
      </c>
      <c r="B98" s="171">
        <v>210000065</v>
      </c>
      <c r="C98" s="174" t="s">
        <v>154</v>
      </c>
      <c r="D98" s="157" t="s">
        <v>106</v>
      </c>
      <c r="E98" s="172">
        <v>1</v>
      </c>
      <c r="F98" s="164"/>
      <c r="G98" s="164">
        <f t="shared" si="11"/>
        <v>0</v>
      </c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5"/>
      <c r="V98" s="16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x14ac:dyDescent="0.2">
      <c r="A99" s="146">
        <v>66</v>
      </c>
      <c r="B99" s="171">
        <v>210000066</v>
      </c>
      <c r="C99" s="174" t="s">
        <v>152</v>
      </c>
      <c r="D99" s="157" t="s">
        <v>107</v>
      </c>
      <c r="E99" s="172">
        <v>20</v>
      </c>
      <c r="F99" s="164"/>
      <c r="G99" s="164">
        <f t="shared" si="11"/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1:60" x14ac:dyDescent="0.2">
      <c r="A100" s="146">
        <v>67</v>
      </c>
      <c r="B100" s="171">
        <v>210000067</v>
      </c>
      <c r="C100" s="199" t="s">
        <v>200</v>
      </c>
      <c r="D100" s="198" t="s">
        <v>142</v>
      </c>
      <c r="E100" s="191">
        <v>1</v>
      </c>
      <c r="F100" s="192"/>
      <c r="G100" s="192">
        <f t="shared" si="11"/>
        <v>0</v>
      </c>
    </row>
    <row r="101" spans="1:60" x14ac:dyDescent="0.2">
      <c r="A101" s="146">
        <v>68</v>
      </c>
      <c r="B101" s="171">
        <v>210000068</v>
      </c>
      <c r="C101" s="174" t="s">
        <v>150</v>
      </c>
      <c r="D101" s="157" t="s">
        <v>107</v>
      </c>
      <c r="E101" s="172">
        <v>12</v>
      </c>
      <c r="F101" s="164"/>
      <c r="G101" s="164">
        <f t="shared" si="11"/>
        <v>0</v>
      </c>
    </row>
    <row r="102" spans="1:60" x14ac:dyDescent="0.2">
      <c r="A102" s="146">
        <v>69</v>
      </c>
      <c r="B102" s="171">
        <v>210000069</v>
      </c>
      <c r="C102" s="169" t="s">
        <v>151</v>
      </c>
      <c r="D102" s="157" t="s">
        <v>107</v>
      </c>
      <c r="E102" s="172">
        <v>48</v>
      </c>
      <c r="F102" s="164"/>
      <c r="G102" s="164">
        <f t="shared" si="11"/>
        <v>0</v>
      </c>
    </row>
    <row r="103" spans="1:60" x14ac:dyDescent="0.2">
      <c r="A103" s="183">
        <v>70</v>
      </c>
      <c r="B103" s="203">
        <v>210000070</v>
      </c>
      <c r="C103" s="173" t="s">
        <v>155</v>
      </c>
      <c r="D103" s="200" t="s">
        <v>107</v>
      </c>
      <c r="E103" s="201">
        <v>8</v>
      </c>
      <c r="F103" s="202"/>
      <c r="G103" s="168">
        <f t="shared" si="11"/>
        <v>0</v>
      </c>
    </row>
    <row r="104" spans="1:60" x14ac:dyDescent="0.2">
      <c r="D104" s="11"/>
    </row>
    <row r="105" spans="1:60" x14ac:dyDescent="0.2">
      <c r="D105" s="11"/>
    </row>
    <row r="106" spans="1:60" x14ac:dyDescent="0.2">
      <c r="D106" s="11"/>
    </row>
    <row r="107" spans="1:60" x14ac:dyDescent="0.2">
      <c r="D107" s="11"/>
    </row>
    <row r="108" spans="1:60" x14ac:dyDescent="0.2">
      <c r="D108" s="11"/>
    </row>
    <row r="109" spans="1:60" x14ac:dyDescent="0.2">
      <c r="D109" s="11"/>
    </row>
    <row r="110" spans="1:60" x14ac:dyDescent="0.2">
      <c r="D110" s="11"/>
    </row>
    <row r="111" spans="1:60" x14ac:dyDescent="0.2">
      <c r="D111" s="11"/>
    </row>
    <row r="112" spans="1:60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2022-03-15T09:48:45Z</cp:lastPrinted>
  <dcterms:created xsi:type="dcterms:W3CDTF">2009-04-08T07:15:50Z</dcterms:created>
  <dcterms:modified xsi:type="dcterms:W3CDTF">2026-01-09T12:03:38Z</dcterms:modified>
</cp:coreProperties>
</file>