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Brno střed\Kamera_Velký_Špalíček\Realizace_2026\"/>
    </mc:Choice>
  </mc:AlternateContent>
  <xr:revisionPtr revIDLastSave="0" documentId="13_ncr:1_{B962F8F7-0D8A-47DC-9E4A-F431D14C3086}" xr6:coauthVersionLast="47" xr6:coauthVersionMax="47" xr10:uidLastSave="{00000000-0000-0000-0000-000000000000}"/>
  <bookViews>
    <workbookView xWindow="40980" yWindow="645" windowWidth="20355" windowHeight="1957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Pol'!$A$1:$V$104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G10" i="12"/>
  <c r="G11" i="12"/>
  <c r="G7" i="12" s="1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8" i="12"/>
  <c r="G50" i="12"/>
  <c r="G49" i="12"/>
  <c r="G47" i="12"/>
  <c r="G46" i="12"/>
  <c r="G44" i="12"/>
  <c r="G42" i="12" l="1"/>
  <c r="G43" i="12"/>
  <c r="G45" i="12"/>
  <c r="G48" i="12"/>
  <c r="G76" i="12"/>
  <c r="G77" i="12"/>
  <c r="G78" i="12"/>
  <c r="G79" i="12"/>
  <c r="G80" i="12"/>
  <c r="G81" i="12"/>
  <c r="G82" i="12"/>
  <c r="G83" i="12"/>
  <c r="G84" i="12"/>
  <c r="G75" i="12"/>
  <c r="G87" i="12"/>
  <c r="G88" i="12"/>
  <c r="G89" i="12"/>
  <c r="G86" i="12"/>
  <c r="G92" i="12"/>
  <c r="G93" i="12"/>
  <c r="G94" i="12"/>
  <c r="G95" i="12"/>
  <c r="G96" i="12"/>
  <c r="G97" i="12"/>
  <c r="G98" i="12"/>
  <c r="G101" i="12"/>
  <c r="G102" i="12"/>
  <c r="G103" i="12"/>
  <c r="G104" i="12"/>
  <c r="G105" i="12"/>
  <c r="G106" i="12"/>
  <c r="G107" i="12"/>
  <c r="G100" i="12"/>
  <c r="G99" i="12" s="1"/>
  <c r="G41" i="12" l="1"/>
  <c r="I62" i="1" s="1"/>
  <c r="G91" i="12"/>
  <c r="G90" i="12" s="1"/>
  <c r="G52" i="12"/>
  <c r="G51" i="12" s="1"/>
  <c r="H32" i="1" l="1"/>
  <c r="I66" i="1" l="1"/>
  <c r="M37" i="12" l="1"/>
  <c r="M30" i="12"/>
  <c r="M12" i="12"/>
  <c r="U102" i="12"/>
  <c r="Q102" i="12"/>
  <c r="O102" i="12"/>
  <c r="K102" i="12"/>
  <c r="I102" i="12"/>
  <c r="M102" i="12"/>
  <c r="U101" i="12"/>
  <c r="Q101" i="12"/>
  <c r="O101" i="12"/>
  <c r="K101" i="12"/>
  <c r="I101" i="12"/>
  <c r="M101" i="12"/>
  <c r="U100" i="12"/>
  <c r="Q100" i="12"/>
  <c r="O100" i="12"/>
  <c r="K100" i="12"/>
  <c r="I100" i="12"/>
  <c r="M100" i="12"/>
  <c r="U98" i="12"/>
  <c r="Q98" i="12"/>
  <c r="O98" i="12"/>
  <c r="K98" i="12"/>
  <c r="I98" i="12"/>
  <c r="U92" i="12"/>
  <c r="Q92" i="12"/>
  <c r="O92" i="12"/>
  <c r="K92" i="12"/>
  <c r="I92" i="12"/>
  <c r="M92" i="12"/>
  <c r="U91" i="12"/>
  <c r="Q91" i="12"/>
  <c r="O91" i="12"/>
  <c r="K91" i="12"/>
  <c r="I91" i="12"/>
  <c r="U89" i="12"/>
  <c r="Q89" i="12"/>
  <c r="O89" i="12"/>
  <c r="K89" i="12"/>
  <c r="I89" i="12"/>
  <c r="M89" i="12"/>
  <c r="U88" i="12"/>
  <c r="Q88" i="12"/>
  <c r="O88" i="12"/>
  <c r="K88" i="12"/>
  <c r="I88" i="12"/>
  <c r="M88" i="12"/>
  <c r="U87" i="12"/>
  <c r="Q87" i="12"/>
  <c r="O87" i="12"/>
  <c r="K87" i="12"/>
  <c r="I87" i="12"/>
  <c r="M87" i="12"/>
  <c r="U86" i="12"/>
  <c r="Q86" i="12"/>
  <c r="O86" i="12"/>
  <c r="K86" i="12"/>
  <c r="I86" i="12"/>
  <c r="U84" i="12"/>
  <c r="Q84" i="12"/>
  <c r="O84" i="12"/>
  <c r="K84" i="12"/>
  <c r="I84" i="12"/>
  <c r="M84" i="12"/>
  <c r="U83" i="12"/>
  <c r="Q83" i="12"/>
  <c r="O83" i="12"/>
  <c r="K83" i="12"/>
  <c r="I83" i="12"/>
  <c r="M83" i="12"/>
  <c r="U52" i="12"/>
  <c r="Q52" i="12"/>
  <c r="O52" i="12"/>
  <c r="K52" i="12"/>
  <c r="I52" i="12"/>
  <c r="U37" i="12"/>
  <c r="Q37" i="12"/>
  <c r="O37" i="12"/>
  <c r="K37" i="12"/>
  <c r="I37" i="12"/>
  <c r="U30" i="12"/>
  <c r="Q30" i="12"/>
  <c r="O30" i="12"/>
  <c r="K30" i="12"/>
  <c r="I30" i="12"/>
  <c r="U12" i="12"/>
  <c r="Q12" i="12"/>
  <c r="O12" i="12"/>
  <c r="K12" i="12"/>
  <c r="I12" i="12"/>
  <c r="U9" i="12"/>
  <c r="Q9" i="12"/>
  <c r="O9" i="12"/>
  <c r="K9" i="12"/>
  <c r="I9" i="12"/>
  <c r="U8" i="12"/>
  <c r="Q8" i="12"/>
  <c r="O8" i="12"/>
  <c r="K8" i="12"/>
  <c r="I8" i="12"/>
  <c r="G85" i="12" l="1"/>
  <c r="I63" i="1"/>
  <c r="M98" i="12"/>
  <c r="M91" i="12"/>
  <c r="I61" i="1"/>
  <c r="M9" i="12"/>
  <c r="M8" i="12"/>
  <c r="K99" i="12"/>
  <c r="I90" i="12"/>
  <c r="U90" i="12"/>
  <c r="I99" i="12"/>
  <c r="O99" i="12"/>
  <c r="O85" i="12"/>
  <c r="Q99" i="12"/>
  <c r="Q51" i="12"/>
  <c r="M86" i="12"/>
  <c r="M85" i="12" s="1"/>
  <c r="K90" i="12"/>
  <c r="U85" i="12"/>
  <c r="I51" i="12"/>
  <c r="U51" i="12"/>
  <c r="K85" i="12"/>
  <c r="I7" i="12"/>
  <c r="K7" i="12"/>
  <c r="K51" i="12"/>
  <c r="U99" i="12"/>
  <c r="O51" i="12"/>
  <c r="Q85" i="12"/>
  <c r="O90" i="12"/>
  <c r="I85" i="12"/>
  <c r="Q90" i="12"/>
  <c r="M99" i="12"/>
  <c r="U7" i="12"/>
  <c r="Q7" i="12"/>
  <c r="O7" i="12"/>
  <c r="M52" i="12"/>
  <c r="M51" i="12" s="1"/>
  <c r="M90" i="12" l="1"/>
  <c r="M7" i="12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5" i="1" l="1"/>
  <c r="I64" i="1"/>
  <c r="J39" i="1"/>
  <c r="J42" i="1" s="1"/>
  <c r="J40" i="1"/>
  <c r="I67" i="1" l="1"/>
  <c r="J61" i="1" l="1"/>
  <c r="J66" i="1"/>
  <c r="J65" i="1"/>
  <c r="I18" i="1"/>
  <c r="I21" i="1" s="1"/>
  <c r="G25" i="1" s="1"/>
  <c r="G26" i="1" s="1"/>
  <c r="G29" i="1" s="1"/>
  <c r="J63" i="1"/>
  <c r="J64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<sst xmlns="http://schemas.openxmlformats.org/spreadsheetml/2006/main" count="358" uniqueCount="223">
  <si>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</si>
  <si>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</si>
  <si>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</si>
  <si>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</si>
  <si>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</si>
  <si>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</si>
  <si>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</si>
  <si>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</si>
  <si>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</si>
  <si>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</si>
  <si>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</si>
  <si>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</si>
  <si>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</si>
  <si>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</si>
  <si>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</si>
  <si>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</si>
  <si>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</si>
  <si>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</si>
  <si>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</si>
  <si>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</si>
  <si>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</si>
  <si>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</si>
  <si>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</si>
  <si>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</si>
  <si>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</si>
  <si>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</si>
  <si>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</si>
  <si>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</si>
  <si>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</si>
  <si>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</si>
  <si>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</si>
  <si>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</si>
  <si>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</si>
  <si>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</si>
  <si>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</si>
  <si>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</si>
  <si>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</si>
  <si>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</si>
  <si>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</si>
  <si>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</si>
  <si>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</si>
  <si>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</si>
  <si>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</si>
  <si>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</si>
  <si>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</si>
  <si>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</si>
  <si>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</si>
  <si>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</si>
  <si>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</si>
  <si>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</si>
  <si>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</si>
  <si>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</si>
  <si>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</si>
  <si>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</si>
  <si>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</si>
  <si>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</si>
  <si>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</si>
  <si>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</si>
  <si>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</si>
  <si>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</si>
  <si>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</si>
  <si>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</si>
  <si>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</si>
  <si>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</si>
  <si>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</si>
  <si>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</si>
  <si>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</si>
  <si>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</si>
  <si>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</si>
  <si>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</si>
  <si>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</si>
  <si>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</si>
  <si>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Licence</t>
  </si>
  <si>
    <t>M06</t>
  </si>
  <si>
    <t>Kabeláž</t>
  </si>
  <si>
    <t>M07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</si>
  <si>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</si>
  <si>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</si>
  <si>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</si>
  <si>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</si>
  <si>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</si>
  <si>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</si>
  <si>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</si>
  <si>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</si>
  <si>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</si>
  <si>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</si>
  <si>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</si>
  <si>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</si>
  <si>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</si>
  <si>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</si>
  <si>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</si>
  <si>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</si>
  <si>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</si>
  <si>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</si>
  <si>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</si>
  <si>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</si>
  <si>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</si>
  <si>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</si>
  <si>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</si>
  <si>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</si>
  <si>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</si>
  <si>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</si>
  <si>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</si>
  <si>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</si>
  <si>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soubor</t>
  </si>
  <si>
    <t>Vlastní</t>
  </si>
  <si>
    <t>POL1_9</t>
  </si>
  <si>
    <t>m</t>
  </si>
  <si>
    <t>ks</t>
  </si>
  <si>
    <t>hod</t>
  </si>
  <si>
    <t>Manipulace a uložení rezervy na optickém kabelu</t>
  </si>
  <si>
    <t>Svár optického vlákna</t>
  </si>
  <si>
    <t>Průraz zdiva tl.do 600mm  vč. zapravení průvrtu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</si>
  <si>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</si>
  <si>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</si>
  <si>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</si>
  <si>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</si>
  <si>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</si>
  <si>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</si>
  <si>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</si>
  <si>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</si>
  <si>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</si>
  <si>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</si>
  <si>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</si>
  <si>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</si>
  <si>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</si>
  <si>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</si>
  <si>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</si>
  <si>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</si>
  <si>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</si>
  <si>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</si>
  <si>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</si>
  <si>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</si>
  <si>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</si>
  <si>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</si>
  <si>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</si>
  <si>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</si>
  <si>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</si>
  <si>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</si>
  <si>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</si>
  <si>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</si>
  <si>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</si>
  <si>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</si>
  <si>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</si>
  <si>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</si>
  <si>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</si>
  <si>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</si>
  <si>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r>
      <t>m</t>
    </r>
    <r>
      <rPr>
        <vertAlign val="superscript"/>
        <sz val="8"/>
        <rFont val="Arial CE"/>
        <charset val="238"/>
      </rPr>
      <t>2</t>
    </r>
  </si>
  <si>
    <t xml:space="preserve">Omítka vnitřní zdiva, MVC, štuková </t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</si>
  <si>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</si>
  <si>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</si>
  <si>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</si>
  <si>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</si>
  <si>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</si>
  <si>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</si>
  <si>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</si>
  <si>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</si>
  <si>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</si>
  <si>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</si>
  <si>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</si>
  <si>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</si>
  <si>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</si>
  <si>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</si>
  <si>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</si>
  <si>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Inženýrská činnost</t>
  </si>
  <si>
    <t>Dokumentace skutečného provedení dle požadované formy objednatele a počtu</t>
  </si>
  <si>
    <t>Patchcord FTP RJ 45/RJ45 cat.7 1m</t>
  </si>
  <si>
    <t>Krimpovací konektor RJ 45 pro kabel cat7</t>
  </si>
  <si>
    <t>Ethernet Cable cat7 S-FTP PVC outdoor</t>
  </si>
  <si>
    <t>Úprava ve stávajícím rozvaděči NN</t>
  </si>
  <si>
    <t xml:space="preserve">Průzkum optické trasy </t>
  </si>
  <si>
    <t>Jistič 16A/B včetně montáže do rozváděče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</si>
  <si>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</si>
  <si>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</si>
  <si>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</si>
  <si>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</si>
  <si>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</si>
  <si>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</si>
  <si>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</si>
  <si>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</si>
  <si>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</si>
  <si>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</si>
  <si>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</si>
  <si>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Výložné rameno pro kameru, žárově zinkované</t>
  </si>
  <si>
    <t>Hmoždinka 8+ vrut</t>
  </si>
  <si>
    <t>- jednotlivé položky jsou uvedeny včetně montážních prací</t>
  </si>
  <si>
    <t>Zdvihací zařízení - plošina</t>
  </si>
  <si>
    <t>Výškové práce</t>
  </si>
  <si>
    <t>Prostup do budovy vč. zapravení prostupu, materiál</t>
  </si>
  <si>
    <t>Patchcord SM LC/PC-LC/APC 1m duplex</t>
  </si>
  <si>
    <t>Průmyslový switch  2x 1G SFP, 2x ethernet PoE+,++60W per port -40-+70°</t>
  </si>
  <si>
    <t>SFP modul 20km SM single fiber CISCO</t>
  </si>
  <si>
    <t>ODF pro 12vl. včetně držáku, adaptér, pigtail, konektor 6x duplex LC/APC</t>
  </si>
  <si>
    <t>Lišta vkládací Lv 60/40 vč. příslušenství</t>
  </si>
  <si>
    <t>Baterie 18Ah, 12V, AGM,  nízky obsah výparů dle EN 50272-2</t>
  </si>
  <si>
    <t>Rozvodná skříň pro technologii kamer včetně zdroje, dobíječe</t>
  </si>
  <si>
    <t>Rozvodný panel AC + DC pro záložní zdroj</t>
  </si>
  <si>
    <t>Security center 5.11 licence kamera</t>
  </si>
  <si>
    <t xml:space="preserve">Příprava před zafouknutím o.k. </t>
  </si>
  <si>
    <t xml:space="preserve">Příprava o.k. před svařováním </t>
  </si>
  <si>
    <t>Spojka PLASON</t>
  </si>
  <si>
    <t>Tomáš Krejzlík</t>
  </si>
  <si>
    <t xml:space="preserve">Uložení datového metalického/optického  kabelu </t>
  </si>
  <si>
    <t>Digitální jednofázový elektroměr</t>
  </si>
  <si>
    <t>Modulový rozvaděč  1x 5 DIN IP 30 na omítku</t>
  </si>
  <si>
    <t>Zatažení optického kabelu 12vl. SM</t>
  </si>
  <si>
    <t>Panoramatický modul pro PTZ kameru</t>
  </si>
  <si>
    <t>Orginální konzola určená pro otočné kamery + držák na stěnu</t>
  </si>
  <si>
    <t xml:space="preserve">Optický kabel samonosný 12vl. SM 9/125um, gelový vnější provedení 125kg/km </t>
  </si>
  <si>
    <t>Security center 5.11 licence failover kamery (bez licence)</t>
  </si>
  <si>
    <t>Security center 5.11 SMA pro 1kameru Enterprise 1 rok</t>
  </si>
  <si>
    <t>Rozvody BKOM optická síť</t>
  </si>
  <si>
    <t>Výstavba kamerového bodu Brno - Velký Špalíček</t>
  </si>
  <si>
    <t>Výstavba kamerového bodu</t>
  </si>
  <si>
    <t>Výstavba kamerového bodu Velký Špalíček</t>
  </si>
  <si>
    <t>Popis rozpočtu: 01 - Výstavba kamerového bodu</t>
  </si>
  <si>
    <t>Rozvody objekt Velký Špalíček</t>
  </si>
  <si>
    <t>Průzkum trasy v objektu</t>
  </si>
  <si>
    <t>MT trubka 12/8 šedá</t>
  </si>
  <si>
    <t xml:space="preserve">Záfuk o.k. do MT </t>
  </si>
  <si>
    <t>Rozvody obj. Velký Špalíček</t>
  </si>
  <si>
    <t>Optická spojka venkovní pro 144 vláken montáž na zeď/uložení do země - krytí IP68, kazety vč. příslušenství</t>
  </si>
  <si>
    <t>Rozvody BKOM optická síť  - kolektor TsB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</si>
</sst>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vertAlign val="superscript"/>
      <sz val="8"/>
      <name val="Arial CE"/>
      <charset val="238"/>
    </font>
    <font>
      <sz val="10"/>
      <name val="Arial CE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7" fillId="0" borderId="0" applyFill="0"/>
    <xf numFmtId="0" fontId="2" fillId="0" borderId="0"/>
    <xf numFmtId="0" fontId="38" fillId="0" borderId="0"/>
    <xf numFmtId="0" fontId="39" fillId="0" borderId="0">
      <alignment vertical="center"/>
    </xf>
    <xf numFmtId="0" fontId="2" fillId="0" borderId="0"/>
    <xf numFmtId="0" fontId="36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</cellStyleXfs>
  <cellXfs count="247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32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6" borderId="31" xfId="0" applyFill="1" applyBorder="1"/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0" fontId="18" fillId="0" borderId="0" xfId="0" applyFont="1" applyAlignment="1">
      <alignment wrapTex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7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164" fontId="17" fillId="0" borderId="0" xfId="0" applyNumberFormat="1" applyFont="1" applyAlignment="1">
      <alignment vertical="top" shrinkToFit="1"/>
    </xf>
    <xf numFmtId="0" fontId="17" fillId="0" borderId="1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left" vertical="top" wrapText="1"/>
    </xf>
    <xf numFmtId="0" fontId="0" fillId="0" borderId="28" xfId="0" applyBorder="1"/>
    <xf numFmtId="0" fontId="40" fillId="0" borderId="0" xfId="0" applyFont="1"/>
    <xf numFmtId="0" fontId="17" fillId="0" borderId="29" xfId="33" applyFont="1" applyBorder="1" applyAlignment="1">
      <alignment vertical="top" wrapText="1"/>
    </xf>
    <xf numFmtId="0" fontId="17" fillId="0" borderId="28" xfId="29" applyFont="1" applyBorder="1"/>
    <xf numFmtId="4" fontId="17" fillId="0" borderId="28" xfId="29" applyNumberFormat="1" applyFont="1" applyBorder="1" applyAlignment="1">
      <alignment vertical="top"/>
    </xf>
    <xf numFmtId="0" fontId="17" fillId="0" borderId="29" xfId="29" applyFont="1" applyBorder="1" applyAlignment="1">
      <alignment horizontal="center" vertical="top"/>
    </xf>
    <xf numFmtId="0" fontId="17" fillId="0" borderId="17" xfId="0" applyFont="1" applyBorder="1" applyAlignment="1">
      <alignment vertical="top"/>
    </xf>
    <xf numFmtId="0" fontId="41" fillId="0" borderId="29" xfId="29" applyFont="1" applyBorder="1"/>
    <xf numFmtId="166" fontId="41" fillId="0" borderId="29" xfId="29" applyNumberFormat="1" applyFont="1" applyBorder="1" applyAlignment="1">
      <alignment horizontal="center" wrapText="1"/>
    </xf>
    <xf numFmtId="167" fontId="41" fillId="0" borderId="36" xfId="29" applyNumberFormat="1" applyFont="1" applyBorder="1" applyAlignment="1">
      <alignment horizontal="right" wrapText="1"/>
    </xf>
    <xf numFmtId="4" fontId="41" fillId="0" borderId="29" xfId="29" applyNumberFormat="1" applyFont="1" applyBorder="1" applyAlignment="1">
      <alignment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7" fillId="0" borderId="17" xfId="0" applyFont="1" applyBorder="1" applyAlignment="1">
      <alignment horizontal="center" vertical="top" shrinkToFit="1"/>
    </xf>
    <xf numFmtId="164" fontId="17" fillId="0" borderId="17" xfId="0" applyNumberFormat="1" applyFont="1" applyBorder="1" applyAlignment="1">
      <alignment vertical="top" shrinkToFit="1"/>
    </xf>
    <xf numFmtId="4" fontId="17" fillId="0" borderId="17" xfId="0" applyNumberFormat="1" applyFont="1" applyBorder="1" applyAlignment="1">
      <alignment vertical="top" shrinkToFit="1"/>
    </xf>
    <xf numFmtId="0" fontId="17" fillId="0" borderId="30" xfId="0" applyFont="1" applyBorder="1" applyAlignment="1">
      <alignment horizontal="left" vertical="top"/>
    </xf>
    <xf numFmtId="0" fontId="0" fillId="27" borderId="27" xfId="0" applyFill="1" applyBorder="1" applyAlignment="1">
      <alignment vertical="center"/>
    </xf>
    <xf numFmtId="49" fontId="0" fillId="27" borderId="18" xfId="0" applyNumberFormat="1" applyFill="1" applyBorder="1" applyAlignment="1">
      <alignment vertical="center"/>
    </xf>
    <xf numFmtId="4" fontId="8" fillId="0" borderId="27" xfId="0" applyNumberFormat="1" applyFont="1" applyBorder="1" applyAlignment="1">
      <alignment vertical="center"/>
    </xf>
    <xf numFmtId="0" fontId="4" fillId="24" borderId="0" xfId="0" applyFont="1" applyFill="1" applyAlignment="1">
      <alignment horizontal="left" wrapTex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24" xfId="0" applyNumberFormat="1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7" borderId="18" xfId="0" applyNumberFormat="1" applyFill="1" applyBorder="1" applyAlignment="1">
      <alignment vertical="center"/>
    </xf>
    <xf numFmtId="0" fontId="0" fillId="27" borderId="18" xfId="0" applyFill="1" applyBorder="1" applyAlignment="1">
      <alignment vertical="center"/>
    </xf>
    <xf numFmtId="0" fontId="0" fillId="27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33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opLeftCell="B31" zoomScaleNormal="100" zoomScaleSheetLayoutView="75" workbookViewId="0">
      <selection activeCell="N49" sqref="N4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4.425781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22" t="s">
        <v>4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212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213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213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178</v>
      </c>
      <c r="D7" s="71" t="s">
        <v>177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32"/>
      <c r="E11" s="232"/>
      <c r="F11" s="232"/>
      <c r="G11" s="232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35"/>
      <c r="E12" s="235"/>
      <c r="F12" s="235"/>
      <c r="G12" s="235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02"/>
      <c r="E13" s="202"/>
      <c r="F13" s="202"/>
      <c r="G13" s="202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201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217"/>
      <c r="F16" s="218"/>
      <c r="G16" s="217"/>
      <c r="H16" s="218"/>
      <c r="I16" s="217">
        <v>0</v>
      </c>
      <c r="J16" s="219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217"/>
      <c r="F17" s="218"/>
      <c r="G17" s="217"/>
      <c r="H17" s="218"/>
      <c r="I17" s="217">
        <v>0</v>
      </c>
      <c r="J17" s="219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217"/>
      <c r="F18" s="218"/>
      <c r="G18" s="217"/>
      <c r="H18" s="218"/>
      <c r="I18" s="217">
        <f>I67</f>
        <v>0</v>
      </c>
      <c r="J18" s="219"/>
    </row>
    <row r="19" spans="1:10" ht="23.25" customHeight="1" x14ac:dyDescent="0.2">
      <c r="A19" s="142" t="s">
        <v>77</v>
      </c>
      <c r="B19" s="47" t="s">
        <v>29</v>
      </c>
      <c r="C19" s="48"/>
      <c r="D19" s="49"/>
      <c r="E19" s="217"/>
      <c r="F19" s="218"/>
      <c r="G19" s="217"/>
      <c r="H19" s="218"/>
      <c r="I19" s="217">
        <v>0</v>
      </c>
      <c r="J19" s="219"/>
    </row>
    <row r="20" spans="1:10" ht="23.25" customHeight="1" x14ac:dyDescent="0.2">
      <c r="A20" s="142" t="s">
        <v>78</v>
      </c>
      <c r="B20" s="47" t="s">
        <v>30</v>
      </c>
      <c r="C20" s="48"/>
      <c r="D20" s="49"/>
      <c r="E20" s="217"/>
      <c r="F20" s="218"/>
      <c r="G20" s="217"/>
      <c r="H20" s="218"/>
      <c r="I20" s="217">
        <v>0</v>
      </c>
      <c r="J20" s="219"/>
    </row>
    <row r="21" spans="1:10" ht="23.25" customHeight="1" x14ac:dyDescent="0.2">
      <c r="A21" s="3"/>
      <c r="B21" s="64" t="s">
        <v>31</v>
      </c>
      <c r="C21" s="65"/>
      <c r="D21" s="66"/>
      <c r="E21" s="220"/>
      <c r="F21" s="229"/>
      <c r="G21" s="220"/>
      <c r="H21" s="229"/>
      <c r="I21" s="220">
        <f>SUM(I16:J20)</f>
        <v>0</v>
      </c>
      <c r="J21" s="221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15">
        <v>0</v>
      </c>
      <c r="H23" s="216"/>
      <c r="I23" s="216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13">
        <v>0</v>
      </c>
      <c r="H24" s="214"/>
      <c r="I24" s="214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15">
        <f>I21</f>
        <v>0</v>
      </c>
      <c r="H25" s="216"/>
      <c r="I25" s="216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25">
        <f>ZakladDPHZakl*0.21</f>
        <v>0</v>
      </c>
      <c r="H26" s="226"/>
      <c r="I26" s="226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27">
        <v>0</v>
      </c>
      <c r="H27" s="227"/>
      <c r="I27" s="227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28">
        <v>759189</v>
      </c>
      <c r="H28" s="230"/>
      <c r="I28" s="230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28">
        <f>ZakladDPHZakl+DPHZakl</f>
        <v>0</v>
      </c>
      <c r="H29" s="228"/>
      <c r="I29" s="228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175</v>
      </c>
      <c r="E32" s="33"/>
      <c r="F32" s="16" t="s">
        <v>11</v>
      </c>
      <c r="G32" s="33"/>
      <c r="H32" s="34">
        <f ca="1">TODAY()</f>
        <v>46031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12" t="s">
        <v>2</v>
      </c>
      <c r="E35" s="212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03"/>
      <c r="D39" s="204"/>
      <c r="E39" s="204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05" t="s">
        <v>44</v>
      </c>
      <c r="D40" s="206"/>
      <c r="E40" s="206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07" t="s">
        <v>44</v>
      </c>
      <c r="D41" s="208"/>
      <c r="E41" s="208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09" t="s">
        <v>53</v>
      </c>
      <c r="C42" s="210"/>
      <c r="D42" s="210"/>
      <c r="E42" s="211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215</v>
      </c>
    </row>
    <row r="45" spans="1:52" ht="38.25" x14ac:dyDescent="0.2">
      <c r="B45" s="197" t="s">
        <v>55</v>
      </c>
      <c r="C45" s="197"/>
      <c r="D45" s="197"/>
      <c r="E45" s="197"/>
      <c r="F45" s="197"/>
      <c r="G45" s="197"/>
      <c r="H45" s="197"/>
      <c r="I45" s="197"/>
      <c r="J45" s="197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197" t="s">
        <v>56</v>
      </c>
      <c r="C46" s="197"/>
      <c r="D46" s="197"/>
      <c r="E46" s="197"/>
      <c r="F46" s="197"/>
      <c r="G46" s="197"/>
      <c r="H46" s="197"/>
      <c r="I46" s="197"/>
      <c r="J46" s="197"/>
      <c r="AZ46" s="121" t="str">
        <f t="shared" si="1"/>
        <v>Jednotkové ceny zahrnují i náklady na:</v>
      </c>
    </row>
    <row r="47" spans="1:52" x14ac:dyDescent="0.2">
      <c r="B47" s="197" t="s">
        <v>57</v>
      </c>
      <c r="C47" s="197"/>
      <c r="D47" s="197"/>
      <c r="E47" s="197"/>
      <c r="F47" s="197"/>
      <c r="G47" s="197"/>
      <c r="H47" s="197"/>
      <c r="I47" s="197"/>
      <c r="J47" s="197"/>
      <c r="AZ47" s="121" t="str">
        <f t="shared" si="1"/>
        <v>- pomocný instalační materiál,</v>
      </c>
    </row>
    <row r="48" spans="1:52" x14ac:dyDescent="0.2">
      <c r="B48" s="197" t="s">
        <v>58</v>
      </c>
      <c r="C48" s="197"/>
      <c r="D48" s="197"/>
      <c r="E48" s="197"/>
      <c r="F48" s="197"/>
      <c r="G48" s="197"/>
      <c r="H48" s="197"/>
      <c r="I48" s="197"/>
      <c r="J48" s="197"/>
      <c r="AZ48" s="121" t="str">
        <f t="shared" si="1"/>
        <v>- zdvihací zařízení - plošina,</v>
      </c>
    </row>
    <row r="49" spans="1:52" x14ac:dyDescent="0.2">
      <c r="B49" s="197" t="s">
        <v>59</v>
      </c>
      <c r="C49" s="197"/>
      <c r="D49" s="197"/>
      <c r="E49" s="197"/>
      <c r="F49" s="197"/>
      <c r="G49" s="197"/>
      <c r="H49" s="197"/>
      <c r="I49" s="197"/>
      <c r="J49" s="197"/>
      <c r="AZ49" s="121" t="str">
        <f t="shared" si="1"/>
        <v>- výškové práce,</v>
      </c>
    </row>
    <row r="50" spans="1:52" x14ac:dyDescent="0.2">
      <c r="B50" s="197" t="s">
        <v>60</v>
      </c>
      <c r="C50" s="197"/>
      <c r="D50" s="197"/>
      <c r="E50" s="197"/>
      <c r="F50" s="197"/>
      <c r="G50" s="197"/>
      <c r="H50" s="197"/>
      <c r="I50" s="197"/>
      <c r="J50" s="197"/>
      <c r="AZ50" s="121" t="str">
        <f t="shared" si="1"/>
        <v>- dopravné.</v>
      </c>
    </row>
    <row r="51" spans="1:52" x14ac:dyDescent="0.2">
      <c r="B51" s="87" t="s">
        <v>185</v>
      </c>
    </row>
    <row r="52" spans="1:52" x14ac:dyDescent="0.2">
      <c r="B52" s="197" t="s">
        <v>61</v>
      </c>
      <c r="C52" s="197"/>
      <c r="D52" s="197"/>
      <c r="E52" s="197"/>
      <c r="F52" s="197"/>
      <c r="G52" s="197"/>
      <c r="H52" s="197"/>
      <c r="I52" s="197"/>
      <c r="J52" s="197"/>
      <c r="AZ52" s="121" t="str">
        <f>B52</f>
        <v>Počty koncových prvků odečteny z digitální verze PD programem Autocad.</v>
      </c>
    </row>
    <row r="53" spans="1:52" x14ac:dyDescent="0.2">
      <c r="B53" s="197" t="s">
        <v>62</v>
      </c>
      <c r="C53" s="197"/>
      <c r="D53" s="197"/>
      <c r="E53" s="197"/>
      <c r="F53" s="197"/>
      <c r="G53" s="197"/>
      <c r="H53" s="197"/>
      <c r="I53" s="197"/>
      <c r="J53" s="197"/>
      <c r="AZ53" s="121" t="str">
        <f>B53</f>
        <v>Výměry odměřeny z digitální verze PD programem Autocad z příloh.</v>
      </c>
    </row>
    <row r="55" spans="1:52" x14ac:dyDescent="0.2">
      <c r="B55" s="197" t="s">
        <v>63</v>
      </c>
      <c r="C55" s="197"/>
      <c r="D55" s="197"/>
      <c r="E55" s="197"/>
      <c r="F55" s="197"/>
      <c r="G55" s="197"/>
      <c r="H55" s="197"/>
      <c r="I55" s="197"/>
      <c r="J55" s="197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34" t="s">
        <v>66</v>
      </c>
      <c r="C61" s="200" t="s">
        <v>220</v>
      </c>
      <c r="D61" s="201"/>
      <c r="E61" s="201"/>
      <c r="F61" s="139" t="s">
        <v>28</v>
      </c>
      <c r="G61" s="135"/>
      <c r="H61" s="135"/>
      <c r="I61" s="135">
        <f>'01 01 Pol'!G7</f>
        <v>0</v>
      </c>
      <c r="J61" s="136" t="str">
        <f>IF(I67=0,"",I61/I67*100)</f>
        <v/>
      </c>
    </row>
    <row r="62" spans="1:52" ht="25.5" customHeight="1" x14ac:dyDescent="0.2">
      <c r="A62" s="124"/>
      <c r="B62" s="126" t="s">
        <v>68</v>
      </c>
      <c r="C62" s="198" t="s">
        <v>211</v>
      </c>
      <c r="D62" s="199"/>
      <c r="E62" s="199"/>
      <c r="F62" s="140" t="s">
        <v>28</v>
      </c>
      <c r="G62" s="132"/>
      <c r="H62" s="132"/>
      <c r="I62" s="135">
        <f>'01 01 Pol'!G41</f>
        <v>0</v>
      </c>
      <c r="J62" s="137"/>
    </row>
    <row r="63" spans="1:52" ht="25.5" customHeight="1" x14ac:dyDescent="0.2">
      <c r="A63" s="124"/>
      <c r="B63" s="126" t="s">
        <v>70</v>
      </c>
      <c r="C63" s="198" t="s">
        <v>69</v>
      </c>
      <c r="D63" s="199"/>
      <c r="E63" s="199"/>
      <c r="F63" s="140" t="s">
        <v>28</v>
      </c>
      <c r="G63" s="132"/>
      <c r="H63" s="132"/>
      <c r="I63" s="135">
        <f>'01 01 Pol'!G51</f>
        <v>0</v>
      </c>
      <c r="J63" s="137" t="str">
        <f>IF(I67=0,"",I63/I67*100)</f>
        <v/>
      </c>
    </row>
    <row r="64" spans="1:52" ht="25.5" customHeight="1" x14ac:dyDescent="0.2">
      <c r="A64" s="124"/>
      <c r="B64" s="126" t="s">
        <v>71</v>
      </c>
      <c r="C64" s="198" t="s">
        <v>72</v>
      </c>
      <c r="D64" s="199"/>
      <c r="E64" s="199"/>
      <c r="F64" s="140" t="s">
        <v>28</v>
      </c>
      <c r="G64" s="132"/>
      <c r="H64" s="132"/>
      <c r="I64" s="135">
        <f>'01 01 Pol'!G85</f>
        <v>0</v>
      </c>
      <c r="J64" s="137" t="str">
        <f>IF(I67=0,"",I64/I67*100)</f>
        <v/>
      </c>
    </row>
    <row r="65" spans="1:10" ht="25.5" customHeight="1" x14ac:dyDescent="0.2">
      <c r="A65" s="124"/>
      <c r="B65" s="126" t="s">
        <v>73</v>
      </c>
      <c r="C65" s="198" t="s">
        <v>74</v>
      </c>
      <c r="D65" s="199"/>
      <c r="E65" s="199"/>
      <c r="F65" s="140" t="s">
        <v>28</v>
      </c>
      <c r="G65" s="132"/>
      <c r="H65" s="132"/>
      <c r="I65" s="135">
        <f>'01 01 Pol'!G90</f>
        <v>0</v>
      </c>
      <c r="J65" s="137" t="str">
        <f>IF(I67=0,"",I65/I67*100)</f>
        <v/>
      </c>
    </row>
    <row r="66" spans="1:10" ht="25.5" customHeight="1" x14ac:dyDescent="0.2">
      <c r="A66" s="124"/>
      <c r="B66" s="126" t="s">
        <v>75</v>
      </c>
      <c r="C66" s="187" t="s">
        <v>76</v>
      </c>
      <c r="D66" s="188"/>
      <c r="E66" s="188"/>
      <c r="F66" s="140" t="s">
        <v>28</v>
      </c>
      <c r="G66" s="132"/>
      <c r="H66" s="132"/>
      <c r="I66" s="195">
        <f>'01 01 Pol'!G99</f>
        <v>0</v>
      </c>
      <c r="J66" s="137" t="str">
        <f>IF(I67=0,"",I66/I67*100)</f>
        <v/>
      </c>
    </row>
    <row r="67" spans="1:10" ht="25.5" customHeight="1" x14ac:dyDescent="0.2">
      <c r="A67" s="125"/>
      <c r="B67" s="129" t="s">
        <v>1</v>
      </c>
      <c r="C67" s="129"/>
      <c r="D67" s="130"/>
      <c r="E67" s="130"/>
      <c r="F67" s="141"/>
      <c r="G67" s="133"/>
      <c r="H67" s="133"/>
      <c r="I67" s="133">
        <f>SUM(I61:I66)</f>
        <v>0</v>
      </c>
      <c r="J67" s="138">
        <f>SUM(J61:J66)</f>
        <v>0</v>
      </c>
    </row>
    <row r="68" spans="1:10" x14ac:dyDescent="0.2">
      <c r="F68" s="88"/>
      <c r="G68" s="88"/>
      <c r="H68" s="88"/>
      <c r="I68" s="88"/>
      <c r="J68" s="89"/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45:J45"/>
    <mergeCell ref="B46:J46"/>
    <mergeCell ref="B47:J47"/>
    <mergeCell ref="B48:J48"/>
    <mergeCell ref="B49:J49"/>
    <mergeCell ref="B50:J50"/>
    <mergeCell ref="B52:J52"/>
    <mergeCell ref="B53:J53"/>
    <mergeCell ref="C65:E65"/>
    <mergeCell ref="B55:J55"/>
    <mergeCell ref="C61:E61"/>
    <mergeCell ref="C63:E63"/>
    <mergeCell ref="C64:E64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69" t="s">
        <v>8</v>
      </c>
      <c r="B2" s="68"/>
      <c r="C2" s="238"/>
      <c r="D2" s="238"/>
      <c r="E2" s="238"/>
      <c r="F2" s="238"/>
      <c r="G2" s="239"/>
    </row>
    <row r="3" spans="1:7" ht="24.95" customHeight="1" x14ac:dyDescent="0.2">
      <c r="A3" s="69" t="s">
        <v>9</v>
      </c>
      <c r="B3" s="68"/>
      <c r="C3" s="238"/>
      <c r="D3" s="238"/>
      <c r="E3" s="238"/>
      <c r="F3" s="238"/>
      <c r="G3" s="239"/>
    </row>
    <row r="4" spans="1:7" ht="24.95" customHeight="1" x14ac:dyDescent="0.2">
      <c r="A4" s="69" t="s">
        <v>10</v>
      </c>
      <c r="B4" s="68"/>
      <c r="C4" s="238"/>
      <c r="D4" s="238"/>
      <c r="E4" s="238"/>
      <c r="F4" s="238"/>
      <c r="G4" s="239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992"/>
  <sheetViews>
    <sheetView tabSelected="1" topLeftCell="A46" zoomScale="130" zoomScaleNormal="130" workbookViewId="0">
      <selection activeCell="W27" sqref="W27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40" t="s">
        <v>7</v>
      </c>
      <c r="B1" s="240"/>
      <c r="C1" s="240"/>
      <c r="D1" s="240"/>
      <c r="E1" s="240"/>
      <c r="F1" s="240"/>
      <c r="G1" s="240"/>
      <c r="AG1" t="s">
        <v>79</v>
      </c>
    </row>
    <row r="2" spans="1:60" x14ac:dyDescent="0.2">
      <c r="A2" s="69" t="s">
        <v>8</v>
      </c>
      <c r="B2" s="68" t="s">
        <v>47</v>
      </c>
      <c r="C2" s="241" t="s">
        <v>214</v>
      </c>
      <c r="D2" s="242"/>
      <c r="E2" s="242"/>
      <c r="F2" s="242"/>
      <c r="G2" s="243"/>
      <c r="AG2" t="s">
        <v>80</v>
      </c>
    </row>
    <row r="3" spans="1:60" x14ac:dyDescent="0.2">
      <c r="A3" s="69" t="s">
        <v>9</v>
      </c>
      <c r="B3" s="68" t="s">
        <v>43</v>
      </c>
      <c r="C3" s="241" t="s">
        <v>213</v>
      </c>
      <c r="D3" s="242"/>
      <c r="E3" s="242"/>
      <c r="F3" s="242"/>
      <c r="G3" s="243"/>
      <c r="AC3" s="87" t="s">
        <v>80</v>
      </c>
      <c r="AG3" t="s">
        <v>81</v>
      </c>
    </row>
    <row r="4" spans="1:60" x14ac:dyDescent="0.2">
      <c r="A4" s="193" t="s">
        <v>10</v>
      </c>
      <c r="B4" s="194" t="s">
        <v>43</v>
      </c>
      <c r="C4" s="244" t="s">
        <v>213</v>
      </c>
      <c r="D4" s="245"/>
      <c r="E4" s="245"/>
      <c r="F4" s="245"/>
      <c r="G4" s="246"/>
      <c r="AG4" t="s">
        <v>82</v>
      </c>
    </row>
    <row r="5" spans="1:60" x14ac:dyDescent="0.2">
      <c r="A5" s="176"/>
      <c r="D5" s="11"/>
    </row>
    <row r="6" spans="1:60" ht="38.25" x14ac:dyDescent="0.2">
      <c r="A6" s="148" t="s">
        <v>83</v>
      </c>
      <c r="B6" s="146" t="s">
        <v>84</v>
      </c>
      <c r="C6" s="146" t="s">
        <v>85</v>
      </c>
      <c r="D6" s="147" t="s">
        <v>86</v>
      </c>
      <c r="E6" s="148" t="s">
        <v>87</v>
      </c>
      <c r="F6" s="143" t="s">
        <v>88</v>
      </c>
      <c r="G6" s="148" t="s">
        <v>31</v>
      </c>
      <c r="H6" s="149" t="s">
        <v>32</v>
      </c>
      <c r="I6" s="149" t="s">
        <v>89</v>
      </c>
      <c r="J6" s="149" t="s">
        <v>33</v>
      </c>
      <c r="K6" s="149" t="s">
        <v>90</v>
      </c>
      <c r="L6" s="149" t="s">
        <v>91</v>
      </c>
      <c r="M6" s="149" t="s">
        <v>92</v>
      </c>
      <c r="N6" s="149" t="s">
        <v>93</v>
      </c>
      <c r="O6" s="149" t="s">
        <v>94</v>
      </c>
      <c r="P6" s="149" t="s">
        <v>95</v>
      </c>
      <c r="Q6" s="149" t="s">
        <v>96</v>
      </c>
      <c r="R6" s="149" t="s">
        <v>97</v>
      </c>
      <c r="S6" s="149" t="s">
        <v>98</v>
      </c>
      <c r="T6" s="149" t="s">
        <v>99</v>
      </c>
      <c r="U6" s="149" t="s">
        <v>100</v>
      </c>
      <c r="V6" s="149" t="s">
        <v>101</v>
      </c>
    </row>
    <row r="7" spans="1:60" x14ac:dyDescent="0.2">
      <c r="A7" s="151" t="s">
        <v>102</v>
      </c>
      <c r="B7" s="154" t="s">
        <v>66</v>
      </c>
      <c r="C7" s="155" t="s">
        <v>216</v>
      </c>
      <c r="D7" s="150"/>
      <c r="E7" s="158"/>
      <c r="F7" s="161"/>
      <c r="G7" s="161">
        <f>SUMIF(AG8:AG40,"&lt;&gt;NOR",G8:G40)</f>
        <v>0</v>
      </c>
      <c r="H7" s="161"/>
      <c r="I7" s="161">
        <f>SUM(I8:I40)</f>
        <v>7455</v>
      </c>
      <c r="J7" s="161"/>
      <c r="K7" s="161">
        <f>SUM(K8:K40)</f>
        <v>80241</v>
      </c>
      <c r="L7" s="161"/>
      <c r="M7" s="161">
        <f>SUM(M8:M40)</f>
        <v>0</v>
      </c>
      <c r="N7" s="161"/>
      <c r="O7" s="161">
        <f>SUM(O8:O40)</f>
        <v>0</v>
      </c>
      <c r="P7" s="161"/>
      <c r="Q7" s="161">
        <f>SUM(Q8:Q40)</f>
        <v>0</v>
      </c>
      <c r="R7" s="161"/>
      <c r="S7" s="161"/>
      <c r="T7" s="161"/>
      <c r="U7" s="162">
        <f>SUM(U8:U40)</f>
        <v>0</v>
      </c>
      <c r="V7" s="161"/>
      <c r="AG7" t="s">
        <v>103</v>
      </c>
    </row>
    <row r="8" spans="1:60" outlineLevel="1" x14ac:dyDescent="0.2">
      <c r="A8" s="145">
        <v>1</v>
      </c>
      <c r="B8" s="170">
        <v>210000001</v>
      </c>
      <c r="C8" s="168" t="s">
        <v>217</v>
      </c>
      <c r="D8" s="156" t="s">
        <v>104</v>
      </c>
      <c r="E8" s="159">
        <v>1</v>
      </c>
      <c r="F8" s="163"/>
      <c r="G8" s="163">
        <f>SUM(E8*F8)</f>
        <v>0</v>
      </c>
      <c r="H8" s="163">
        <v>0</v>
      </c>
      <c r="I8" s="163">
        <f t="shared" ref="I8:I37" si="0">ROUND(E8*H8,2)</f>
        <v>0</v>
      </c>
      <c r="J8" s="163">
        <v>6820</v>
      </c>
      <c r="K8" s="163">
        <f t="shared" ref="K8:K37" si="1">ROUND(E8*J8,2)</f>
        <v>6820</v>
      </c>
      <c r="L8" s="163">
        <v>21</v>
      </c>
      <c r="M8" s="163">
        <f t="shared" ref="M8:M37" si="2">G8*(1+L8/100)</f>
        <v>0</v>
      </c>
      <c r="N8" s="163">
        <v>0</v>
      </c>
      <c r="O8" s="163">
        <f t="shared" ref="O8:O37" si="3">ROUND(E8*N8,2)</f>
        <v>0</v>
      </c>
      <c r="P8" s="163">
        <v>0</v>
      </c>
      <c r="Q8" s="163">
        <f t="shared" ref="Q8:Q37" si="4">ROUND(E8*P8,2)</f>
        <v>0</v>
      </c>
      <c r="R8" s="163"/>
      <c r="S8" s="163" t="s">
        <v>105</v>
      </c>
      <c r="T8" s="163">
        <v>0</v>
      </c>
      <c r="U8" s="164">
        <f t="shared" ref="U8:U37" si="5">ROUND(E8*T8,2)</f>
        <v>0</v>
      </c>
      <c r="V8" s="163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 t="s">
        <v>106</v>
      </c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</row>
    <row r="9" spans="1:60" outlineLevel="1" x14ac:dyDescent="0.2">
      <c r="A9" s="145">
        <v>2</v>
      </c>
      <c r="B9" s="170">
        <v>210000002</v>
      </c>
      <c r="C9" s="168" t="s">
        <v>183</v>
      </c>
      <c r="D9" s="156" t="s">
        <v>108</v>
      </c>
      <c r="E9" s="159">
        <v>1</v>
      </c>
      <c r="F9" s="163"/>
      <c r="G9" s="163">
        <f t="shared" ref="G9:G40" si="6">SUM(E9*F9)</f>
        <v>0</v>
      </c>
      <c r="H9" s="163">
        <v>0</v>
      </c>
      <c r="I9" s="163">
        <f t="shared" si="0"/>
        <v>0</v>
      </c>
      <c r="J9" s="163">
        <v>45</v>
      </c>
      <c r="K9" s="163">
        <f t="shared" si="1"/>
        <v>45</v>
      </c>
      <c r="L9" s="163">
        <v>21</v>
      </c>
      <c r="M9" s="163">
        <f t="shared" si="2"/>
        <v>0</v>
      </c>
      <c r="N9" s="163">
        <v>0</v>
      </c>
      <c r="O9" s="163">
        <f t="shared" si="3"/>
        <v>0</v>
      </c>
      <c r="P9" s="163">
        <v>0</v>
      </c>
      <c r="Q9" s="163">
        <f t="shared" si="4"/>
        <v>0</v>
      </c>
      <c r="R9" s="163"/>
      <c r="S9" s="163" t="s">
        <v>105</v>
      </c>
      <c r="T9" s="163">
        <v>0</v>
      </c>
      <c r="U9" s="164">
        <f t="shared" si="5"/>
        <v>0</v>
      </c>
      <c r="V9" s="163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 t="s">
        <v>106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145">
        <v>3</v>
      </c>
      <c r="B10" s="170">
        <v>210000003</v>
      </c>
      <c r="C10" s="168" t="s">
        <v>186</v>
      </c>
      <c r="D10" s="156" t="s">
        <v>109</v>
      </c>
      <c r="E10" s="159">
        <v>8</v>
      </c>
      <c r="F10" s="163"/>
      <c r="G10" s="163">
        <f t="shared" si="6"/>
        <v>0</v>
      </c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4"/>
      <c r="V10" s="163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145">
        <v>4</v>
      </c>
      <c r="B11" s="170">
        <v>210000004</v>
      </c>
      <c r="C11" s="168" t="s">
        <v>187</v>
      </c>
      <c r="D11" s="156" t="s">
        <v>109</v>
      </c>
      <c r="E11" s="159">
        <v>8</v>
      </c>
      <c r="F11" s="163"/>
      <c r="G11" s="163">
        <f t="shared" si="6"/>
        <v>0</v>
      </c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4"/>
      <c r="V11" s="163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145">
        <v>5</v>
      </c>
      <c r="B12" s="170">
        <v>210000005</v>
      </c>
      <c r="C12" s="168" t="s">
        <v>202</v>
      </c>
      <c r="D12" s="156" t="s">
        <v>107</v>
      </c>
      <c r="E12" s="159">
        <v>84</v>
      </c>
      <c r="F12" s="163"/>
      <c r="G12" s="163">
        <f t="shared" si="6"/>
        <v>0</v>
      </c>
      <c r="H12" s="163">
        <v>0</v>
      </c>
      <c r="I12" s="163">
        <f t="shared" si="0"/>
        <v>0</v>
      </c>
      <c r="J12" s="163">
        <v>850</v>
      </c>
      <c r="K12" s="163">
        <f t="shared" si="1"/>
        <v>71400</v>
      </c>
      <c r="L12" s="163">
        <v>21</v>
      </c>
      <c r="M12" s="163">
        <f t="shared" si="2"/>
        <v>0</v>
      </c>
      <c r="N12" s="163">
        <v>0</v>
      </c>
      <c r="O12" s="163">
        <f t="shared" si="3"/>
        <v>0</v>
      </c>
      <c r="P12" s="163">
        <v>0</v>
      </c>
      <c r="Q12" s="163">
        <f t="shared" si="4"/>
        <v>0</v>
      </c>
      <c r="R12" s="163"/>
      <c r="S12" s="163" t="s">
        <v>105</v>
      </c>
      <c r="T12" s="163">
        <v>0</v>
      </c>
      <c r="U12" s="164">
        <f t="shared" si="5"/>
        <v>0</v>
      </c>
      <c r="V12" s="163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145">
        <v>6</v>
      </c>
      <c r="B13" s="170">
        <v>210000006</v>
      </c>
      <c r="C13" s="168" t="s">
        <v>218</v>
      </c>
      <c r="D13" s="156" t="s">
        <v>107</v>
      </c>
      <c r="E13" s="159">
        <v>185</v>
      </c>
      <c r="F13" s="163"/>
      <c r="G13" s="163">
        <f t="shared" si="6"/>
        <v>0</v>
      </c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4"/>
      <c r="V13" s="163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">
      <c r="A14" s="145">
        <v>7</v>
      </c>
      <c r="B14" s="170">
        <v>210000007</v>
      </c>
      <c r="C14" s="168" t="s">
        <v>219</v>
      </c>
      <c r="D14" s="156" t="s">
        <v>107</v>
      </c>
      <c r="E14" s="159">
        <v>236</v>
      </c>
      <c r="F14" s="163"/>
      <c r="G14" s="163">
        <f t="shared" si="6"/>
        <v>0</v>
      </c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4"/>
      <c r="V14" s="163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">
      <c r="A15" s="145">
        <v>8</v>
      </c>
      <c r="B15" s="170">
        <v>210000008</v>
      </c>
      <c r="C15" s="168" t="s">
        <v>188</v>
      </c>
      <c r="D15" s="156" t="s">
        <v>108</v>
      </c>
      <c r="E15" s="159">
        <v>1</v>
      </c>
      <c r="F15" s="163"/>
      <c r="G15" s="163">
        <f t="shared" si="6"/>
        <v>0</v>
      </c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4"/>
      <c r="V15" s="163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">
      <c r="A16" s="145">
        <v>9</v>
      </c>
      <c r="B16" s="170">
        <v>210000009</v>
      </c>
      <c r="C16" s="168" t="s">
        <v>112</v>
      </c>
      <c r="D16" s="156" t="s">
        <v>108</v>
      </c>
      <c r="E16" s="159">
        <v>5</v>
      </c>
      <c r="F16" s="163"/>
      <c r="G16" s="163">
        <f t="shared" si="6"/>
        <v>0</v>
      </c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4"/>
      <c r="V16" s="163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">
      <c r="A17" s="145">
        <v>10</v>
      </c>
      <c r="B17" s="170">
        <v>210000010</v>
      </c>
      <c r="C17" s="178" t="s">
        <v>148</v>
      </c>
      <c r="D17" s="156" t="s">
        <v>147</v>
      </c>
      <c r="E17" s="159">
        <v>6</v>
      </c>
      <c r="F17" s="163"/>
      <c r="G17" s="163">
        <f t="shared" si="6"/>
        <v>0</v>
      </c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4"/>
      <c r="V17" s="163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45">
        <v>11</v>
      </c>
      <c r="B18" s="170">
        <v>210000011</v>
      </c>
      <c r="C18" s="168" t="s">
        <v>149</v>
      </c>
      <c r="D18" s="156" t="s">
        <v>147</v>
      </c>
      <c r="E18" s="159">
        <v>6</v>
      </c>
      <c r="F18" s="163"/>
      <c r="G18" s="163">
        <f t="shared" si="6"/>
        <v>0</v>
      </c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4"/>
      <c r="V18" s="163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">
      <c r="A19" s="145">
        <v>12</v>
      </c>
      <c r="B19" s="170">
        <v>210000012</v>
      </c>
      <c r="C19" s="168" t="s">
        <v>150</v>
      </c>
      <c r="D19" s="156" t="s">
        <v>151</v>
      </c>
      <c r="E19" s="159">
        <v>0.01</v>
      </c>
      <c r="F19" s="163"/>
      <c r="G19" s="163">
        <f t="shared" si="6"/>
        <v>0</v>
      </c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4"/>
      <c r="V19" s="163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">
      <c r="A20" s="145">
        <v>13</v>
      </c>
      <c r="B20" s="170">
        <v>210000013</v>
      </c>
      <c r="C20" s="168" t="s">
        <v>152</v>
      </c>
      <c r="D20" s="156" t="s">
        <v>147</v>
      </c>
      <c r="E20" s="159">
        <v>5</v>
      </c>
      <c r="F20" s="163"/>
      <c r="G20" s="163">
        <f t="shared" si="6"/>
        <v>0</v>
      </c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4"/>
      <c r="V20" s="163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145">
        <v>14</v>
      </c>
      <c r="B21" s="170">
        <v>210000014</v>
      </c>
      <c r="C21" s="168" t="s">
        <v>153</v>
      </c>
      <c r="D21" s="156" t="s">
        <v>147</v>
      </c>
      <c r="E21" s="159">
        <v>5</v>
      </c>
      <c r="F21" s="163"/>
      <c r="G21" s="163">
        <f t="shared" si="6"/>
        <v>0</v>
      </c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4"/>
      <c r="V21" s="163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145">
        <v>15</v>
      </c>
      <c r="B22" s="170">
        <v>210000015</v>
      </c>
      <c r="C22" s="168" t="s">
        <v>113</v>
      </c>
      <c r="D22" s="156" t="s">
        <v>107</v>
      </c>
      <c r="E22" s="159">
        <v>55</v>
      </c>
      <c r="F22" s="163"/>
      <c r="G22" s="163">
        <f t="shared" si="6"/>
        <v>0</v>
      </c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4"/>
      <c r="V22" s="163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145">
        <v>16</v>
      </c>
      <c r="B23" s="170">
        <v>210000016</v>
      </c>
      <c r="C23" s="168" t="s">
        <v>193</v>
      </c>
      <c r="D23" s="156" t="s">
        <v>107</v>
      </c>
      <c r="E23" s="159">
        <v>12</v>
      </c>
      <c r="F23" s="163"/>
      <c r="G23" s="163">
        <f t="shared" si="6"/>
        <v>0</v>
      </c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4"/>
      <c r="V23" s="163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145">
        <v>17</v>
      </c>
      <c r="B24" s="170">
        <v>210000017</v>
      </c>
      <c r="C24" s="168" t="s">
        <v>184</v>
      </c>
      <c r="D24" s="156" t="s">
        <v>108</v>
      </c>
      <c r="E24" s="159">
        <v>40</v>
      </c>
      <c r="F24" s="163"/>
      <c r="G24" s="163">
        <f t="shared" si="6"/>
        <v>0</v>
      </c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4"/>
      <c r="V24" s="163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145">
        <v>18</v>
      </c>
      <c r="B25" s="170">
        <v>210000018</v>
      </c>
      <c r="C25" s="168" t="s">
        <v>169</v>
      </c>
      <c r="D25" s="156" t="s">
        <v>115</v>
      </c>
      <c r="E25" s="159">
        <v>3</v>
      </c>
      <c r="F25" s="163"/>
      <c r="G25" s="163">
        <f t="shared" si="6"/>
        <v>0</v>
      </c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4"/>
      <c r="V25" s="163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">
      <c r="A26" s="145">
        <v>19</v>
      </c>
      <c r="B26" s="170">
        <v>210000019</v>
      </c>
      <c r="C26" s="168" t="s">
        <v>171</v>
      </c>
      <c r="D26" s="156" t="s">
        <v>108</v>
      </c>
      <c r="E26" s="159">
        <v>1</v>
      </c>
      <c r="F26" s="163"/>
      <c r="G26" s="163">
        <f t="shared" si="6"/>
        <v>0</v>
      </c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4"/>
      <c r="V26" s="163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145">
        <v>20</v>
      </c>
      <c r="B27" s="170">
        <v>210000020</v>
      </c>
      <c r="C27" s="168" t="s">
        <v>203</v>
      </c>
      <c r="D27" s="156" t="s">
        <v>108</v>
      </c>
      <c r="E27" s="159">
        <v>1</v>
      </c>
      <c r="F27" s="163"/>
      <c r="G27" s="163">
        <f t="shared" si="6"/>
        <v>0</v>
      </c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4"/>
      <c r="V27" s="163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145">
        <v>21</v>
      </c>
      <c r="B28" s="170">
        <v>210000021</v>
      </c>
      <c r="C28" s="168" t="s">
        <v>204</v>
      </c>
      <c r="D28" s="156" t="s">
        <v>108</v>
      </c>
      <c r="E28" s="159">
        <v>1</v>
      </c>
      <c r="F28" s="163"/>
      <c r="G28" s="163">
        <f t="shared" si="6"/>
        <v>0</v>
      </c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4"/>
      <c r="V28" s="163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145">
        <v>22</v>
      </c>
      <c r="B29" s="170">
        <v>210000022</v>
      </c>
      <c r="C29" s="183" t="s">
        <v>194</v>
      </c>
      <c r="D29" s="184" t="s">
        <v>108</v>
      </c>
      <c r="E29" s="185">
        <v>4</v>
      </c>
      <c r="F29" s="186"/>
      <c r="G29" s="163">
        <f t="shared" si="6"/>
        <v>0</v>
      </c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4"/>
      <c r="V29" s="163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145">
        <v>23</v>
      </c>
      <c r="B30" s="170">
        <v>210000023</v>
      </c>
      <c r="C30" s="183" t="s">
        <v>195</v>
      </c>
      <c r="D30" s="184" t="s">
        <v>108</v>
      </c>
      <c r="E30" s="185">
        <v>1</v>
      </c>
      <c r="F30" s="186"/>
      <c r="G30" s="163">
        <f t="shared" si="6"/>
        <v>0</v>
      </c>
      <c r="H30" s="163">
        <v>7455</v>
      </c>
      <c r="I30" s="163">
        <f t="shared" si="0"/>
        <v>7455</v>
      </c>
      <c r="J30" s="163">
        <v>0</v>
      </c>
      <c r="K30" s="163">
        <f t="shared" si="1"/>
        <v>0</v>
      </c>
      <c r="L30" s="163">
        <v>21</v>
      </c>
      <c r="M30" s="163">
        <f t="shared" si="2"/>
        <v>0</v>
      </c>
      <c r="N30" s="163">
        <v>0</v>
      </c>
      <c r="O30" s="163">
        <f t="shared" si="3"/>
        <v>0</v>
      </c>
      <c r="P30" s="163">
        <v>0</v>
      </c>
      <c r="Q30" s="163">
        <f t="shared" si="4"/>
        <v>0</v>
      </c>
      <c r="R30" s="163"/>
      <c r="S30" s="163" t="s">
        <v>105</v>
      </c>
      <c r="T30" s="163">
        <v>0</v>
      </c>
      <c r="U30" s="164">
        <f t="shared" si="5"/>
        <v>0</v>
      </c>
      <c r="V30" s="163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145">
        <v>24</v>
      </c>
      <c r="B31" s="170">
        <v>210000024</v>
      </c>
      <c r="C31" s="183" t="s">
        <v>196</v>
      </c>
      <c r="D31" s="184" t="s">
        <v>108</v>
      </c>
      <c r="E31" s="185">
        <v>1</v>
      </c>
      <c r="F31" s="186"/>
      <c r="G31" s="163">
        <f t="shared" si="6"/>
        <v>0</v>
      </c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4"/>
      <c r="V31" s="163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45">
        <v>25</v>
      </c>
      <c r="B32" s="170">
        <v>210000025</v>
      </c>
      <c r="C32" s="168" t="s">
        <v>140</v>
      </c>
      <c r="D32" s="156" t="s">
        <v>108</v>
      </c>
      <c r="E32" s="159">
        <v>1</v>
      </c>
      <c r="F32" s="163"/>
      <c r="G32" s="163">
        <f t="shared" si="6"/>
        <v>0</v>
      </c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4"/>
      <c r="V32" s="163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145">
        <v>26</v>
      </c>
      <c r="B33" s="170">
        <v>210000026</v>
      </c>
      <c r="C33" s="168" t="s">
        <v>190</v>
      </c>
      <c r="D33" s="156" t="s">
        <v>108</v>
      </c>
      <c r="E33" s="159">
        <v>1</v>
      </c>
      <c r="F33" s="163"/>
      <c r="G33" s="163">
        <f t="shared" si="6"/>
        <v>0</v>
      </c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4"/>
      <c r="V33" s="163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145">
        <v>27</v>
      </c>
      <c r="B34" s="170">
        <v>210000027</v>
      </c>
      <c r="C34" s="168" t="s">
        <v>191</v>
      </c>
      <c r="D34" s="156" t="s">
        <v>108</v>
      </c>
      <c r="E34" s="159">
        <v>2</v>
      </c>
      <c r="F34" s="163"/>
      <c r="G34" s="163">
        <f t="shared" si="6"/>
        <v>0</v>
      </c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4"/>
      <c r="V34" s="163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">
      <c r="A35" s="145">
        <v>28</v>
      </c>
      <c r="B35" s="170">
        <v>210000028</v>
      </c>
      <c r="C35" s="168" t="s">
        <v>189</v>
      </c>
      <c r="D35" s="156" t="s">
        <v>108</v>
      </c>
      <c r="E35" s="159">
        <v>2</v>
      </c>
      <c r="F35" s="163"/>
      <c r="G35" s="163">
        <f t="shared" si="6"/>
        <v>0</v>
      </c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4"/>
      <c r="V35" s="163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">
      <c r="A36" s="145">
        <v>29</v>
      </c>
      <c r="B36" s="170">
        <v>210000029</v>
      </c>
      <c r="C36" s="168" t="s">
        <v>166</v>
      </c>
      <c r="D36" s="156" t="s">
        <v>108</v>
      </c>
      <c r="E36" s="159">
        <v>2</v>
      </c>
      <c r="F36" s="163"/>
      <c r="G36" s="163">
        <f t="shared" si="6"/>
        <v>0</v>
      </c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4"/>
      <c r="V36" s="163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145">
        <v>30</v>
      </c>
      <c r="B37" s="170">
        <v>210000030</v>
      </c>
      <c r="C37" s="168" t="s">
        <v>167</v>
      </c>
      <c r="D37" s="156" t="s">
        <v>108</v>
      </c>
      <c r="E37" s="159">
        <v>2</v>
      </c>
      <c r="F37" s="163"/>
      <c r="G37" s="163">
        <f t="shared" si="6"/>
        <v>0</v>
      </c>
      <c r="H37" s="163">
        <v>0</v>
      </c>
      <c r="I37" s="163">
        <f t="shared" si="0"/>
        <v>0</v>
      </c>
      <c r="J37" s="163">
        <v>988</v>
      </c>
      <c r="K37" s="163">
        <f t="shared" si="1"/>
        <v>1976</v>
      </c>
      <c r="L37" s="163">
        <v>21</v>
      </c>
      <c r="M37" s="163">
        <f t="shared" si="2"/>
        <v>0</v>
      </c>
      <c r="N37" s="163">
        <v>0</v>
      </c>
      <c r="O37" s="163">
        <f t="shared" si="3"/>
        <v>0</v>
      </c>
      <c r="P37" s="163">
        <v>0</v>
      </c>
      <c r="Q37" s="163">
        <f t="shared" si="4"/>
        <v>0</v>
      </c>
      <c r="R37" s="163"/>
      <c r="S37" s="163" t="s">
        <v>105</v>
      </c>
      <c r="T37" s="163">
        <v>0</v>
      </c>
      <c r="U37" s="164">
        <f t="shared" si="5"/>
        <v>0</v>
      </c>
      <c r="V37" s="163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">
      <c r="A38" s="145">
        <v>31</v>
      </c>
      <c r="B38" s="170">
        <v>210000031</v>
      </c>
      <c r="C38" s="168" t="s">
        <v>141</v>
      </c>
      <c r="D38" s="156" t="s">
        <v>108</v>
      </c>
      <c r="E38" s="159">
        <v>1</v>
      </c>
      <c r="F38" s="163"/>
      <c r="G38" s="163">
        <f t="shared" si="6"/>
        <v>0</v>
      </c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4"/>
      <c r="V38" s="163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145">
        <v>32</v>
      </c>
      <c r="B39" s="170">
        <v>210000032</v>
      </c>
      <c r="C39" s="168" t="s">
        <v>114</v>
      </c>
      <c r="D39" s="156" t="s">
        <v>115</v>
      </c>
      <c r="E39" s="159">
        <v>16</v>
      </c>
      <c r="F39" s="163"/>
      <c r="G39" s="163">
        <f t="shared" si="6"/>
        <v>0</v>
      </c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4"/>
      <c r="V39" s="163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145">
        <v>33</v>
      </c>
      <c r="B40" s="170">
        <v>210000033</v>
      </c>
      <c r="C40" s="168" t="s">
        <v>154</v>
      </c>
      <c r="D40" s="156" t="s">
        <v>108</v>
      </c>
      <c r="E40" s="159">
        <v>1</v>
      </c>
      <c r="F40" s="163"/>
      <c r="G40" s="163">
        <f t="shared" si="6"/>
        <v>0</v>
      </c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4"/>
      <c r="V40" s="163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52" t="s">
        <v>102</v>
      </c>
      <c r="B41" s="152" t="s">
        <v>67</v>
      </c>
      <c r="C41" s="169" t="s">
        <v>222</v>
      </c>
      <c r="D41" s="157"/>
      <c r="E41" s="160"/>
      <c r="F41" s="165"/>
      <c r="G41" s="165">
        <f>SUMIF(AG42:AG50,"&lt;&gt;NOR",G42:G50)</f>
        <v>0</v>
      </c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4"/>
      <c r="V41" s="163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45">
        <v>34</v>
      </c>
      <c r="B42" s="170">
        <v>210000034</v>
      </c>
      <c r="C42" s="168" t="s">
        <v>198</v>
      </c>
      <c r="D42" s="156" t="s">
        <v>108</v>
      </c>
      <c r="E42" s="159">
        <v>1</v>
      </c>
      <c r="F42" s="163"/>
      <c r="G42" s="163">
        <f t="shared" ref="G42:G48" si="7">SUM(E42*F42)</f>
        <v>0</v>
      </c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4"/>
      <c r="V42" s="163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145">
        <v>35</v>
      </c>
      <c r="B43" s="170">
        <v>210000035</v>
      </c>
      <c r="C43" s="168" t="s">
        <v>205</v>
      </c>
      <c r="D43" s="156" t="s">
        <v>107</v>
      </c>
      <c r="E43" s="159">
        <v>236</v>
      </c>
      <c r="F43" s="163"/>
      <c r="G43" s="163">
        <f t="shared" si="7"/>
        <v>0</v>
      </c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4"/>
      <c r="V43" s="163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145">
        <v>36</v>
      </c>
      <c r="B44" s="170">
        <v>210000036</v>
      </c>
      <c r="C44" s="168" t="s">
        <v>110</v>
      </c>
      <c r="D44" s="156" t="s">
        <v>108</v>
      </c>
      <c r="E44" s="159">
        <v>1</v>
      </c>
      <c r="F44" s="163"/>
      <c r="G44" s="163">
        <f t="shared" si="7"/>
        <v>0</v>
      </c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4"/>
      <c r="V44" s="163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145">
        <v>37</v>
      </c>
      <c r="B45" s="170">
        <v>210000037</v>
      </c>
      <c r="C45" s="183" t="s">
        <v>199</v>
      </c>
      <c r="D45" s="184" t="s">
        <v>108</v>
      </c>
      <c r="E45" s="185">
        <v>2</v>
      </c>
      <c r="F45" s="186"/>
      <c r="G45" s="163">
        <f t="shared" si="7"/>
        <v>0</v>
      </c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4"/>
      <c r="V45" s="163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145">
        <v>38</v>
      </c>
      <c r="B46" s="170">
        <v>210000038</v>
      </c>
      <c r="C46" s="168" t="s">
        <v>111</v>
      </c>
      <c r="D46" s="156" t="s">
        <v>108</v>
      </c>
      <c r="E46" s="159">
        <v>12</v>
      </c>
      <c r="F46" s="163"/>
      <c r="G46" s="163">
        <f t="shared" si="7"/>
        <v>0</v>
      </c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4"/>
      <c r="V46" s="163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ht="33.75" outlineLevel="1" x14ac:dyDescent="0.2">
      <c r="A47" s="145">
        <v>39</v>
      </c>
      <c r="B47" s="170">
        <v>210000039</v>
      </c>
      <c r="C47" s="168" t="s">
        <v>142</v>
      </c>
      <c r="D47" s="156" t="s">
        <v>143</v>
      </c>
      <c r="E47" s="159">
        <v>6</v>
      </c>
      <c r="F47" s="163"/>
      <c r="G47" s="163">
        <f t="shared" ref="G47" si="8">SUM(E47*F47)</f>
        <v>0</v>
      </c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4"/>
      <c r="V47" s="163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45">
        <v>40</v>
      </c>
      <c r="B48" s="170">
        <v>210000040</v>
      </c>
      <c r="C48" s="168" t="s">
        <v>200</v>
      </c>
      <c r="D48" s="156" t="s">
        <v>108</v>
      </c>
      <c r="E48" s="159">
        <v>1</v>
      </c>
      <c r="F48" s="163"/>
      <c r="G48" s="163">
        <f t="shared" si="7"/>
        <v>0</v>
      </c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4"/>
      <c r="V48" s="163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ht="22.5" outlineLevel="1" x14ac:dyDescent="0.2">
      <c r="A49" s="145">
        <v>41</v>
      </c>
      <c r="B49" s="170">
        <v>210000041</v>
      </c>
      <c r="C49" s="168" t="s">
        <v>221</v>
      </c>
      <c r="D49" s="156" t="s">
        <v>108</v>
      </c>
      <c r="E49" s="159">
        <v>1</v>
      </c>
      <c r="F49" s="163"/>
      <c r="G49" s="163">
        <f t="shared" ref="G49:G50" si="9">SUM(E49*F49)</f>
        <v>0</v>
      </c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4"/>
      <c r="V49" s="163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145">
        <v>42</v>
      </c>
      <c r="B50" s="170">
        <v>210000042</v>
      </c>
      <c r="C50" s="168" t="s">
        <v>192</v>
      </c>
      <c r="D50" s="156" t="s">
        <v>108</v>
      </c>
      <c r="E50" s="159">
        <v>2</v>
      </c>
      <c r="F50" s="163"/>
      <c r="G50" s="163">
        <f t="shared" si="9"/>
        <v>0</v>
      </c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4"/>
      <c r="V50" s="163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x14ac:dyDescent="0.2">
      <c r="A51" s="152" t="s">
        <v>102</v>
      </c>
      <c r="B51" s="152" t="s">
        <v>68</v>
      </c>
      <c r="C51" s="169" t="s">
        <v>69</v>
      </c>
      <c r="D51" s="157"/>
      <c r="E51" s="160"/>
      <c r="F51" s="165"/>
      <c r="G51" s="165">
        <f>SUMIF(AG52:AG84,"&lt;&gt;NOR",G52:G84)</f>
        <v>0</v>
      </c>
      <c r="H51" s="165"/>
      <c r="I51" s="165">
        <f>SUM(I52:I84)</f>
        <v>178130</v>
      </c>
      <c r="J51" s="165"/>
      <c r="K51" s="165">
        <f>SUM(K52:K84)</f>
        <v>27805</v>
      </c>
      <c r="L51" s="165"/>
      <c r="M51" s="165">
        <f>SUM(M52:M84)</f>
        <v>0</v>
      </c>
      <c r="N51" s="165"/>
      <c r="O51" s="165">
        <f>SUM(O52:O84)</f>
        <v>0</v>
      </c>
      <c r="P51" s="165"/>
      <c r="Q51" s="165">
        <f>SUM(Q52:Q84)</f>
        <v>0</v>
      </c>
      <c r="R51" s="165"/>
      <c r="S51" s="165"/>
      <c r="T51" s="165"/>
      <c r="U51" s="166">
        <f>SUM(U52:U84)</f>
        <v>0</v>
      </c>
      <c r="V51" s="165"/>
    </row>
    <row r="52" spans="1:60" outlineLevel="1" x14ac:dyDescent="0.2">
      <c r="A52" s="145">
        <v>43</v>
      </c>
      <c r="B52" s="170">
        <v>210000043</v>
      </c>
      <c r="C52" s="168" t="s">
        <v>117</v>
      </c>
      <c r="D52" s="156" t="s">
        <v>108</v>
      </c>
      <c r="E52" s="159">
        <v>1</v>
      </c>
      <c r="F52" s="163"/>
      <c r="G52" s="163">
        <f>SUM(E52*F52)</f>
        <v>0</v>
      </c>
      <c r="H52" s="163">
        <v>99000</v>
      </c>
      <c r="I52" s="163">
        <f>ROUND(E52*H52,2)</f>
        <v>99000</v>
      </c>
      <c r="J52" s="163">
        <v>4600</v>
      </c>
      <c r="K52" s="163">
        <f>ROUND(E52*J52,2)</f>
        <v>4600</v>
      </c>
      <c r="L52" s="163">
        <v>21</v>
      </c>
      <c r="M52" s="163">
        <f>G52*(1+L52/100)</f>
        <v>0</v>
      </c>
      <c r="N52" s="163">
        <v>0</v>
      </c>
      <c r="O52" s="163">
        <f>ROUND(E52*N52,2)</f>
        <v>0</v>
      </c>
      <c r="P52" s="163">
        <v>0</v>
      </c>
      <c r="Q52" s="163">
        <f>ROUND(E52*P52,2)</f>
        <v>0</v>
      </c>
      <c r="R52" s="163"/>
      <c r="S52" s="163" t="s">
        <v>105</v>
      </c>
      <c r="T52" s="163">
        <v>0</v>
      </c>
      <c r="U52" s="164">
        <f>ROUND(E52*T52,2)</f>
        <v>0</v>
      </c>
      <c r="V52" s="163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145"/>
      <c r="B53" s="170"/>
      <c r="C53" s="173" t="s">
        <v>118</v>
      </c>
      <c r="D53" s="174"/>
      <c r="E53" s="174"/>
      <c r="F53" s="174"/>
      <c r="G53" s="175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4"/>
      <c r="V53" s="163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53"/>
      <c r="BB53" s="144"/>
      <c r="BC53" s="144"/>
      <c r="BD53" s="144"/>
      <c r="BE53" s="144"/>
      <c r="BF53" s="144"/>
      <c r="BG53" s="144"/>
      <c r="BH53" s="144"/>
    </row>
    <row r="54" spans="1:60" outlineLevel="1" x14ac:dyDescent="0.2">
      <c r="A54" s="145"/>
      <c r="B54" s="170"/>
      <c r="C54" s="173" t="s">
        <v>119</v>
      </c>
      <c r="D54" s="174"/>
      <c r="E54" s="174"/>
      <c r="F54" s="174"/>
      <c r="G54" s="175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4"/>
      <c r="V54" s="163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53"/>
      <c r="BB54" s="144"/>
      <c r="BC54" s="144"/>
      <c r="BD54" s="144"/>
      <c r="BE54" s="144"/>
      <c r="BF54" s="144"/>
      <c r="BG54" s="144"/>
      <c r="BH54" s="144"/>
    </row>
    <row r="55" spans="1:60" outlineLevel="1" x14ac:dyDescent="0.2">
      <c r="A55" s="145"/>
      <c r="B55" s="170"/>
      <c r="C55" s="173" t="s">
        <v>120</v>
      </c>
      <c r="D55" s="174"/>
      <c r="E55" s="174"/>
      <c r="F55" s="174"/>
      <c r="G55" s="175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4"/>
      <c r="V55" s="163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53"/>
      <c r="BB55" s="144"/>
      <c r="BC55" s="144"/>
      <c r="BD55" s="144"/>
      <c r="BE55" s="144"/>
      <c r="BF55" s="144"/>
      <c r="BG55" s="144"/>
      <c r="BH55" s="144"/>
    </row>
    <row r="56" spans="1:60" outlineLevel="1" x14ac:dyDescent="0.2">
      <c r="A56" s="145"/>
      <c r="B56" s="170"/>
      <c r="C56" s="173" t="s">
        <v>146</v>
      </c>
      <c r="D56" s="174"/>
      <c r="E56" s="174"/>
      <c r="F56" s="174"/>
      <c r="G56" s="175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4"/>
      <c r="V56" s="163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53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145"/>
      <c r="B57" s="170"/>
      <c r="C57" s="173" t="s">
        <v>121</v>
      </c>
      <c r="D57" s="174"/>
      <c r="E57" s="174"/>
      <c r="F57" s="174"/>
      <c r="G57" s="175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4"/>
      <c r="V57" s="163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53"/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145"/>
      <c r="B58" s="170"/>
      <c r="C58" s="173" t="s">
        <v>122</v>
      </c>
      <c r="D58" s="174"/>
      <c r="E58" s="174"/>
      <c r="F58" s="174"/>
      <c r="G58" s="175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4"/>
      <c r="V58" s="163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53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145"/>
      <c r="B59" s="170"/>
      <c r="C59" s="173" t="s">
        <v>123</v>
      </c>
      <c r="D59" s="174"/>
      <c r="E59" s="174"/>
      <c r="F59" s="174"/>
      <c r="G59" s="175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4"/>
      <c r="V59" s="163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53"/>
      <c r="BB59" s="144"/>
      <c r="BC59" s="144"/>
      <c r="BD59" s="144"/>
      <c r="BE59" s="144"/>
      <c r="BF59" s="144"/>
      <c r="BG59" s="144"/>
      <c r="BH59" s="144"/>
    </row>
    <row r="60" spans="1:60" outlineLevel="1" x14ac:dyDescent="0.2">
      <c r="A60" s="145"/>
      <c r="B60" s="170"/>
      <c r="C60" s="173" t="s">
        <v>124</v>
      </c>
      <c r="D60" s="174"/>
      <c r="E60" s="174"/>
      <c r="F60" s="174"/>
      <c r="G60" s="175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4"/>
      <c r="V60" s="163"/>
      <c r="W60" s="144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53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145"/>
      <c r="B61" s="170"/>
      <c r="C61" s="173" t="s">
        <v>125</v>
      </c>
      <c r="D61" s="174"/>
      <c r="E61" s="174"/>
      <c r="F61" s="174"/>
      <c r="G61" s="175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4"/>
      <c r="V61" s="163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53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145"/>
      <c r="B62" s="170"/>
      <c r="C62" s="173" t="s">
        <v>126</v>
      </c>
      <c r="D62" s="174"/>
      <c r="E62" s="174"/>
      <c r="F62" s="174"/>
      <c r="G62" s="175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4"/>
      <c r="V62" s="163"/>
      <c r="W62" s="144"/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53"/>
      <c r="BB62" s="144"/>
      <c r="BC62" s="144"/>
      <c r="BD62" s="144"/>
      <c r="BE62" s="144"/>
      <c r="BF62" s="144"/>
      <c r="BG62" s="144"/>
      <c r="BH62" s="144"/>
    </row>
    <row r="63" spans="1:60" outlineLevel="1" x14ac:dyDescent="0.2">
      <c r="A63" s="145"/>
      <c r="B63" s="170"/>
      <c r="C63" s="173" t="s">
        <v>127</v>
      </c>
      <c r="D63" s="174"/>
      <c r="E63" s="174"/>
      <c r="F63" s="174"/>
      <c r="G63" s="175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4"/>
      <c r="V63" s="163"/>
      <c r="W63" s="144"/>
      <c r="X63" s="144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53"/>
      <c r="BB63" s="144"/>
      <c r="BC63" s="144"/>
      <c r="BD63" s="144"/>
      <c r="BE63" s="144"/>
      <c r="BF63" s="144"/>
      <c r="BG63" s="144"/>
      <c r="BH63" s="144"/>
    </row>
    <row r="64" spans="1:60" outlineLevel="1" x14ac:dyDescent="0.2">
      <c r="A64" s="145"/>
      <c r="B64" s="170"/>
      <c r="C64" s="173" t="s">
        <v>128</v>
      </c>
      <c r="D64" s="174"/>
      <c r="E64" s="174"/>
      <c r="F64" s="174"/>
      <c r="G64" s="175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4"/>
      <c r="V64" s="163"/>
      <c r="W64" s="144"/>
      <c r="X64" s="144"/>
      <c r="Y64" s="144"/>
      <c r="Z64" s="144"/>
      <c r="AA64" s="144"/>
      <c r="AB64" s="144"/>
      <c r="AC64" s="144"/>
      <c r="AD64" s="144"/>
      <c r="AE64" s="144"/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53"/>
      <c r="BB64" s="144"/>
      <c r="BC64" s="144"/>
      <c r="BD64" s="144"/>
      <c r="BE64" s="144"/>
      <c r="BF64" s="144"/>
      <c r="BG64" s="144"/>
      <c r="BH64" s="144"/>
    </row>
    <row r="65" spans="1:60" outlineLevel="1" x14ac:dyDescent="0.2">
      <c r="A65" s="145"/>
      <c r="B65" s="170"/>
      <c r="C65" s="173" t="s">
        <v>129</v>
      </c>
      <c r="D65" s="174"/>
      <c r="E65" s="174"/>
      <c r="F65" s="174"/>
      <c r="G65" s="175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4"/>
      <c r="V65" s="163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53"/>
      <c r="BB65" s="144"/>
      <c r="BC65" s="144"/>
      <c r="BD65" s="144"/>
      <c r="BE65" s="144"/>
      <c r="BF65" s="144"/>
      <c r="BG65" s="144"/>
      <c r="BH65" s="144"/>
    </row>
    <row r="66" spans="1:60" outlineLevel="1" x14ac:dyDescent="0.2">
      <c r="A66" s="145"/>
      <c r="B66" s="170"/>
      <c r="C66" s="173" t="s">
        <v>130</v>
      </c>
      <c r="D66" s="174"/>
      <c r="E66" s="174"/>
      <c r="F66" s="174"/>
      <c r="G66" s="175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4"/>
      <c r="V66" s="163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G66" s="144"/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53"/>
      <c r="BB66" s="144"/>
      <c r="BC66" s="144"/>
      <c r="BD66" s="144"/>
      <c r="BE66" s="144"/>
      <c r="BF66" s="144"/>
      <c r="BG66" s="144"/>
      <c r="BH66" s="144"/>
    </row>
    <row r="67" spans="1:60" outlineLevel="1" x14ac:dyDescent="0.2">
      <c r="A67" s="145"/>
      <c r="B67" s="170"/>
      <c r="C67" s="173" t="s">
        <v>131</v>
      </c>
      <c r="D67" s="174"/>
      <c r="E67" s="174"/>
      <c r="F67" s="174"/>
      <c r="G67" s="175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4"/>
      <c r="V67" s="163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53"/>
      <c r="BB67" s="144"/>
      <c r="BC67" s="144"/>
      <c r="BD67" s="144"/>
      <c r="BE67" s="144"/>
      <c r="BF67" s="144"/>
      <c r="BG67" s="144"/>
      <c r="BH67" s="144"/>
    </row>
    <row r="68" spans="1:60" outlineLevel="1" x14ac:dyDescent="0.2">
      <c r="A68" s="145"/>
      <c r="B68" s="170"/>
      <c r="C68" s="173" t="s">
        <v>132</v>
      </c>
      <c r="D68" s="174"/>
      <c r="E68" s="174"/>
      <c r="F68" s="174"/>
      <c r="G68" s="175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4"/>
      <c r="V68" s="163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53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145"/>
      <c r="B69" s="170"/>
      <c r="C69" s="173" t="s">
        <v>133</v>
      </c>
      <c r="D69" s="174"/>
      <c r="E69" s="174"/>
      <c r="F69" s="174"/>
      <c r="G69" s="175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4"/>
      <c r="V69" s="163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53"/>
      <c r="BB69" s="144"/>
      <c r="BC69" s="144"/>
      <c r="BD69" s="144"/>
      <c r="BE69" s="144"/>
      <c r="BF69" s="144"/>
      <c r="BG69" s="144"/>
      <c r="BH69" s="144"/>
    </row>
    <row r="70" spans="1:60" outlineLevel="1" x14ac:dyDescent="0.2">
      <c r="A70" s="145"/>
      <c r="B70" s="170"/>
      <c r="C70" s="173" t="s">
        <v>134</v>
      </c>
      <c r="D70" s="174"/>
      <c r="E70" s="174"/>
      <c r="F70" s="174"/>
      <c r="G70" s="175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4"/>
      <c r="V70" s="163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53"/>
      <c r="BB70" s="144"/>
      <c r="BC70" s="144"/>
      <c r="BD70" s="144"/>
      <c r="BE70" s="144"/>
      <c r="BF70" s="144"/>
      <c r="BG70" s="144"/>
      <c r="BH70" s="144"/>
    </row>
    <row r="71" spans="1:60" outlineLevel="1" x14ac:dyDescent="0.2">
      <c r="A71" s="145"/>
      <c r="B71" s="170"/>
      <c r="C71" s="173" t="s">
        <v>135</v>
      </c>
      <c r="D71" s="174"/>
      <c r="E71" s="174"/>
      <c r="F71" s="174"/>
      <c r="G71" s="175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4"/>
      <c r="V71" s="163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53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145"/>
      <c r="B72" s="170"/>
      <c r="C72" s="173" t="s">
        <v>136</v>
      </c>
      <c r="D72" s="174"/>
      <c r="E72" s="174"/>
      <c r="F72" s="174"/>
      <c r="G72" s="175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4"/>
      <c r="V72" s="163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53"/>
      <c r="BB72" s="144"/>
      <c r="BC72" s="144"/>
      <c r="BD72" s="144"/>
      <c r="BE72" s="144"/>
      <c r="BF72" s="144"/>
      <c r="BG72" s="144"/>
      <c r="BH72" s="144"/>
    </row>
    <row r="73" spans="1:60" outlineLevel="1" x14ac:dyDescent="0.2">
      <c r="A73" s="145"/>
      <c r="B73" s="170"/>
      <c r="C73" s="173" t="s">
        <v>137</v>
      </c>
      <c r="D73" s="174"/>
      <c r="E73" s="174"/>
      <c r="F73" s="174"/>
      <c r="G73" s="175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4"/>
      <c r="V73" s="163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53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145"/>
      <c r="B74" s="170"/>
      <c r="C74" s="173" t="s">
        <v>138</v>
      </c>
      <c r="D74" s="174"/>
      <c r="E74" s="174"/>
      <c r="F74" s="174"/>
      <c r="G74" s="175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4"/>
      <c r="V74" s="163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53"/>
      <c r="BB74" s="144"/>
      <c r="BC74" s="144"/>
      <c r="BD74" s="144"/>
      <c r="BE74" s="144"/>
      <c r="BF74" s="144"/>
      <c r="BG74" s="144"/>
      <c r="BH74" s="144"/>
    </row>
    <row r="75" spans="1:60" outlineLevel="1" x14ac:dyDescent="0.2">
      <c r="A75" s="145">
        <v>44</v>
      </c>
      <c r="B75" s="170">
        <v>210000044</v>
      </c>
      <c r="C75" s="173" t="s">
        <v>206</v>
      </c>
      <c r="D75" s="181" t="s">
        <v>108</v>
      </c>
      <c r="E75" s="171">
        <v>1</v>
      </c>
      <c r="F75" s="180"/>
      <c r="G75" s="163">
        <f>SUM(E75*F75)</f>
        <v>0</v>
      </c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4"/>
      <c r="V75" s="163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53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145">
        <v>45</v>
      </c>
      <c r="B76" s="170">
        <v>210000045</v>
      </c>
      <c r="C76" s="179" t="s">
        <v>181</v>
      </c>
      <c r="D76" s="181" t="s">
        <v>108</v>
      </c>
      <c r="E76" s="171">
        <v>1</v>
      </c>
      <c r="F76" s="180"/>
      <c r="G76" s="163">
        <f t="shared" ref="G76:G84" si="10">SUM(E76*F76)</f>
        <v>0</v>
      </c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4"/>
      <c r="V76" s="163"/>
      <c r="W76" s="144"/>
      <c r="X76" s="177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53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145">
        <v>46</v>
      </c>
      <c r="B77" s="170">
        <v>210000046</v>
      </c>
      <c r="C77" s="173" t="s">
        <v>155</v>
      </c>
      <c r="D77" s="156" t="s">
        <v>108</v>
      </c>
      <c r="E77" s="171">
        <v>1</v>
      </c>
      <c r="F77" s="163"/>
      <c r="G77" s="163">
        <f t="shared" si="10"/>
        <v>0</v>
      </c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4"/>
      <c r="V77" s="163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53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145">
        <v>47</v>
      </c>
      <c r="B78" s="170">
        <v>210000047</v>
      </c>
      <c r="C78" s="173" t="s">
        <v>182</v>
      </c>
      <c r="D78" s="156" t="s">
        <v>108</v>
      </c>
      <c r="E78" s="171">
        <v>1</v>
      </c>
      <c r="F78" s="163"/>
      <c r="G78" s="163">
        <f t="shared" si="10"/>
        <v>0</v>
      </c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4"/>
      <c r="V78" s="163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53"/>
      <c r="BB78" s="144"/>
      <c r="BC78" s="144"/>
      <c r="BD78" s="144"/>
      <c r="BE78" s="144"/>
      <c r="BF78" s="144"/>
      <c r="BG78" s="144"/>
      <c r="BH78" s="144"/>
    </row>
    <row r="79" spans="1:60" outlineLevel="1" x14ac:dyDescent="0.2">
      <c r="A79" s="145">
        <v>48</v>
      </c>
      <c r="B79" s="170">
        <v>210000048</v>
      </c>
      <c r="C79" s="173" t="s">
        <v>156</v>
      </c>
      <c r="D79" s="156" t="s">
        <v>108</v>
      </c>
      <c r="E79" s="171">
        <v>1</v>
      </c>
      <c r="F79" s="163"/>
      <c r="G79" s="163">
        <f t="shared" si="10"/>
        <v>0</v>
      </c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4"/>
      <c r="V79" s="163"/>
      <c r="W79" s="144"/>
      <c r="X79" s="144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53"/>
      <c r="BB79" s="144"/>
      <c r="BC79" s="144"/>
      <c r="BD79" s="144"/>
      <c r="BE79" s="144"/>
      <c r="BF79" s="144"/>
      <c r="BG79" s="144"/>
      <c r="BH79" s="144"/>
    </row>
    <row r="80" spans="1:60" outlineLevel="1" x14ac:dyDescent="0.2">
      <c r="A80" s="145">
        <v>49</v>
      </c>
      <c r="B80" s="170">
        <v>210000049</v>
      </c>
      <c r="C80" s="173" t="s">
        <v>157</v>
      </c>
      <c r="D80" s="156" t="s">
        <v>108</v>
      </c>
      <c r="E80" s="171">
        <v>1</v>
      </c>
      <c r="F80" s="163"/>
      <c r="G80" s="163">
        <f t="shared" si="10"/>
        <v>0</v>
      </c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4"/>
      <c r="V80" s="163"/>
      <c r="W80" s="144"/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53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145">
        <v>50</v>
      </c>
      <c r="B81" s="170">
        <v>210000050</v>
      </c>
      <c r="C81" s="173" t="s">
        <v>158</v>
      </c>
      <c r="D81" s="156" t="s">
        <v>108</v>
      </c>
      <c r="E81" s="171">
        <v>1</v>
      </c>
      <c r="F81" s="163"/>
      <c r="G81" s="163">
        <f t="shared" si="10"/>
        <v>0</v>
      </c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4"/>
      <c r="V81" s="163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53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145">
        <v>51</v>
      </c>
      <c r="B82" s="170">
        <v>210000051</v>
      </c>
      <c r="C82" s="173" t="s">
        <v>159</v>
      </c>
      <c r="D82" s="156" t="s">
        <v>108</v>
      </c>
      <c r="E82" s="171">
        <v>1</v>
      </c>
      <c r="F82" s="163"/>
      <c r="G82" s="163">
        <f t="shared" si="10"/>
        <v>0</v>
      </c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4"/>
      <c r="V82" s="163"/>
      <c r="W82" s="144"/>
      <c r="X82" s="144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53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145">
        <v>52</v>
      </c>
      <c r="B83" s="170">
        <v>210000052</v>
      </c>
      <c r="C83" s="168" t="s">
        <v>207</v>
      </c>
      <c r="D83" s="156" t="s">
        <v>108</v>
      </c>
      <c r="E83" s="159">
        <v>1</v>
      </c>
      <c r="F83" s="163"/>
      <c r="G83" s="163">
        <f t="shared" si="10"/>
        <v>0</v>
      </c>
      <c r="H83" s="163">
        <v>2130</v>
      </c>
      <c r="I83" s="163">
        <f>ROUND(E83*H83,2)</f>
        <v>2130</v>
      </c>
      <c r="J83" s="163">
        <v>1050</v>
      </c>
      <c r="K83" s="163">
        <f>ROUND(E83*J83,2)</f>
        <v>1050</v>
      </c>
      <c r="L83" s="163">
        <v>21</v>
      </c>
      <c r="M83" s="163">
        <f>G83*(1+L83/100)</f>
        <v>0</v>
      </c>
      <c r="N83" s="163">
        <v>0</v>
      </c>
      <c r="O83" s="163">
        <f>ROUND(E83*N83,2)</f>
        <v>0</v>
      </c>
      <c r="P83" s="163">
        <v>0</v>
      </c>
      <c r="Q83" s="163">
        <f>ROUND(E83*P83,2)</f>
        <v>0</v>
      </c>
      <c r="R83" s="163"/>
      <c r="S83" s="163" t="s">
        <v>105</v>
      </c>
      <c r="T83" s="163">
        <v>0</v>
      </c>
      <c r="U83" s="164">
        <f>ROUND(E83*T83,2)</f>
        <v>0</v>
      </c>
      <c r="V83" s="163"/>
      <c r="W83" s="144"/>
      <c r="X83" s="144"/>
      <c r="Y83" s="144"/>
      <c r="Z83" s="144"/>
      <c r="AA83" s="144"/>
      <c r="AB83" s="144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">
      <c r="A84" s="145">
        <v>53</v>
      </c>
      <c r="B84" s="170">
        <v>210000053</v>
      </c>
      <c r="C84" s="168" t="s">
        <v>139</v>
      </c>
      <c r="D84" s="156" t="s">
        <v>108</v>
      </c>
      <c r="E84" s="159">
        <v>1</v>
      </c>
      <c r="F84" s="163"/>
      <c r="G84" s="163">
        <f t="shared" si="10"/>
        <v>0</v>
      </c>
      <c r="H84" s="163">
        <v>77000</v>
      </c>
      <c r="I84" s="163">
        <f>ROUND(E84*H84,2)</f>
        <v>77000</v>
      </c>
      <c r="J84" s="163">
        <v>22155</v>
      </c>
      <c r="K84" s="163">
        <f>ROUND(E84*J84,2)</f>
        <v>22155</v>
      </c>
      <c r="L84" s="163">
        <v>21</v>
      </c>
      <c r="M84" s="163">
        <f>G84*(1+L84/100)</f>
        <v>0</v>
      </c>
      <c r="N84" s="163">
        <v>0</v>
      </c>
      <c r="O84" s="163">
        <f>ROUND(E84*N84,2)</f>
        <v>0</v>
      </c>
      <c r="P84" s="163">
        <v>0</v>
      </c>
      <c r="Q84" s="163">
        <f>ROUND(E84*P84,2)</f>
        <v>0</v>
      </c>
      <c r="R84" s="163"/>
      <c r="S84" s="163" t="s">
        <v>105</v>
      </c>
      <c r="T84" s="163">
        <v>0</v>
      </c>
      <c r="U84" s="164">
        <f>ROUND(E84*T84,2)</f>
        <v>0</v>
      </c>
      <c r="V84" s="163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x14ac:dyDescent="0.2">
      <c r="A85" s="152" t="s">
        <v>102</v>
      </c>
      <c r="B85" s="152" t="s">
        <v>70</v>
      </c>
      <c r="C85" s="169" t="s">
        <v>72</v>
      </c>
      <c r="D85" s="157"/>
      <c r="E85" s="160"/>
      <c r="F85" s="165"/>
      <c r="G85" s="165">
        <f>SUMIF(AG86:AG89,"&lt;&gt;NOR",G86:G89)</f>
        <v>0</v>
      </c>
      <c r="H85" s="165"/>
      <c r="I85" s="165">
        <f>SUM(I86:I89)</f>
        <v>16420</v>
      </c>
      <c r="J85" s="165"/>
      <c r="K85" s="165">
        <f>SUM(K86:K89)</f>
        <v>0</v>
      </c>
      <c r="L85" s="165"/>
      <c r="M85" s="165">
        <f>SUM(M86:M89)</f>
        <v>0</v>
      </c>
      <c r="N85" s="165"/>
      <c r="O85" s="165">
        <f>SUM(O86:O89)</f>
        <v>0</v>
      </c>
      <c r="P85" s="165"/>
      <c r="Q85" s="165">
        <f>SUM(Q86:Q89)</f>
        <v>0</v>
      </c>
      <c r="R85" s="165"/>
      <c r="S85" s="165"/>
      <c r="T85" s="165"/>
      <c r="U85" s="166">
        <f>SUM(U86:U89)</f>
        <v>0</v>
      </c>
      <c r="V85" s="165"/>
    </row>
    <row r="86" spans="1:60" outlineLevel="1" x14ac:dyDescent="0.2">
      <c r="A86" s="145">
        <v>54</v>
      </c>
      <c r="B86" s="170">
        <v>210000054</v>
      </c>
      <c r="C86" s="168" t="s">
        <v>197</v>
      </c>
      <c r="D86" s="156" t="s">
        <v>108</v>
      </c>
      <c r="E86" s="159">
        <v>2</v>
      </c>
      <c r="F86" s="163"/>
      <c r="G86" s="163">
        <f>SUM(E86*F86)</f>
        <v>0</v>
      </c>
      <c r="H86" s="163">
        <v>5590</v>
      </c>
      <c r="I86" s="163">
        <f>ROUND(E86*H86,2)</f>
        <v>11180</v>
      </c>
      <c r="J86" s="163">
        <v>0</v>
      </c>
      <c r="K86" s="163">
        <f>ROUND(E86*J86,2)</f>
        <v>0</v>
      </c>
      <c r="L86" s="163">
        <v>21</v>
      </c>
      <c r="M86" s="163">
        <f>G86*(1+L86/100)</f>
        <v>0</v>
      </c>
      <c r="N86" s="163">
        <v>0</v>
      </c>
      <c r="O86" s="163">
        <f>ROUND(E86*N86,2)</f>
        <v>0</v>
      </c>
      <c r="P86" s="163">
        <v>0</v>
      </c>
      <c r="Q86" s="163">
        <f>ROUND(E86*P86,2)</f>
        <v>0</v>
      </c>
      <c r="R86" s="163"/>
      <c r="S86" s="163" t="s">
        <v>105</v>
      </c>
      <c r="T86" s="163">
        <v>0</v>
      </c>
      <c r="U86" s="164">
        <f>ROUND(E86*T86,2)</f>
        <v>0</v>
      </c>
      <c r="V86" s="163"/>
      <c r="W86" s="144"/>
      <c r="X86" s="144"/>
      <c r="Y86" s="144"/>
      <c r="Z86" s="144"/>
      <c r="AA86" s="144"/>
      <c r="AB86" s="144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">
      <c r="A87" s="145">
        <v>55</v>
      </c>
      <c r="B87" s="170">
        <v>210000055</v>
      </c>
      <c r="C87" s="168" t="s">
        <v>209</v>
      </c>
      <c r="D87" s="156" t="s">
        <v>108</v>
      </c>
      <c r="E87" s="159">
        <v>2</v>
      </c>
      <c r="F87" s="163"/>
      <c r="G87" s="163">
        <f t="shared" ref="G87:G89" si="11">SUM(E87*F87)</f>
        <v>0</v>
      </c>
      <c r="H87" s="163">
        <v>500</v>
      </c>
      <c r="I87" s="163">
        <f>ROUND(E87*H87,2)</f>
        <v>1000</v>
      </c>
      <c r="J87" s="163">
        <v>0</v>
      </c>
      <c r="K87" s="163">
        <f>ROUND(E87*J87,2)</f>
        <v>0</v>
      </c>
      <c r="L87" s="163">
        <v>21</v>
      </c>
      <c r="M87" s="163">
        <f>G87*(1+L87/100)</f>
        <v>0</v>
      </c>
      <c r="N87" s="163">
        <v>0</v>
      </c>
      <c r="O87" s="163">
        <f>ROUND(E87*N87,2)</f>
        <v>0</v>
      </c>
      <c r="P87" s="163">
        <v>0</v>
      </c>
      <c r="Q87" s="163">
        <f>ROUND(E87*P87,2)</f>
        <v>0</v>
      </c>
      <c r="R87" s="163"/>
      <c r="S87" s="163" t="s">
        <v>105</v>
      </c>
      <c r="T87" s="163">
        <v>0</v>
      </c>
      <c r="U87" s="164">
        <f>ROUND(E87*T87,2)</f>
        <v>0</v>
      </c>
      <c r="V87" s="163"/>
      <c r="W87" s="144"/>
      <c r="X87" s="144"/>
      <c r="Y87" s="144"/>
      <c r="Z87" s="144"/>
      <c r="AA87" s="144"/>
      <c r="AB87" s="144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">
      <c r="A88" s="145">
        <v>56</v>
      </c>
      <c r="B88" s="170">
        <v>210000056</v>
      </c>
      <c r="C88" s="168" t="s">
        <v>210</v>
      </c>
      <c r="D88" s="156" t="s">
        <v>108</v>
      </c>
      <c r="E88" s="159">
        <v>2</v>
      </c>
      <c r="F88" s="163"/>
      <c r="G88" s="163">
        <f t="shared" si="11"/>
        <v>0</v>
      </c>
      <c r="H88" s="163">
        <v>1060</v>
      </c>
      <c r="I88" s="163">
        <f>ROUND(E88*H88,2)</f>
        <v>2120</v>
      </c>
      <c r="J88" s="163">
        <v>0</v>
      </c>
      <c r="K88" s="163">
        <f>ROUND(E88*J88,2)</f>
        <v>0</v>
      </c>
      <c r="L88" s="163">
        <v>21</v>
      </c>
      <c r="M88" s="163">
        <f>G88*(1+L88/100)</f>
        <v>0</v>
      </c>
      <c r="N88" s="163">
        <v>0</v>
      </c>
      <c r="O88" s="163">
        <f>ROUND(E88*N88,2)</f>
        <v>0</v>
      </c>
      <c r="P88" s="163">
        <v>0</v>
      </c>
      <c r="Q88" s="163">
        <f>ROUND(E88*P88,2)</f>
        <v>0</v>
      </c>
      <c r="R88" s="163"/>
      <c r="S88" s="163" t="s">
        <v>105</v>
      </c>
      <c r="T88" s="163">
        <v>0</v>
      </c>
      <c r="U88" s="164">
        <f>ROUND(E88*T88,2)</f>
        <v>0</v>
      </c>
      <c r="V88" s="163"/>
      <c r="W88" s="144"/>
      <c r="X88" s="144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145">
        <v>57</v>
      </c>
      <c r="B89" s="170">
        <v>210000057</v>
      </c>
      <c r="C89" s="168" t="s">
        <v>179</v>
      </c>
      <c r="D89" s="156" t="s">
        <v>108</v>
      </c>
      <c r="E89" s="159">
        <v>2</v>
      </c>
      <c r="F89" s="163"/>
      <c r="G89" s="163">
        <f t="shared" si="11"/>
        <v>0</v>
      </c>
      <c r="H89" s="163">
        <v>1060</v>
      </c>
      <c r="I89" s="163">
        <f>ROUND(E89*H89,2)</f>
        <v>2120</v>
      </c>
      <c r="J89" s="163">
        <v>0</v>
      </c>
      <c r="K89" s="163">
        <f>ROUND(E89*J89,2)</f>
        <v>0</v>
      </c>
      <c r="L89" s="163">
        <v>21</v>
      </c>
      <c r="M89" s="163">
        <f>G89*(1+L89/100)</f>
        <v>0</v>
      </c>
      <c r="N89" s="163">
        <v>0</v>
      </c>
      <c r="O89" s="163">
        <f>ROUND(E89*N89,2)</f>
        <v>0</v>
      </c>
      <c r="P89" s="163">
        <v>0</v>
      </c>
      <c r="Q89" s="163">
        <f>ROUND(E89*P89,2)</f>
        <v>0</v>
      </c>
      <c r="R89" s="163"/>
      <c r="S89" s="163" t="s">
        <v>105</v>
      </c>
      <c r="T89" s="163">
        <v>0</v>
      </c>
      <c r="U89" s="164">
        <f>ROUND(E89*T89,2)</f>
        <v>0</v>
      </c>
      <c r="V89" s="163"/>
      <c r="W89" s="144"/>
      <c r="X89" s="144"/>
      <c r="Y89" s="144"/>
      <c r="Z89" s="144"/>
      <c r="AA89" s="144"/>
      <c r="AB89" s="144"/>
      <c r="AC89" s="144"/>
      <c r="AD89" s="144"/>
      <c r="AE89" s="144"/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x14ac:dyDescent="0.2">
      <c r="A90" s="152" t="s">
        <v>102</v>
      </c>
      <c r="B90" s="152" t="s">
        <v>71</v>
      </c>
      <c r="C90" s="169" t="s">
        <v>74</v>
      </c>
      <c r="D90" s="157"/>
      <c r="E90" s="160"/>
      <c r="F90" s="165"/>
      <c r="G90" s="165">
        <f>SUMIF(AG91:AG98,"&lt;&gt;NOR",G91:G98)</f>
        <v>0</v>
      </c>
      <c r="H90" s="165"/>
      <c r="I90" s="165">
        <f>SUM(I91:I98)</f>
        <v>52808</v>
      </c>
      <c r="J90" s="165"/>
      <c r="K90" s="165">
        <f>SUM(K91:K98)</f>
        <v>11766</v>
      </c>
      <c r="L90" s="165"/>
      <c r="M90" s="165">
        <f>SUM(M91:M98)</f>
        <v>0</v>
      </c>
      <c r="N90" s="165"/>
      <c r="O90" s="165">
        <f>SUM(O91:O98)</f>
        <v>0</v>
      </c>
      <c r="P90" s="165"/>
      <c r="Q90" s="165">
        <f>SUM(Q91:Q98)</f>
        <v>0</v>
      </c>
      <c r="R90" s="165"/>
      <c r="S90" s="165"/>
      <c r="T90" s="165"/>
      <c r="U90" s="166">
        <f>SUM(U91:U98)</f>
        <v>0</v>
      </c>
      <c r="V90" s="165"/>
    </row>
    <row r="91" spans="1:60" ht="12.75" customHeight="1" outlineLevel="1" x14ac:dyDescent="0.2">
      <c r="A91" s="145">
        <v>58</v>
      </c>
      <c r="B91" s="170">
        <v>210000058</v>
      </c>
      <c r="C91" s="168" t="s">
        <v>208</v>
      </c>
      <c r="D91" s="156" t="s">
        <v>107</v>
      </c>
      <c r="E91" s="159">
        <v>236</v>
      </c>
      <c r="F91" s="163"/>
      <c r="G91" s="163">
        <f>SUM(E91*F91)</f>
        <v>0</v>
      </c>
      <c r="H91" s="163">
        <v>217</v>
      </c>
      <c r="I91" s="163">
        <f>ROUND(E91*H91,2)</f>
        <v>51212</v>
      </c>
      <c r="J91" s="163">
        <v>21</v>
      </c>
      <c r="K91" s="163">
        <f>ROUND(E91*J91,2)</f>
        <v>4956</v>
      </c>
      <c r="L91" s="163">
        <v>21</v>
      </c>
      <c r="M91" s="163">
        <f>G91*(1+L91/100)</f>
        <v>0</v>
      </c>
      <c r="N91" s="163">
        <v>0</v>
      </c>
      <c r="O91" s="163">
        <f>ROUND(E91*N91,2)</f>
        <v>0</v>
      </c>
      <c r="P91" s="163">
        <v>0</v>
      </c>
      <c r="Q91" s="163">
        <f>ROUND(E91*P91,2)</f>
        <v>0</v>
      </c>
      <c r="R91" s="163"/>
      <c r="S91" s="163" t="s">
        <v>105</v>
      </c>
      <c r="T91" s="163">
        <v>0</v>
      </c>
      <c r="U91" s="164">
        <f>ROUND(E91*T91,2)</f>
        <v>0</v>
      </c>
      <c r="V91" s="163"/>
      <c r="W91" s="144"/>
      <c r="X91" s="144"/>
      <c r="Y91" s="144"/>
      <c r="Z91" s="144"/>
      <c r="AA91" s="144"/>
      <c r="AB91" s="144"/>
      <c r="AC91" s="144"/>
      <c r="AD91" s="144"/>
      <c r="AE91" s="144"/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">
      <c r="A92" s="145">
        <v>59</v>
      </c>
      <c r="B92" s="170">
        <v>210000059</v>
      </c>
      <c r="C92" s="168" t="s">
        <v>168</v>
      </c>
      <c r="D92" s="156" t="s">
        <v>107</v>
      </c>
      <c r="E92" s="159">
        <v>84</v>
      </c>
      <c r="F92" s="163"/>
      <c r="G92" s="163">
        <f t="shared" ref="G92:G98" si="12">SUM(E92*F92)</f>
        <v>0</v>
      </c>
      <c r="H92" s="163">
        <v>19</v>
      </c>
      <c r="I92" s="163">
        <f>ROUND(E92*H92,2)</f>
        <v>1596</v>
      </c>
      <c r="J92" s="163">
        <v>10</v>
      </c>
      <c r="K92" s="163">
        <f>ROUND(E92*J92,2)</f>
        <v>840</v>
      </c>
      <c r="L92" s="163">
        <v>21</v>
      </c>
      <c r="M92" s="163">
        <f>G92*(1+L92/100)</f>
        <v>0</v>
      </c>
      <c r="N92" s="163">
        <v>0</v>
      </c>
      <c r="O92" s="163">
        <f>ROUND(E92*N92,2)</f>
        <v>0</v>
      </c>
      <c r="P92" s="163">
        <v>0</v>
      </c>
      <c r="Q92" s="163">
        <f>ROUND(E92*P92,2)</f>
        <v>0</v>
      </c>
      <c r="R92" s="163"/>
      <c r="S92" s="163" t="s">
        <v>105</v>
      </c>
      <c r="T92" s="163">
        <v>0</v>
      </c>
      <c r="U92" s="164">
        <f>ROUND(E92*T92,2)</f>
        <v>0</v>
      </c>
      <c r="V92" s="163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">
      <c r="A93" s="145">
        <v>60</v>
      </c>
      <c r="B93" s="170">
        <v>210000060</v>
      </c>
      <c r="C93" s="168" t="s">
        <v>172</v>
      </c>
      <c r="D93" s="156" t="s">
        <v>107</v>
      </c>
      <c r="E93" s="159">
        <v>67</v>
      </c>
      <c r="F93" s="163"/>
      <c r="G93" s="163">
        <f t="shared" si="12"/>
        <v>0</v>
      </c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4"/>
      <c r="V93" s="163"/>
      <c r="W93" s="144"/>
      <c r="X93" s="144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">
      <c r="A94" s="145">
        <v>61</v>
      </c>
      <c r="B94" s="170">
        <v>210000061</v>
      </c>
      <c r="C94" s="168" t="s">
        <v>176</v>
      </c>
      <c r="D94" s="156" t="s">
        <v>107</v>
      </c>
      <c r="E94" s="159">
        <v>67</v>
      </c>
      <c r="F94" s="163"/>
      <c r="G94" s="163">
        <f t="shared" si="12"/>
        <v>0</v>
      </c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4"/>
      <c r="V94" s="163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outlineLevel="1" x14ac:dyDescent="0.2">
      <c r="A95" s="145">
        <v>62</v>
      </c>
      <c r="B95" s="170">
        <v>210000062</v>
      </c>
      <c r="C95" s="168" t="s">
        <v>173</v>
      </c>
      <c r="D95" s="156" t="s">
        <v>108</v>
      </c>
      <c r="E95" s="159">
        <v>2</v>
      </c>
      <c r="F95" s="163"/>
      <c r="G95" s="163">
        <f t="shared" si="12"/>
        <v>0</v>
      </c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4"/>
      <c r="V95" s="163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">
      <c r="A96" s="145">
        <v>63</v>
      </c>
      <c r="B96" s="170">
        <v>210000063</v>
      </c>
      <c r="C96" s="168" t="s">
        <v>174</v>
      </c>
      <c r="D96" s="156" t="s">
        <v>108</v>
      </c>
      <c r="E96" s="159">
        <v>2</v>
      </c>
      <c r="F96" s="163"/>
      <c r="G96" s="163">
        <f t="shared" si="12"/>
        <v>0</v>
      </c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4"/>
      <c r="V96" s="163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outlineLevel="1" x14ac:dyDescent="0.2">
      <c r="A97" s="145">
        <v>64</v>
      </c>
      <c r="B97" s="170">
        <v>210000064</v>
      </c>
      <c r="C97" s="168" t="s">
        <v>180</v>
      </c>
      <c r="D97" s="156" t="s">
        <v>108</v>
      </c>
      <c r="E97" s="159">
        <v>1</v>
      </c>
      <c r="F97" s="163"/>
      <c r="G97" s="163">
        <f t="shared" si="12"/>
        <v>0</v>
      </c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4"/>
      <c r="V97" s="163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ht="33.75" outlineLevel="1" x14ac:dyDescent="0.2">
      <c r="A98" s="145">
        <v>65</v>
      </c>
      <c r="B98" s="170">
        <v>210000065</v>
      </c>
      <c r="C98" s="168" t="s">
        <v>142</v>
      </c>
      <c r="D98" s="156" t="s">
        <v>143</v>
      </c>
      <c r="E98" s="159">
        <v>6</v>
      </c>
      <c r="F98" s="163"/>
      <c r="G98" s="163">
        <f t="shared" si="12"/>
        <v>0</v>
      </c>
      <c r="H98" s="163">
        <v>0</v>
      </c>
      <c r="I98" s="163">
        <f>ROUND(E98*H98,2)</f>
        <v>0</v>
      </c>
      <c r="J98" s="163">
        <v>995</v>
      </c>
      <c r="K98" s="163">
        <f>ROUND(E98*J98,2)</f>
        <v>5970</v>
      </c>
      <c r="L98" s="163">
        <v>21</v>
      </c>
      <c r="M98" s="163">
        <f>G98*(1+L98/100)</f>
        <v>0</v>
      </c>
      <c r="N98" s="163">
        <v>0</v>
      </c>
      <c r="O98" s="163">
        <f>ROUND(E98*N98,2)</f>
        <v>0</v>
      </c>
      <c r="P98" s="163">
        <v>0</v>
      </c>
      <c r="Q98" s="163">
        <f>ROUND(E98*P98,2)</f>
        <v>0</v>
      </c>
      <c r="R98" s="163"/>
      <c r="S98" s="163" t="s">
        <v>105</v>
      </c>
      <c r="T98" s="163">
        <v>0</v>
      </c>
      <c r="U98" s="164">
        <f>ROUND(E98*T98,2)</f>
        <v>0</v>
      </c>
      <c r="V98" s="163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x14ac:dyDescent="0.2">
      <c r="A99" s="152" t="s">
        <v>102</v>
      </c>
      <c r="B99" s="152" t="s">
        <v>73</v>
      </c>
      <c r="C99" s="169" t="s">
        <v>76</v>
      </c>
      <c r="D99" s="157"/>
      <c r="E99" s="160"/>
      <c r="F99" s="165"/>
      <c r="G99" s="165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58100</v>
      </c>
      <c r="L99" s="165"/>
      <c r="M99" s="165">
        <f>SUM(M100:M107)</f>
        <v>0</v>
      </c>
      <c r="N99" s="165"/>
      <c r="O99" s="165">
        <f>SUM(O100:O107)</f>
        <v>0</v>
      </c>
      <c r="P99" s="165"/>
      <c r="Q99" s="165">
        <f>SUM(Q100:Q107)</f>
        <v>0</v>
      </c>
      <c r="R99" s="165"/>
      <c r="S99" s="165"/>
      <c r="T99" s="165"/>
      <c r="U99" s="166">
        <f>SUM(U100:U107)</f>
        <v>0</v>
      </c>
      <c r="V99" s="165"/>
    </row>
    <row r="100" spans="1:60" outlineLevel="1" x14ac:dyDescent="0.2">
      <c r="A100" s="145">
        <v>66</v>
      </c>
      <c r="B100" s="170">
        <v>210000066</v>
      </c>
      <c r="C100" s="168" t="s">
        <v>170</v>
      </c>
      <c r="D100" s="156" t="s">
        <v>104</v>
      </c>
      <c r="E100" s="159">
        <v>1</v>
      </c>
      <c r="F100" s="163"/>
      <c r="G100" s="163">
        <f>SUM(E100*F100)</f>
        <v>0</v>
      </c>
      <c r="H100" s="163">
        <v>0</v>
      </c>
      <c r="I100" s="163">
        <f>ROUND(E100*H100,2)</f>
        <v>0</v>
      </c>
      <c r="J100" s="163">
        <v>9300</v>
      </c>
      <c r="K100" s="163">
        <f>ROUND(E100*J100,2)</f>
        <v>9300</v>
      </c>
      <c r="L100" s="163">
        <v>21</v>
      </c>
      <c r="M100" s="163">
        <f>G100*(1+L100/100)</f>
        <v>0</v>
      </c>
      <c r="N100" s="163">
        <v>0</v>
      </c>
      <c r="O100" s="163">
        <f>ROUND(E100*N100,2)</f>
        <v>0</v>
      </c>
      <c r="P100" s="163">
        <v>0</v>
      </c>
      <c r="Q100" s="163">
        <f>ROUND(E100*P100,2)</f>
        <v>0</v>
      </c>
      <c r="R100" s="163"/>
      <c r="S100" s="163" t="s">
        <v>105</v>
      </c>
      <c r="T100" s="163">
        <v>0</v>
      </c>
      <c r="U100" s="164">
        <f>ROUND(E100*T100,2)</f>
        <v>0</v>
      </c>
      <c r="V100" s="163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outlineLevel="1" x14ac:dyDescent="0.2">
      <c r="A101" s="145">
        <v>67</v>
      </c>
      <c r="B101" s="170">
        <v>210000067</v>
      </c>
      <c r="C101" s="168" t="s">
        <v>144</v>
      </c>
      <c r="D101" s="156" t="s">
        <v>145</v>
      </c>
      <c r="E101" s="159">
        <v>1</v>
      </c>
      <c r="F101" s="163"/>
      <c r="G101" s="163">
        <f t="shared" ref="G101:G107" si="13">SUM(E101*F101)</f>
        <v>0</v>
      </c>
      <c r="H101" s="163">
        <v>0</v>
      </c>
      <c r="I101" s="163">
        <f>ROUND(E101*H101,2)</f>
        <v>0</v>
      </c>
      <c r="J101" s="163">
        <v>42600</v>
      </c>
      <c r="K101" s="163">
        <f>ROUND(E101*J101,2)</f>
        <v>42600</v>
      </c>
      <c r="L101" s="163">
        <v>21</v>
      </c>
      <c r="M101" s="163">
        <f>G101*(1+L101/100)</f>
        <v>0</v>
      </c>
      <c r="N101" s="163">
        <v>0</v>
      </c>
      <c r="O101" s="163">
        <f>ROUND(E101*N101,2)</f>
        <v>0</v>
      </c>
      <c r="P101" s="163">
        <v>0</v>
      </c>
      <c r="Q101" s="163">
        <f>ROUND(E101*P101,2)</f>
        <v>0</v>
      </c>
      <c r="R101" s="163"/>
      <c r="S101" s="163" t="s">
        <v>105</v>
      </c>
      <c r="T101" s="163">
        <v>0</v>
      </c>
      <c r="U101" s="164">
        <f>ROUND(E101*T101,2)</f>
        <v>0</v>
      </c>
      <c r="V101" s="163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ht="12.75" customHeight="1" outlineLevel="1" x14ac:dyDescent="0.2">
      <c r="A102" s="145">
        <v>68</v>
      </c>
      <c r="B102" s="170">
        <v>210000068</v>
      </c>
      <c r="C102" s="168" t="s">
        <v>165</v>
      </c>
      <c r="D102" s="156" t="s">
        <v>145</v>
      </c>
      <c r="E102" s="159">
        <v>1</v>
      </c>
      <c r="F102" s="163"/>
      <c r="G102" s="163">
        <f t="shared" si="13"/>
        <v>0</v>
      </c>
      <c r="H102" s="163">
        <v>0</v>
      </c>
      <c r="I102" s="163">
        <f>ROUND(E102*H102,2)</f>
        <v>0</v>
      </c>
      <c r="J102" s="163">
        <v>6200</v>
      </c>
      <c r="K102" s="163">
        <f>ROUND(E102*J102,2)</f>
        <v>6200</v>
      </c>
      <c r="L102" s="163">
        <v>21</v>
      </c>
      <c r="M102" s="163">
        <f>G102*(1+L102/100)</f>
        <v>0</v>
      </c>
      <c r="N102" s="163">
        <v>0</v>
      </c>
      <c r="O102" s="163">
        <f>ROUND(E102*N102,2)</f>
        <v>0</v>
      </c>
      <c r="P102" s="163">
        <v>0</v>
      </c>
      <c r="Q102" s="163">
        <f>ROUND(E102*P102,2)</f>
        <v>0</v>
      </c>
      <c r="R102" s="163"/>
      <c r="S102" s="163" t="s">
        <v>116</v>
      </c>
      <c r="T102" s="163">
        <v>0</v>
      </c>
      <c r="U102" s="164">
        <f>ROUND(E102*T102,2)</f>
        <v>0</v>
      </c>
      <c r="V102" s="163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outlineLevel="1" x14ac:dyDescent="0.2">
      <c r="A103" s="145">
        <v>69</v>
      </c>
      <c r="B103" s="170">
        <v>210000069</v>
      </c>
      <c r="C103" s="168" t="s">
        <v>163</v>
      </c>
      <c r="D103" s="156" t="s">
        <v>145</v>
      </c>
      <c r="E103" s="159">
        <v>1</v>
      </c>
      <c r="F103" s="163"/>
      <c r="G103" s="163">
        <f t="shared" si="13"/>
        <v>0</v>
      </c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4"/>
      <c r="V103" s="163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x14ac:dyDescent="0.2">
      <c r="A104" s="145">
        <v>70</v>
      </c>
      <c r="B104" s="170">
        <v>210000070</v>
      </c>
      <c r="C104" s="173" t="s">
        <v>162</v>
      </c>
      <c r="D104" s="156" t="s">
        <v>109</v>
      </c>
      <c r="E104" s="171">
        <v>40</v>
      </c>
      <c r="F104" s="163"/>
      <c r="G104" s="163">
        <f t="shared" si="13"/>
        <v>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1:60" x14ac:dyDescent="0.2">
      <c r="A105" s="145">
        <v>71</v>
      </c>
      <c r="B105" s="170">
        <v>210000071</v>
      </c>
      <c r="C105" s="173" t="s">
        <v>160</v>
      </c>
      <c r="D105" s="156" t="s">
        <v>109</v>
      </c>
      <c r="E105" s="171">
        <v>9</v>
      </c>
      <c r="F105" s="163"/>
      <c r="G105" s="163">
        <f t="shared" si="13"/>
        <v>0</v>
      </c>
    </row>
    <row r="106" spans="1:60" x14ac:dyDescent="0.2">
      <c r="A106" s="145">
        <v>72</v>
      </c>
      <c r="B106" s="170">
        <v>210000072</v>
      </c>
      <c r="C106" s="173" t="s">
        <v>161</v>
      </c>
      <c r="D106" s="156" t="s">
        <v>109</v>
      </c>
      <c r="E106" s="171">
        <v>48</v>
      </c>
      <c r="F106" s="163"/>
      <c r="G106" s="163">
        <f t="shared" si="13"/>
        <v>0</v>
      </c>
    </row>
    <row r="107" spans="1:60" x14ac:dyDescent="0.2">
      <c r="A107" s="182">
        <v>73</v>
      </c>
      <c r="B107" s="192">
        <v>210000073</v>
      </c>
      <c r="C107" s="172" t="s">
        <v>164</v>
      </c>
      <c r="D107" s="189" t="s">
        <v>109</v>
      </c>
      <c r="E107" s="190">
        <v>8</v>
      </c>
      <c r="F107" s="191"/>
      <c r="G107" s="167">
        <f t="shared" si="13"/>
        <v>0</v>
      </c>
    </row>
    <row r="108" spans="1:60" x14ac:dyDescent="0.2">
      <c r="D108" s="11"/>
    </row>
    <row r="109" spans="1:60" x14ac:dyDescent="0.2">
      <c r="D109" s="11"/>
    </row>
    <row r="110" spans="1:60" x14ac:dyDescent="0.2">
      <c r="D110" s="11"/>
    </row>
    <row r="111" spans="1:60" x14ac:dyDescent="0.2">
      <c r="D111" s="11"/>
    </row>
    <row r="112" spans="1:60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2023-06-06T07:52:24Z</cp:lastPrinted>
  <dcterms:created xsi:type="dcterms:W3CDTF">2009-04-08T07:15:50Z</dcterms:created>
  <dcterms:modified xsi:type="dcterms:W3CDTF">2026-01-09T12:09:54Z</dcterms:modified>
</cp:coreProperties>
</file>