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0 00.1 Naklady" sheetId="12" r:id="rId4"/>
    <sheet name="101 101.1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00.1 Naklady'!$1:$7</definedName>
    <definedName name="_xlnm.Print_Titles" localSheetId="4">'101 101.1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00.1 Naklady'!$A$1:$W$46</definedName>
    <definedName name="_xlnm.Print_Area" localSheetId="4">'101 101.1 Pol'!$A$1:$W$323</definedName>
    <definedName name="_xlnm.Print_Area" localSheetId="1">Stavba!$A$1:$J$70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9" i="1" l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G43" i="1"/>
  <c r="F43" i="1"/>
  <c r="G42" i="1"/>
  <c r="F42" i="1"/>
  <c r="G41" i="1"/>
  <c r="F41" i="1"/>
  <c r="G40" i="1"/>
  <c r="F40" i="1"/>
  <c r="G39" i="1"/>
  <c r="F39" i="1"/>
  <c r="G312" i="13"/>
  <c r="BA309" i="13"/>
  <c r="BA300" i="13"/>
  <c r="BA296" i="13"/>
  <c r="BA293" i="13"/>
  <c r="BA290" i="13"/>
  <c r="BA287" i="13"/>
  <c r="BA279" i="13"/>
  <c r="BA276" i="13"/>
  <c r="BA272" i="13"/>
  <c r="BA267" i="13"/>
  <c r="BA252" i="13"/>
  <c r="BA245" i="13"/>
  <c r="BA243" i="13"/>
  <c r="BA241" i="13"/>
  <c r="BA201" i="13"/>
  <c r="BA198" i="13"/>
  <c r="BA141" i="13"/>
  <c r="BA110" i="13"/>
  <c r="BA103" i="13"/>
  <c r="BA99" i="13"/>
  <c r="BA95" i="13"/>
  <c r="BA62" i="13"/>
  <c r="BA56" i="13"/>
  <c r="BA53" i="13"/>
  <c r="BA48" i="13"/>
  <c r="BA45" i="13"/>
  <c r="BA42" i="13"/>
  <c r="BA41" i="13"/>
  <c r="BA36" i="13"/>
  <c r="BA34" i="13"/>
  <c r="BA29" i="13"/>
  <c r="BA25" i="13"/>
  <c r="BA23" i="13"/>
  <c r="BA19" i="13"/>
  <c r="BA16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2" i="13"/>
  <c r="I12" i="13"/>
  <c r="K12" i="13"/>
  <c r="M12" i="13"/>
  <c r="O12" i="13"/>
  <c r="Q12" i="13"/>
  <c r="V12" i="13"/>
  <c r="G15" i="13"/>
  <c r="I15" i="13"/>
  <c r="K15" i="13"/>
  <c r="M15" i="13"/>
  <c r="O15" i="13"/>
  <c r="Q15" i="13"/>
  <c r="V15" i="13"/>
  <c r="G18" i="13"/>
  <c r="M18" i="13" s="1"/>
  <c r="I18" i="13"/>
  <c r="K18" i="13"/>
  <c r="O18" i="13"/>
  <c r="O8" i="13" s="1"/>
  <c r="Q18" i="13"/>
  <c r="V18" i="13"/>
  <c r="G22" i="13"/>
  <c r="I22" i="13"/>
  <c r="K22" i="13"/>
  <c r="M22" i="13"/>
  <c r="O22" i="13"/>
  <c r="Q22" i="13"/>
  <c r="V22" i="13"/>
  <c r="G24" i="13"/>
  <c r="I24" i="13"/>
  <c r="K24" i="13"/>
  <c r="M24" i="13"/>
  <c r="O24" i="13"/>
  <c r="Q24" i="13"/>
  <c r="V24" i="13"/>
  <c r="G28" i="13"/>
  <c r="I28" i="13"/>
  <c r="K28" i="13"/>
  <c r="M28" i="13"/>
  <c r="O28" i="13"/>
  <c r="Q28" i="13"/>
  <c r="V28" i="13"/>
  <c r="G33" i="13"/>
  <c r="M33" i="13" s="1"/>
  <c r="I33" i="13"/>
  <c r="K33" i="13"/>
  <c r="O33" i="13"/>
  <c r="Q33" i="13"/>
  <c r="V33" i="13"/>
  <c r="G35" i="13"/>
  <c r="I35" i="13"/>
  <c r="K35" i="13"/>
  <c r="M35" i="13"/>
  <c r="O35" i="13"/>
  <c r="Q35" i="13"/>
  <c r="V35" i="13"/>
  <c r="G40" i="13"/>
  <c r="M40" i="13" s="1"/>
  <c r="I40" i="13"/>
  <c r="K40" i="13"/>
  <c r="O40" i="13"/>
  <c r="Q40" i="13"/>
  <c r="V40" i="13"/>
  <c r="G44" i="13"/>
  <c r="I44" i="13"/>
  <c r="K44" i="13"/>
  <c r="M44" i="13"/>
  <c r="O44" i="13"/>
  <c r="Q44" i="13"/>
  <c r="V44" i="13"/>
  <c r="G47" i="13"/>
  <c r="M47" i="13" s="1"/>
  <c r="I47" i="13"/>
  <c r="K47" i="13"/>
  <c r="O47" i="13"/>
  <c r="Q47" i="13"/>
  <c r="V47" i="13"/>
  <c r="G52" i="13"/>
  <c r="I52" i="13"/>
  <c r="K52" i="13"/>
  <c r="M52" i="13"/>
  <c r="O52" i="13"/>
  <c r="Q52" i="13"/>
  <c r="V52" i="13"/>
  <c r="G55" i="13"/>
  <c r="M55" i="13" s="1"/>
  <c r="I55" i="13"/>
  <c r="K55" i="13"/>
  <c r="O55" i="13"/>
  <c r="Q55" i="13"/>
  <c r="V55" i="13"/>
  <c r="G61" i="13"/>
  <c r="I61" i="13"/>
  <c r="K61" i="13"/>
  <c r="M61" i="13"/>
  <c r="O61" i="13"/>
  <c r="Q61" i="13"/>
  <c r="V61" i="13"/>
  <c r="G64" i="13"/>
  <c r="M64" i="13" s="1"/>
  <c r="I64" i="13"/>
  <c r="K64" i="13"/>
  <c r="O64" i="13"/>
  <c r="Q64" i="13"/>
  <c r="V64" i="13"/>
  <c r="G68" i="13"/>
  <c r="I68" i="13"/>
  <c r="K68" i="13"/>
  <c r="M68" i="13"/>
  <c r="O68" i="13"/>
  <c r="Q68" i="13"/>
  <c r="V68" i="13"/>
  <c r="G73" i="13"/>
  <c r="M73" i="13" s="1"/>
  <c r="I73" i="13"/>
  <c r="K73" i="13"/>
  <c r="O73" i="13"/>
  <c r="Q73" i="13"/>
  <c r="V73" i="13"/>
  <c r="G80" i="13"/>
  <c r="I80" i="13"/>
  <c r="K80" i="13"/>
  <c r="M80" i="13"/>
  <c r="O80" i="13"/>
  <c r="Q80" i="13"/>
  <c r="V80" i="13"/>
  <c r="G83" i="13"/>
  <c r="M83" i="13" s="1"/>
  <c r="I83" i="13"/>
  <c r="K83" i="13"/>
  <c r="O83" i="13"/>
  <c r="Q83" i="13"/>
  <c r="V83" i="13"/>
  <c r="G87" i="13"/>
  <c r="I87" i="13"/>
  <c r="K87" i="13"/>
  <c r="M87" i="13"/>
  <c r="O87" i="13"/>
  <c r="Q87" i="13"/>
  <c r="V87" i="13"/>
  <c r="G91" i="13"/>
  <c r="M91" i="13" s="1"/>
  <c r="I91" i="13"/>
  <c r="K91" i="13"/>
  <c r="O91" i="13"/>
  <c r="Q91" i="13"/>
  <c r="V91" i="13"/>
  <c r="G94" i="13"/>
  <c r="G93" i="13" s="1"/>
  <c r="I94" i="13"/>
  <c r="I93" i="13" s="1"/>
  <c r="K94" i="13"/>
  <c r="K93" i="13" s="1"/>
  <c r="O94" i="13"/>
  <c r="O93" i="13" s="1"/>
  <c r="Q94" i="13"/>
  <c r="Q93" i="13" s="1"/>
  <c r="V94" i="13"/>
  <c r="V93" i="13" s="1"/>
  <c r="G98" i="13"/>
  <c r="I98" i="13"/>
  <c r="K98" i="13"/>
  <c r="M98" i="13"/>
  <c r="O98" i="13"/>
  <c r="Q98" i="13"/>
  <c r="V98" i="13"/>
  <c r="G102" i="13"/>
  <c r="I102" i="13"/>
  <c r="K102" i="13"/>
  <c r="M102" i="13"/>
  <c r="O102" i="13"/>
  <c r="Q102" i="13"/>
  <c r="V102" i="13"/>
  <c r="G109" i="13"/>
  <c r="I109" i="13"/>
  <c r="K109" i="13"/>
  <c r="M109" i="13"/>
  <c r="O109" i="13"/>
  <c r="Q109" i="13"/>
  <c r="V109" i="13"/>
  <c r="G113" i="13"/>
  <c r="M113" i="13" s="1"/>
  <c r="I113" i="13"/>
  <c r="K113" i="13"/>
  <c r="O113" i="13"/>
  <c r="Q113" i="13"/>
  <c r="V113" i="13"/>
  <c r="G117" i="13"/>
  <c r="I117" i="13"/>
  <c r="K117" i="13"/>
  <c r="M117" i="13"/>
  <c r="O117" i="13"/>
  <c r="Q117" i="13"/>
  <c r="V117" i="13"/>
  <c r="G121" i="13"/>
  <c r="I121" i="13"/>
  <c r="K121" i="13"/>
  <c r="M121" i="13"/>
  <c r="O121" i="13"/>
  <c r="Q121" i="13"/>
  <c r="V121" i="13"/>
  <c r="G124" i="13"/>
  <c r="M124" i="13" s="1"/>
  <c r="I124" i="13"/>
  <c r="K124" i="13"/>
  <c r="O124" i="13"/>
  <c r="Q124" i="13"/>
  <c r="V124" i="13"/>
  <c r="G127" i="13"/>
  <c r="O127" i="13"/>
  <c r="G128" i="13"/>
  <c r="M128" i="13" s="1"/>
  <c r="M127" i="13" s="1"/>
  <c r="I128" i="13"/>
  <c r="I127" i="13" s="1"/>
  <c r="K128" i="13"/>
  <c r="K127" i="13" s="1"/>
  <c r="O128" i="13"/>
  <c r="Q128" i="13"/>
  <c r="Q127" i="13" s="1"/>
  <c r="V128" i="13"/>
  <c r="V127" i="13" s="1"/>
  <c r="G131" i="13"/>
  <c r="G130" i="13" s="1"/>
  <c r="I131" i="13"/>
  <c r="I130" i="13" s="1"/>
  <c r="K131" i="13"/>
  <c r="M131" i="13"/>
  <c r="O131" i="13"/>
  <c r="O130" i="13" s="1"/>
  <c r="Q131" i="13"/>
  <c r="Q130" i="13" s="1"/>
  <c r="V131" i="13"/>
  <c r="G134" i="13"/>
  <c r="M134" i="13" s="1"/>
  <c r="I134" i="13"/>
  <c r="K134" i="13"/>
  <c r="O134" i="13"/>
  <c r="Q134" i="13"/>
  <c r="V134" i="13"/>
  <c r="G137" i="13"/>
  <c r="I137" i="13"/>
  <c r="K137" i="13"/>
  <c r="M137" i="13"/>
  <c r="O137" i="13"/>
  <c r="Q137" i="13"/>
  <c r="V137" i="13"/>
  <c r="G140" i="13"/>
  <c r="I140" i="13"/>
  <c r="K140" i="13"/>
  <c r="K130" i="13" s="1"/>
  <c r="M140" i="13"/>
  <c r="O140" i="13"/>
  <c r="Q140" i="13"/>
  <c r="V140" i="13"/>
  <c r="V130" i="13" s="1"/>
  <c r="G143" i="13"/>
  <c r="I143" i="13"/>
  <c r="K143" i="13"/>
  <c r="M143" i="13"/>
  <c r="O143" i="13"/>
  <c r="Q143" i="13"/>
  <c r="V143" i="13"/>
  <c r="G146" i="13"/>
  <c r="M146" i="13" s="1"/>
  <c r="I146" i="13"/>
  <c r="K146" i="13"/>
  <c r="O146" i="13"/>
  <c r="Q146" i="13"/>
  <c r="V146" i="13"/>
  <c r="G150" i="13"/>
  <c r="I150" i="13"/>
  <c r="K150" i="13"/>
  <c r="M150" i="13"/>
  <c r="O150" i="13"/>
  <c r="Q150" i="13"/>
  <c r="V150" i="13"/>
  <c r="G156" i="13"/>
  <c r="I156" i="13"/>
  <c r="K156" i="13"/>
  <c r="M156" i="13"/>
  <c r="O156" i="13"/>
  <c r="Q156" i="13"/>
  <c r="V156" i="13"/>
  <c r="G159" i="13"/>
  <c r="I159" i="13"/>
  <c r="K159" i="13"/>
  <c r="M159" i="13"/>
  <c r="O159" i="13"/>
  <c r="Q159" i="13"/>
  <c r="V159" i="13"/>
  <c r="G162" i="13"/>
  <c r="M162" i="13" s="1"/>
  <c r="I162" i="13"/>
  <c r="K162" i="13"/>
  <c r="O162" i="13"/>
  <c r="Q162" i="13"/>
  <c r="V162" i="13"/>
  <c r="G164" i="13"/>
  <c r="I164" i="13"/>
  <c r="K164" i="13"/>
  <c r="M164" i="13"/>
  <c r="O164" i="13"/>
  <c r="Q164" i="13"/>
  <c r="V164" i="13"/>
  <c r="G167" i="13"/>
  <c r="I167" i="13"/>
  <c r="K167" i="13"/>
  <c r="M167" i="13"/>
  <c r="O167" i="13"/>
  <c r="Q167" i="13"/>
  <c r="V167" i="13"/>
  <c r="G170" i="13"/>
  <c r="I170" i="13"/>
  <c r="K170" i="13"/>
  <c r="M170" i="13"/>
  <c r="O170" i="13"/>
  <c r="Q170" i="13"/>
  <c r="V170" i="13"/>
  <c r="G173" i="13"/>
  <c r="M173" i="13" s="1"/>
  <c r="I173" i="13"/>
  <c r="K173" i="13"/>
  <c r="O173" i="13"/>
  <c r="Q173" i="13"/>
  <c r="V173" i="13"/>
  <c r="G176" i="13"/>
  <c r="M176" i="13" s="1"/>
  <c r="M175" i="13" s="1"/>
  <c r="I176" i="13"/>
  <c r="K176" i="13"/>
  <c r="K175" i="13" s="1"/>
  <c r="O176" i="13"/>
  <c r="O175" i="13" s="1"/>
  <c r="Q176" i="13"/>
  <c r="V176" i="13"/>
  <c r="V175" i="13" s="1"/>
  <c r="G181" i="13"/>
  <c r="I181" i="13"/>
  <c r="I175" i="13" s="1"/>
  <c r="K181" i="13"/>
  <c r="M181" i="13"/>
  <c r="O181" i="13"/>
  <c r="Q181" i="13"/>
  <c r="Q175" i="13" s="1"/>
  <c r="V181" i="13"/>
  <c r="G186" i="13"/>
  <c r="O186" i="13"/>
  <c r="G187" i="13"/>
  <c r="I187" i="13"/>
  <c r="I186" i="13" s="1"/>
  <c r="K187" i="13"/>
  <c r="K186" i="13" s="1"/>
  <c r="M187" i="13"/>
  <c r="O187" i="13"/>
  <c r="Q187" i="13"/>
  <c r="Q186" i="13" s="1"/>
  <c r="V187" i="13"/>
  <c r="V186" i="13" s="1"/>
  <c r="G189" i="13"/>
  <c r="M189" i="13" s="1"/>
  <c r="I189" i="13"/>
  <c r="K189" i="13"/>
  <c r="O189" i="13"/>
  <c r="Q189" i="13"/>
  <c r="V189" i="13"/>
  <c r="G191" i="13"/>
  <c r="I191" i="13"/>
  <c r="K191" i="13"/>
  <c r="M191" i="13"/>
  <c r="O191" i="13"/>
  <c r="Q191" i="13"/>
  <c r="V191" i="13"/>
  <c r="G197" i="13"/>
  <c r="I197" i="13"/>
  <c r="I196" i="13" s="1"/>
  <c r="K197" i="13"/>
  <c r="K196" i="13" s="1"/>
  <c r="M197" i="13"/>
  <c r="O197" i="13"/>
  <c r="Q197" i="13"/>
  <c r="Q196" i="13" s="1"/>
  <c r="V197" i="13"/>
  <c r="V196" i="13" s="1"/>
  <c r="G200" i="13"/>
  <c r="I200" i="13"/>
  <c r="K200" i="13"/>
  <c r="M200" i="13"/>
  <c r="O200" i="13"/>
  <c r="Q200" i="13"/>
  <c r="V200" i="13"/>
  <c r="G203" i="13"/>
  <c r="I203" i="13"/>
  <c r="K203" i="13"/>
  <c r="M203" i="13"/>
  <c r="O203" i="13"/>
  <c r="Q203" i="13"/>
  <c r="V203" i="13"/>
  <c r="G205" i="13"/>
  <c r="M205" i="13" s="1"/>
  <c r="I205" i="13"/>
  <c r="K205" i="13"/>
  <c r="O205" i="13"/>
  <c r="O196" i="13" s="1"/>
  <c r="Q205" i="13"/>
  <c r="V205" i="13"/>
  <c r="G207" i="13"/>
  <c r="I207" i="13"/>
  <c r="K207" i="13"/>
  <c r="M207" i="13"/>
  <c r="O207" i="13"/>
  <c r="Q207" i="13"/>
  <c r="V207" i="13"/>
  <c r="G209" i="13"/>
  <c r="M209" i="13" s="1"/>
  <c r="I209" i="13"/>
  <c r="K209" i="13"/>
  <c r="O209" i="13"/>
  <c r="Q209" i="13"/>
  <c r="V209" i="13"/>
  <c r="G211" i="13"/>
  <c r="I211" i="13"/>
  <c r="K211" i="13"/>
  <c r="M211" i="13"/>
  <c r="O211" i="13"/>
  <c r="Q211" i="13"/>
  <c r="V211" i="13"/>
  <c r="G214" i="13"/>
  <c r="M214" i="13" s="1"/>
  <c r="I214" i="13"/>
  <c r="K214" i="13"/>
  <c r="O214" i="13"/>
  <c r="Q214" i="13"/>
  <c r="V214" i="13"/>
  <c r="G216" i="13"/>
  <c r="I216" i="13"/>
  <c r="O216" i="13"/>
  <c r="Q216" i="13"/>
  <c r="G217" i="13"/>
  <c r="M217" i="13" s="1"/>
  <c r="M216" i="13" s="1"/>
  <c r="I217" i="13"/>
  <c r="K217" i="13"/>
  <c r="K216" i="13" s="1"/>
  <c r="O217" i="13"/>
  <c r="Q217" i="13"/>
  <c r="V217" i="13"/>
  <c r="V216" i="13" s="1"/>
  <c r="G222" i="13"/>
  <c r="G221" i="13" s="1"/>
  <c r="I222" i="13"/>
  <c r="I221" i="13" s="1"/>
  <c r="K222" i="13"/>
  <c r="O222" i="13"/>
  <c r="O221" i="13" s="1"/>
  <c r="Q222" i="13"/>
  <c r="Q221" i="13" s="1"/>
  <c r="V222" i="13"/>
  <c r="G225" i="13"/>
  <c r="M225" i="13" s="1"/>
  <c r="I225" i="13"/>
  <c r="K225" i="13"/>
  <c r="O225" i="13"/>
  <c r="Q225" i="13"/>
  <c r="V225" i="13"/>
  <c r="G230" i="13"/>
  <c r="I230" i="13"/>
  <c r="K230" i="13"/>
  <c r="K221" i="13" s="1"/>
  <c r="M230" i="13"/>
  <c r="O230" i="13"/>
  <c r="Q230" i="13"/>
  <c r="V230" i="13"/>
  <c r="V221" i="13" s="1"/>
  <c r="G232" i="13"/>
  <c r="I232" i="13"/>
  <c r="K232" i="13"/>
  <c r="M232" i="13"/>
  <c r="O232" i="13"/>
  <c r="Q232" i="13"/>
  <c r="V232" i="13"/>
  <c r="G234" i="13"/>
  <c r="M234" i="13" s="1"/>
  <c r="I234" i="13"/>
  <c r="K234" i="13"/>
  <c r="O234" i="13"/>
  <c r="Q234" i="13"/>
  <c r="V234" i="13"/>
  <c r="G236" i="13"/>
  <c r="M236" i="13" s="1"/>
  <c r="I236" i="13"/>
  <c r="K236" i="13"/>
  <c r="O236" i="13"/>
  <c r="Q236" i="13"/>
  <c r="V236" i="13"/>
  <c r="G238" i="13"/>
  <c r="I238" i="13"/>
  <c r="K238" i="13"/>
  <c r="M238" i="13"/>
  <c r="O238" i="13"/>
  <c r="Q238" i="13"/>
  <c r="V238" i="13"/>
  <c r="G240" i="13"/>
  <c r="G239" i="13" s="1"/>
  <c r="I240" i="13"/>
  <c r="I239" i="13" s="1"/>
  <c r="K240" i="13"/>
  <c r="O240" i="13"/>
  <c r="O239" i="13" s="1"/>
  <c r="Q240" i="13"/>
  <c r="Q239" i="13" s="1"/>
  <c r="V240" i="13"/>
  <c r="G242" i="13"/>
  <c r="M242" i="13" s="1"/>
  <c r="I242" i="13"/>
  <c r="K242" i="13"/>
  <c r="K239" i="13" s="1"/>
  <c r="O242" i="13"/>
  <c r="Q242" i="13"/>
  <c r="V242" i="13"/>
  <c r="V239" i="13" s="1"/>
  <c r="G244" i="13"/>
  <c r="I244" i="13"/>
  <c r="K244" i="13"/>
  <c r="M244" i="13"/>
  <c r="O244" i="13"/>
  <c r="Q244" i="13"/>
  <c r="V244" i="13"/>
  <c r="G247" i="13"/>
  <c r="G246" i="13" s="1"/>
  <c r="I247" i="13"/>
  <c r="I246" i="13" s="1"/>
  <c r="K247" i="13"/>
  <c r="O247" i="13"/>
  <c r="O246" i="13" s="1"/>
  <c r="Q247" i="13"/>
  <c r="Q246" i="13" s="1"/>
  <c r="V247" i="13"/>
  <c r="G249" i="13"/>
  <c r="M249" i="13" s="1"/>
  <c r="I249" i="13"/>
  <c r="K249" i="13"/>
  <c r="K246" i="13" s="1"/>
  <c r="O249" i="13"/>
  <c r="Q249" i="13"/>
  <c r="V249" i="13"/>
  <c r="V246" i="13" s="1"/>
  <c r="G251" i="13"/>
  <c r="I251" i="13"/>
  <c r="K251" i="13"/>
  <c r="M251" i="13"/>
  <c r="O251" i="13"/>
  <c r="Q251" i="13"/>
  <c r="V251" i="13"/>
  <c r="G254" i="13"/>
  <c r="I254" i="13"/>
  <c r="K254" i="13"/>
  <c r="M254" i="13"/>
  <c r="O254" i="13"/>
  <c r="Q254" i="13"/>
  <c r="V254" i="13"/>
  <c r="G257" i="13"/>
  <c r="M257" i="13" s="1"/>
  <c r="I257" i="13"/>
  <c r="I256" i="13" s="1"/>
  <c r="K257" i="13"/>
  <c r="K256" i="13" s="1"/>
  <c r="O257" i="13"/>
  <c r="Q257" i="13"/>
  <c r="Q256" i="13" s="1"/>
  <c r="V257" i="13"/>
  <c r="V256" i="13" s="1"/>
  <c r="G259" i="13"/>
  <c r="I259" i="13"/>
  <c r="K259" i="13"/>
  <c r="M259" i="13"/>
  <c r="O259" i="13"/>
  <c r="Q259" i="13"/>
  <c r="V259" i="13"/>
  <c r="G261" i="13"/>
  <c r="I261" i="13"/>
  <c r="K261" i="13"/>
  <c r="M261" i="13"/>
  <c r="O261" i="13"/>
  <c r="Q261" i="13"/>
  <c r="V261" i="13"/>
  <c r="G263" i="13"/>
  <c r="M263" i="13" s="1"/>
  <c r="I263" i="13"/>
  <c r="K263" i="13"/>
  <c r="O263" i="13"/>
  <c r="O256" i="13" s="1"/>
  <c r="Q263" i="13"/>
  <c r="V263" i="13"/>
  <c r="G266" i="13"/>
  <c r="I266" i="13"/>
  <c r="K266" i="13"/>
  <c r="K265" i="13" s="1"/>
  <c r="M266" i="13"/>
  <c r="O266" i="13"/>
  <c r="Q266" i="13"/>
  <c r="V266" i="13"/>
  <c r="V265" i="13" s="1"/>
  <c r="G271" i="13"/>
  <c r="I271" i="13"/>
  <c r="K271" i="13"/>
  <c r="M271" i="13"/>
  <c r="O271" i="13"/>
  <c r="Q271" i="13"/>
  <c r="V271" i="13"/>
  <c r="G275" i="13"/>
  <c r="G265" i="13" s="1"/>
  <c r="I275" i="13"/>
  <c r="K275" i="13"/>
  <c r="O275" i="13"/>
  <c r="O265" i="13" s="1"/>
  <c r="Q275" i="13"/>
  <c r="V275" i="13"/>
  <c r="G278" i="13"/>
  <c r="M278" i="13" s="1"/>
  <c r="I278" i="13"/>
  <c r="I265" i="13" s="1"/>
  <c r="K278" i="13"/>
  <c r="O278" i="13"/>
  <c r="Q278" i="13"/>
  <c r="Q265" i="13" s="1"/>
  <c r="V278" i="13"/>
  <c r="I282" i="13"/>
  <c r="K282" i="13"/>
  <c r="Q282" i="13"/>
  <c r="V282" i="13"/>
  <c r="G283" i="13"/>
  <c r="G282" i="13" s="1"/>
  <c r="I283" i="13"/>
  <c r="K283" i="13"/>
  <c r="M283" i="13"/>
  <c r="M282" i="13" s="1"/>
  <c r="O283" i="13"/>
  <c r="O282" i="13" s="1"/>
  <c r="Q283" i="13"/>
  <c r="V283" i="13"/>
  <c r="G286" i="13"/>
  <c r="M286" i="13" s="1"/>
  <c r="I286" i="13"/>
  <c r="I285" i="13" s="1"/>
  <c r="K286" i="13"/>
  <c r="K285" i="13" s="1"/>
  <c r="O286" i="13"/>
  <c r="Q286" i="13"/>
  <c r="Q285" i="13" s="1"/>
  <c r="V286" i="13"/>
  <c r="V285" i="13" s="1"/>
  <c r="G289" i="13"/>
  <c r="I289" i="13"/>
  <c r="K289" i="13"/>
  <c r="M289" i="13"/>
  <c r="O289" i="13"/>
  <c r="Q289" i="13"/>
  <c r="V289" i="13"/>
  <c r="G292" i="13"/>
  <c r="I292" i="13"/>
  <c r="K292" i="13"/>
  <c r="M292" i="13"/>
  <c r="O292" i="13"/>
  <c r="Q292" i="13"/>
  <c r="V292" i="13"/>
  <c r="G295" i="13"/>
  <c r="M295" i="13" s="1"/>
  <c r="I295" i="13"/>
  <c r="K295" i="13"/>
  <c r="O295" i="13"/>
  <c r="O285" i="13" s="1"/>
  <c r="Q295" i="13"/>
  <c r="V295" i="13"/>
  <c r="G298" i="13"/>
  <c r="I298" i="13"/>
  <c r="O298" i="13"/>
  <c r="Q298" i="13"/>
  <c r="G299" i="13"/>
  <c r="I299" i="13"/>
  <c r="K299" i="13"/>
  <c r="K298" i="13" s="1"/>
  <c r="M299" i="13"/>
  <c r="M298" i="13" s="1"/>
  <c r="O299" i="13"/>
  <c r="Q299" i="13"/>
  <c r="V299" i="13"/>
  <c r="V298" i="13" s="1"/>
  <c r="G303" i="13"/>
  <c r="G302" i="13" s="1"/>
  <c r="I303" i="13"/>
  <c r="I302" i="13" s="1"/>
  <c r="K303" i="13"/>
  <c r="O303" i="13"/>
  <c r="O302" i="13" s="1"/>
  <c r="Q303" i="13"/>
  <c r="Q302" i="13" s="1"/>
  <c r="V303" i="13"/>
  <c r="G306" i="13"/>
  <c r="M306" i="13" s="1"/>
  <c r="I306" i="13"/>
  <c r="K306" i="13"/>
  <c r="O306" i="13"/>
  <c r="Q306" i="13"/>
  <c r="V306" i="13"/>
  <c r="G308" i="13"/>
  <c r="I308" i="13"/>
  <c r="K308" i="13"/>
  <c r="K302" i="13" s="1"/>
  <c r="M308" i="13"/>
  <c r="O308" i="13"/>
  <c r="Q308" i="13"/>
  <c r="V308" i="13"/>
  <c r="V302" i="13" s="1"/>
  <c r="AE312" i="13"/>
  <c r="AF312" i="13"/>
  <c r="G45" i="12"/>
  <c r="BA37" i="12"/>
  <c r="BA36" i="12"/>
  <c r="BA34" i="12"/>
  <c r="BA32" i="12"/>
  <c r="BA30" i="12"/>
  <c r="BA28" i="12"/>
  <c r="BA26" i="12"/>
  <c r="BA24" i="12"/>
  <c r="BA21" i="12"/>
  <c r="BA20" i="12"/>
  <c r="BA19" i="12"/>
  <c r="BA16" i="12"/>
  <c r="BA15" i="12"/>
  <c r="BA12" i="12"/>
  <c r="BA10" i="12"/>
  <c r="G9" i="12"/>
  <c r="M9" i="12" s="1"/>
  <c r="I9" i="12"/>
  <c r="K9" i="12"/>
  <c r="K8" i="12" s="1"/>
  <c r="O9" i="12"/>
  <c r="O8" i="12" s="1"/>
  <c r="Q9" i="12"/>
  <c r="V9" i="12"/>
  <c r="V8" i="12" s="1"/>
  <c r="G11" i="12"/>
  <c r="M11" i="12" s="1"/>
  <c r="I11" i="12"/>
  <c r="I8" i="12" s="1"/>
  <c r="K11" i="12"/>
  <c r="O11" i="12"/>
  <c r="Q11" i="12"/>
  <c r="Q8" i="12" s="1"/>
  <c r="V11" i="12"/>
  <c r="G13" i="12"/>
  <c r="M13" i="12" s="1"/>
  <c r="I13" i="12"/>
  <c r="K13" i="12"/>
  <c r="O13" i="12"/>
  <c r="Q13" i="12"/>
  <c r="V13" i="12"/>
  <c r="G17" i="12"/>
  <c r="I17" i="12"/>
  <c r="K17" i="12"/>
  <c r="M17" i="12"/>
  <c r="O17" i="12"/>
  <c r="Q17" i="12"/>
  <c r="V17" i="12"/>
  <c r="G22" i="12"/>
  <c r="G23" i="12"/>
  <c r="M23" i="12" s="1"/>
  <c r="I23" i="12"/>
  <c r="I22" i="12" s="1"/>
  <c r="K23" i="12"/>
  <c r="O23" i="12"/>
  <c r="Q23" i="12"/>
  <c r="Q22" i="12" s="1"/>
  <c r="V23" i="12"/>
  <c r="G25" i="12"/>
  <c r="M25" i="12" s="1"/>
  <c r="I25" i="12"/>
  <c r="K25" i="12"/>
  <c r="K22" i="12" s="1"/>
  <c r="O25" i="12"/>
  <c r="Q25" i="12"/>
  <c r="V25" i="12"/>
  <c r="V22" i="12" s="1"/>
  <c r="G27" i="12"/>
  <c r="I27" i="12"/>
  <c r="K27" i="12"/>
  <c r="M27" i="12"/>
  <c r="O27" i="12"/>
  <c r="Q27" i="12"/>
  <c r="V27" i="12"/>
  <c r="G29" i="12"/>
  <c r="M29" i="12" s="1"/>
  <c r="I29" i="12"/>
  <c r="K29" i="12"/>
  <c r="O29" i="12"/>
  <c r="O22" i="12" s="1"/>
  <c r="Q29" i="12"/>
  <c r="V29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5" i="12"/>
  <c r="I35" i="12"/>
  <c r="K35" i="12"/>
  <c r="M35" i="12"/>
  <c r="O35" i="12"/>
  <c r="Q35" i="12"/>
  <c r="V35" i="12"/>
  <c r="G38" i="12"/>
  <c r="AF45" i="12" s="1"/>
  <c r="I38" i="12"/>
  <c r="K38" i="12"/>
  <c r="O38" i="12"/>
  <c r="Q38" i="12"/>
  <c r="V38" i="12"/>
  <c r="G40" i="12"/>
  <c r="M40" i="12" s="1"/>
  <c r="I40" i="12"/>
  <c r="K40" i="12"/>
  <c r="O40" i="12"/>
  <c r="Q40" i="12"/>
  <c r="V40" i="12"/>
  <c r="G42" i="12"/>
  <c r="M42" i="12" s="1"/>
  <c r="I42" i="12"/>
  <c r="K42" i="12"/>
  <c r="O42" i="12"/>
  <c r="Q42" i="12"/>
  <c r="V42" i="12"/>
  <c r="AE45" i="12"/>
  <c r="I20" i="1"/>
  <c r="I19" i="1"/>
  <c r="I18" i="1"/>
  <c r="I17" i="1"/>
  <c r="I16" i="1"/>
  <c r="I70" i="1"/>
  <c r="J68" i="1" s="1"/>
  <c r="F44" i="1"/>
  <c r="G23" i="1" s="1"/>
  <c r="G44" i="1"/>
  <c r="G25" i="1" s="1"/>
  <c r="H44" i="1"/>
  <c r="I43" i="1"/>
  <c r="I42" i="1"/>
  <c r="I41" i="1"/>
  <c r="I40" i="1"/>
  <c r="J67" i="1" l="1"/>
  <c r="J61" i="1"/>
  <c r="J59" i="1"/>
  <c r="J55" i="1"/>
  <c r="J69" i="1"/>
  <c r="J57" i="1"/>
  <c r="J65" i="1"/>
  <c r="J53" i="1"/>
  <c r="J63" i="1"/>
  <c r="J51" i="1"/>
  <c r="J52" i="1"/>
  <c r="J54" i="1"/>
  <c r="J56" i="1"/>
  <c r="J58" i="1"/>
  <c r="J60" i="1"/>
  <c r="J62" i="1"/>
  <c r="J64" i="1"/>
  <c r="J66" i="1"/>
  <c r="I39" i="1"/>
  <c r="I44" i="1" s="1"/>
  <c r="J42" i="1" s="1"/>
  <c r="A27" i="1"/>
  <c r="A28" i="1" s="1"/>
  <c r="G28" i="1" s="1"/>
  <c r="G27" i="1" s="1"/>
  <c r="G29" i="1" s="1"/>
  <c r="M130" i="13"/>
  <c r="M8" i="13"/>
  <c r="M256" i="13"/>
  <c r="M285" i="13"/>
  <c r="M196" i="13"/>
  <c r="M186" i="13"/>
  <c r="G285" i="13"/>
  <c r="G256" i="13"/>
  <c r="G196" i="13"/>
  <c r="G8" i="13"/>
  <c r="M303" i="13"/>
  <c r="M302" i="13" s="1"/>
  <c r="M275" i="13"/>
  <c r="M265" i="13" s="1"/>
  <c r="M247" i="13"/>
  <c r="M246" i="13" s="1"/>
  <c r="M240" i="13"/>
  <c r="M239" i="13" s="1"/>
  <c r="M222" i="13"/>
  <c r="M221" i="13" s="1"/>
  <c r="G175" i="13"/>
  <c r="M94" i="13"/>
  <c r="M93" i="13" s="1"/>
  <c r="M8" i="12"/>
  <c r="G8" i="12"/>
  <c r="M38" i="12"/>
  <c r="M22" i="12" s="1"/>
  <c r="I21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J70" i="1" l="1"/>
  <c r="J41" i="1"/>
  <c r="J39" i="1"/>
  <c r="J44" i="1" s="1"/>
  <c r="J40" i="1"/>
  <c r="J43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Horák Tomáš, Ing.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Horák Tomáš, Ing.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<sst xmlns="http://schemas.openxmlformats.org/spreadsheetml/2006/main" count="1443" uniqueCount="541">
  <si>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</si>
  <si>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</si>
  <si>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</si>
  <si>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</si>
  <si>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</si>
  <si>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</si>
  <si>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</si>
  <si>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</si>
  <si>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</si>
  <si>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</si>
  <si>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</si>
  <si>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</si>
  <si>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</si>
  <si>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</si>
  <si>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</si>
  <si>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</si>
  <si>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</si>
  <si>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</si>
  <si>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</si>
  <si>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</si>
  <si>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</si>
  <si>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</si>
  <si>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</si>
  <si>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</si>
  <si>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</si>
  <si>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</si>
  <si>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</si>
  <si>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</si>
  <si>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</si>
  <si>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</si>
  <si>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</si>
  <si>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</si>
  <si>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</si>
  <si>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</si>
  <si>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</si>
  <si>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</si>
  <si>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</si>
  <si>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</si>
  <si>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</si>
  <si>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</si>
  <si>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</si>
  <si>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</si>
  <si>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</si>
  <si>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768</t>
  </si>
  <si>
    <t>Brno, Viniční II - oprava chodníků, úsek Hrabalova, poliklinika</t>
  </si>
  <si>
    <t>Statutární město Brno</t>
  </si>
  <si>
    <t>Dominikánské náměstí 196/1</t>
  </si>
  <si>
    <t>Brno-město</t>
  </si>
  <si>
    <t>60200</t>
  </si>
  <si>
    <t>44992785</t>
  </si>
  <si>
    <t>CZ44992785</t>
  </si>
  <si>
    <t>Brněnské komunikace a.s.</t>
  </si>
  <si>
    <t>63900</t>
  </si>
  <si>
    <t>60733098</t>
  </si>
  <si>
    <t>CZ60733098</t>
  </si>
  <si>
    <t>Stavba</t>
  </si>
  <si>
    <t>00</t>
  </si>
  <si>
    <t>Vedlejší a ostatní náklady</t>
  </si>
  <si>
    <t>00.1</t>
  </si>
  <si>
    <t>101</t>
  </si>
  <si>
    <t>Chodník</t>
  </si>
  <si>
    <t>101.1</t>
  </si>
  <si>
    <t>Celkem za stavbu</t>
  </si>
  <si>
    <t>CZK</t>
  </si>
  <si>
    <t>Rekapitulace dílů</t>
  </si>
  <si>
    <t>Typ dílu</t>
  </si>
  <si>
    <t>1</t>
  </si>
  <si>
    <t>Zemní práce</t>
  </si>
  <si>
    <t>11</t>
  </si>
  <si>
    <t>Přípravné a přidružené práce</t>
  </si>
  <si>
    <t>17</t>
  </si>
  <si>
    <t>Konstrukce ze zemin</t>
  </si>
  <si>
    <t>18</t>
  </si>
  <si>
    <t>Povrchové úpravy terénu</t>
  </si>
  <si>
    <t>3</t>
  </si>
  <si>
    <t>Svislé a kompletní konstrukce</t>
  </si>
  <si>
    <t>5</t>
  </si>
  <si>
    <t>Komunikace</t>
  </si>
  <si>
    <t>59</t>
  </si>
  <si>
    <t>Dlažby a předlažby komunikací</t>
  </si>
  <si>
    <t>62</t>
  </si>
  <si>
    <t>Úpravy povrchů vnější</t>
  </si>
  <si>
    <t>91</t>
  </si>
  <si>
    <t>Doplňující práce na komunikaci</t>
  </si>
  <si>
    <t>96</t>
  </si>
  <si>
    <t>Bourání konstrukcí</t>
  </si>
  <si>
    <t>961</t>
  </si>
  <si>
    <t>Bourání - beton</t>
  </si>
  <si>
    <t>962</t>
  </si>
  <si>
    <t>Bourání - asfalt</t>
  </si>
  <si>
    <t>97</t>
  </si>
  <si>
    <t>Přesuny suti a vybouraných hmot</t>
  </si>
  <si>
    <t>99</t>
  </si>
  <si>
    <t>Staveništní přesun hmot</t>
  </si>
  <si>
    <t>M23</t>
  </si>
  <si>
    <t>Montáže potrubí</t>
  </si>
  <si>
    <t>M46</t>
  </si>
  <si>
    <t>Zemní práce při montážích</t>
  </si>
  <si>
    <t>D96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</si>
  <si>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</si>
  <si>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</si>
  <si>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</si>
  <si>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</si>
  <si>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</si>
  <si>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</si>
  <si>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</si>
  <si>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</si>
  <si>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</si>
  <si>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</si>
  <si>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</si>
  <si>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</si>
  <si>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</si>
  <si>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</si>
  <si>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</si>
  <si>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</si>
  <si>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</si>
  <si>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</si>
  <si>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</si>
  <si>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</si>
  <si>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</si>
  <si>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</si>
  <si>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</si>
  <si>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</si>
  <si>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</si>
  <si>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</si>
  <si>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</si>
  <si>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</si>
  <si>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</si>
  <si>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</si>
  <si>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</si>
  <si>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004111010R</t>
  </si>
  <si>
    <t xml:space="preserve">Průzkumné práce </t>
  </si>
  <si>
    <t>Soubor</t>
  </si>
  <si>
    <t>RTS 19/ I</t>
  </si>
  <si>
    <t>Indiv</t>
  </si>
  <si>
    <t>POL99_8</t>
  </si>
  <si>
    <t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t>
  </si>
  <si>
    <t>POP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</si>
  <si>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</si>
  <si>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</si>
  <si>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</si>
  <si>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00511 R</t>
  </si>
  <si>
    <t xml:space="preserve">Geodetické práce </t>
  </si>
  <si>
    <t>Vyhotovení protokolu o vytyčení stavby se seznamem souřadnic vytyčených bodů a jejich polohopisnými (S-JTSK) a výškopisnými (Bpv) hodnotami.</t>
  </si>
  <si>
    <t>Náklady na provedení skutečného zaměření stavby v rozsahu nezbytném pro zápis změny do katastru nemovitostí včetně vyhotovení geometrického plánu.</t>
  </si>
  <si>
    <t>005121 R</t>
  </si>
  <si>
    <t>Zařízení staveniště</t>
  </si>
  <si>
    <t>Vybudování: 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</si>
  <si>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Provoz: 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</si>
  <si>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Odstranění: 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</si>
  <si>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</si>
  <si>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</si>
  <si>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</si>
  <si>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</si>
  <si>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</si>
  <si>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 Včetně nákladů na případné provedení kopaných sond.</t>
  </si>
  <si>
    <t>005241010R</t>
  </si>
  <si>
    <t xml:space="preserve">Dokumentace skutečného provedení </t>
  </si>
  <si>
    <t>Náklady na zajištění autorského dozoru a vyhotovení dokumentace skutečného provedení stavby a její předání objednateli v požadované formě a požadovaném počtu.</t>
  </si>
  <si>
    <t>005261010R</t>
  </si>
  <si>
    <t>Pojištění dodavatele a pojištění díla</t>
  </si>
  <si>
    <t>Náklady spojené s povinným pojištěním dodavatele nebo stavebního díla či jeho části, pokud jej zadavatel požaduje v obchodních podmínkách.</t>
  </si>
  <si>
    <t>005281010R</t>
  </si>
  <si>
    <t>Propagace</t>
  </si>
  <si>
    <t>Náklady spojené s povinnou publicitou, pokud ji objednatel požaduje. Zahrnuje zejména náklady na propagační a informační billboardy, tabule, internetovou propagaci, tiskoviny apod.</t>
  </si>
  <si>
    <t>00523  R</t>
  </si>
  <si>
    <t>Zkoušky a revize</t>
  </si>
  <si>
    <t>Náklady zhotovitele, související s prováděním zkoušek a revizí, jako např. kamerová zkouška napojení a průtočnosti nových dešťových vpustí, vyčištění tlakosacím vozem a zkoušky nad rámec KZP.</t>
  </si>
  <si>
    <t>00526a</t>
  </si>
  <si>
    <t>Finanční náklady</t>
  </si>
  <si>
    <t xml:space="preserve">m2    </t>
  </si>
  <si>
    <t>Vlastní</t>
  </si>
  <si>
    <t>Náklady zhotovitele, které vznikají v souvislosti se zajištěním údržby vegetačních ploch po dobu dle vyjádření správce společnosti Brněnské komunikace a.s.</t>
  </si>
  <si>
    <t>- údržba zeleně po dokončení díla vč. zalévání, odplevelování a pravidelných pokosů trávníků (minimálně 6x za 1 rok)</t>
  </si>
  <si>
    <t>00526b</t>
  </si>
  <si>
    <t>Náklady zhotovitele, které vznikají v souvislosti se zajištěním záchranného archeologického dohledu.</t>
  </si>
  <si>
    <t>00526c</t>
  </si>
  <si>
    <t>Náklady zhotovitele, které vznikají v souvislosti se zajištěním stavebně-geotechnického dohledu.</t>
  </si>
  <si>
    <t>00526d</t>
  </si>
  <si>
    <t>soubor</t>
  </si>
  <si>
    <t>Náklady zhotovitele, které vznikají v souvislosti se zajištěním pasportizace přilehlých objektů.</t>
  </si>
  <si>
    <t>SUM</t>
  </si>
  <si>
    <t>Geodetické zaměření rohů stavby, stabilizace bodů a sestavení laviček.</t>
  </si>
  <si>
    <t>Veškeré náklady spojené s vybudováním, provozem a odstraněním zařízení staveniště.</t>
  </si>
  <si>
    <t>END</t>
  </si>
  <si>
    <t>Položkový soupis prací a dodávek</t>
  </si>
  <si>
    <t>113106121R00</t>
  </si>
  <si>
    <t>Rozebrání komunikací pro pěší s jakýmkoliv ložem a výplní spár_x000D_
 z betonových nebo kameninových dlaždic nebo tvarovek</t>
  </si>
  <si>
    <t>m2</t>
  </si>
  <si>
    <t>822-1</t>
  </si>
  <si>
    <t>POL1_</t>
  </si>
  <si>
    <t>s přemístěním hmot na skládku na vzdálenost do 3 m nebo s naložením na dopravní prostředek</t>
  </si>
  <si>
    <t>SPI</t>
  </si>
  <si>
    <t>30x30 cm : 673,20</t>
  </si>
  <si>
    <t>VV</t>
  </si>
  <si>
    <t>113106231R00</t>
  </si>
  <si>
    <t>Rozebrání vozovek a ploch s jakoukoliv výplní spár _x000D_
 v jakékoliv ploše, ze zámkové dlažky, kladených do lože z kameniva</t>
  </si>
  <si>
    <t>zámková nebo skladebná dl. : 585,10</t>
  </si>
  <si>
    <t>113109325R00</t>
  </si>
  <si>
    <t>Odstranění podkladů nebo krytů z betonu prostého, v ploše jednotlivě do 50 m2, tloušťka vrstvy 250 mm</t>
  </si>
  <si>
    <t>Rozebrání velké žulové dlažební kostky uložené do betonového lože s naložením na dopravní prostředek. Bourání dlažební kostky včetně lože.</t>
  </si>
  <si>
    <t>Dlažební kostka tl. 15 cm, lože tl. 5 cm</t>
  </si>
  <si>
    <t>113109415R00</t>
  </si>
  <si>
    <t>Odstranění podkladů nebo krytů z betonu prostého, v ploše jednotlivě nad 50 m2, tloušťka vrstvy 150 mm</t>
  </si>
  <si>
    <t>Rozebrání drobné žulové dlažební kostky uložené do betonového lože s naložením na dopravní prostředek. Bourání dlažební kostky včetně lože.</t>
  </si>
  <si>
    <t>Dlažební kostka tl. 10 cm, lože tl. 5 cm</t>
  </si>
  <si>
    <t>vjezdy : 57,30</t>
  </si>
  <si>
    <t>113201111R00</t>
  </si>
  <si>
    <t>Vytrhání obrub chodníkových ležatých</t>
  </si>
  <si>
    <t>m</t>
  </si>
  <si>
    <t>s vybouráním lože, s přemístěním hmot na skládku na vzdálenost do 3 m nebo naložením na dopravní prostředek</t>
  </si>
  <si>
    <t>113202111R00</t>
  </si>
  <si>
    <t>Vytrhání obrub z krajníků nebo obrubníků stojatých</t>
  </si>
  <si>
    <t>bet. silniční : 18,7</t>
  </si>
  <si>
    <t>krajníky stojaté : 5,0</t>
  </si>
  <si>
    <t>113203111R00</t>
  </si>
  <si>
    <t>Vytrhání obrub z dlažebních kostek</t>
  </si>
  <si>
    <t>jednořádek - chodníky : 134,4</t>
  </si>
  <si>
    <t>dvojřádek : 11,5*2</t>
  </si>
  <si>
    <t>trojřádek - nájezdy : 179,0*3</t>
  </si>
  <si>
    <t>113204111R00</t>
  </si>
  <si>
    <t>Vytrhání obrub záhonových</t>
  </si>
  <si>
    <t>120001101R00</t>
  </si>
  <si>
    <t>Ztížené vykopávky v horninách jakékoliv třídy</t>
  </si>
  <si>
    <t>m3</t>
  </si>
  <si>
    <t>800-1</t>
  </si>
  <si>
    <t>příplatek k cenám vykopávek za ztížení vykopávky v blízkosti podzemního vedení nebo výbušnin v horninách jakékoliv třídy,</t>
  </si>
  <si>
    <t>Položka pořadí 11 : 99,55000*0,1</t>
  </si>
  <si>
    <t>Položka pořadí 12 : 714,96460*0,1</t>
  </si>
  <si>
    <t>Položka pořadí 14 : 306,41240*0,1</t>
  </si>
  <si>
    <t>121101101R00</t>
  </si>
  <si>
    <t>Sejmutí ornice s přemístěním na vzdálenost do 50 m</t>
  </si>
  <si>
    <t>nebo lesní půdy, s vodorovným přemístěním na hromady v místě upotřebení nebo na dočasné či trvalé skládky se složením</t>
  </si>
  <si>
    <t>Potřebné množství vybrané ornice se použije na znovuohumusování, odvezena a uložena na meziskládku. Nezapočteno do odvozu a uložení na skládku.</t>
  </si>
  <si>
    <t>tl. 20 cm : 1167,30*0,2</t>
  </si>
  <si>
    <t>122102201R00</t>
  </si>
  <si>
    <t>Odkopávky a prokopávky pro silnice v horninách 1 a 2 _x000D_
 do 100 m3</t>
  </si>
  <si>
    <t>s přemístěním výkopku v příčných profilech na vzdálenost do 15 m nebo s naložením na dopravní prostředek.</t>
  </si>
  <si>
    <t>zemina : 99,550</t>
  </si>
  <si>
    <t>122202202R00</t>
  </si>
  <si>
    <t>Odkopávky a prokopávky pro silnice v hornině 3 přes 100 do 1 000 m3</t>
  </si>
  <si>
    <t>drť pod stáv. dlažbou, tl. 4 cm (70% hor. 3) : 50,332*0,7</t>
  </si>
  <si>
    <t>ŠD pod stáv. zpev. plochami (70% hor. 3) : 538,500*0,7</t>
  </si>
  <si>
    <t>zemina pod stáv. zpev. plochami (70% hor. 3) : 432,546*0,7</t>
  </si>
  <si>
    <t>122202209R00</t>
  </si>
  <si>
    <t>Odkopávky a prokopávky pro silnice v hornině 3 příplatek za lepivost horniny</t>
  </si>
  <si>
    <t>Položka pořadí 12 : 714,96460*0,2</t>
  </si>
  <si>
    <t>122302202R00</t>
  </si>
  <si>
    <t>Odkopávky a prokopávky pro silnice v hornině 4 přes 100 do 1 000 m3</t>
  </si>
  <si>
    <t>Položka pořadí 12 : 714,96460*0,42857</t>
  </si>
  <si>
    <t>Začátek provozního součtu</t>
  </si>
  <si>
    <t xml:space="preserve">  30% hor. 4 : 1/7*3</t>
  </si>
  <si>
    <t>Konec provozního součtu</t>
  </si>
  <si>
    <t>122302209R00</t>
  </si>
  <si>
    <t>Odkopávky a prokopávky pro silnice v hornině 4 příplatek za lepivost horniny</t>
  </si>
  <si>
    <t>Položka pořadí 14 : 306,41240*0,2</t>
  </si>
  <si>
    <t>122101402R00</t>
  </si>
  <si>
    <t>Vykopávky v zemnících na suchu v horninách 1 a 2_x000D_
 přes 100 do 1 000 m3</t>
  </si>
  <si>
    <t>s přehozením výkopku na vzdálenost do 3 m nebo s naložením na dopravní prostředek,</t>
  </si>
  <si>
    <t>Naložení ornice z dočasné skládky.</t>
  </si>
  <si>
    <t>1161,20*0,1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</si>
  <si>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</si>
  <si>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</si>
  <si>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</si>
  <si>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>Přemístění ornice na dočasnou skládku a zpět na místo upotřebení.</t>
  </si>
  <si>
    <t>Položka pořadí 16 : 116,12000</t>
  </si>
  <si>
    <t>162601102R00</t>
  </si>
  <si>
    <t>Vodorovné přemístění výkopku z horniny 1 až 4, na vzdálenost přes 4 000  do 5 000 m</t>
  </si>
  <si>
    <t>Položka pořadí 10 : 233,46000</t>
  </si>
  <si>
    <t>Položka pořadí 11 : 99,55000</t>
  </si>
  <si>
    <t>Položka pořadí 12 : 714,96460</t>
  </si>
  <si>
    <t>Položka pořadí 14 : 306,41238</t>
  </si>
  <si>
    <t>Položka pořadí 16 : 116,12000*-1</t>
  </si>
  <si>
    <t>171201201R00</t>
  </si>
  <si>
    <t>Uložení sypaniny na dočasnou skládku tak, že na 1 m2 plochy připadá přes 2 m3 výkopku nebo ornice</t>
  </si>
  <si>
    <t>Uložení ornice na dočasnou skládku.</t>
  </si>
  <si>
    <t>184807111R00</t>
  </si>
  <si>
    <t>Ochrana stromu bedněním zřízení bednění</t>
  </si>
  <si>
    <t>823-1</t>
  </si>
  <si>
    <t>před poškozením stavebním provozem,</t>
  </si>
  <si>
    <t>Včetně řeziva.</t>
  </si>
  <si>
    <t>4 strany*(dl.*výška)*počet : 4*(0,5*2,0)*45</t>
  </si>
  <si>
    <t>184807112R00</t>
  </si>
  <si>
    <t>Ochrana stromu bedněním odstranění bednění</t>
  </si>
  <si>
    <t>Položka pořadí 20 : 180,00000</t>
  </si>
  <si>
    <t>199000002R00</t>
  </si>
  <si>
    <t>Poplatky za skládku horniny 1- 4</t>
  </si>
  <si>
    <t>Položka pořadí 18 : 1238,26698</t>
  </si>
  <si>
    <t>122202201R00</t>
  </si>
  <si>
    <t>Odkopávky a prokopávky pro silnice v hornině 3 do 100 m3</t>
  </si>
  <si>
    <t>Zlepšení podloží v případě neúnosnosti zemní pláně. Provedení dle PD.</t>
  </si>
  <si>
    <t>sanace podloží (70% hor. tř. 3) : 1058,118*0,7</t>
  </si>
  <si>
    <t>Položka pořadí 23 : 740,68260*0,2</t>
  </si>
  <si>
    <t>122302201R00</t>
  </si>
  <si>
    <t>Odkopávky a prokopávky pro silnice v hornině 4 do 100 m3</t>
  </si>
  <si>
    <t>Položka pořadí 23 : 740,68260*0,42857</t>
  </si>
  <si>
    <t>Položka pořadí 25 : 317,43435*0,2</t>
  </si>
  <si>
    <t>Položka pořadí 25 : 317,43434</t>
  </si>
  <si>
    <t>Položka pořadí 23 : 740,68260</t>
  </si>
  <si>
    <t>171101111R00</t>
  </si>
  <si>
    <t>Uložení sypaniny do násypů zhutněných z hornin nesoudržných sypkých_x000D_
 s relativní ulehlostí l(d) 0,9 nebo v aktivní zóně</t>
  </si>
  <si>
    <t>s rozprostřením sypaniny ve vrstvách a s hrubým urovnáním,</t>
  </si>
  <si>
    <t>1110,210</t>
  </si>
  <si>
    <t>Položka pořadí 27 : 1058,11694</t>
  </si>
  <si>
    <t>58344209R</t>
  </si>
  <si>
    <t>štěrkodrť frakce 0,0 až 125,0 mm; třída B</t>
  </si>
  <si>
    <t>t</t>
  </si>
  <si>
    <t>SPCM</t>
  </si>
  <si>
    <t>POL3_</t>
  </si>
  <si>
    <t>Položka pořadí 28 : 1110,21000*2,2</t>
  </si>
  <si>
    <t>171101101R00</t>
  </si>
  <si>
    <t>Uložení sypaniny do násypů zhutněných s uzavřením povrchu násypu z hornin soudržných s předepsanou mírou zhutnění v procentech výsledků zkoušek Proctor-Standard							_x000D_
							_x000D_
 na 95 % PS</t>
  </si>
  <si>
    <t>180402111R00</t>
  </si>
  <si>
    <t>Založení trávníku parkový trávník, výsevem, v rovině nebo na svahu do 1:5</t>
  </si>
  <si>
    <t>na půdě předem připravené s pokosením, naložením, odvozem odpadu do 20 km a se složením,</t>
  </si>
  <si>
    <t>Včetně prvního pokosení, naložení odpadu a odvezení do 20 km, se složením.</t>
  </si>
  <si>
    <t>181101101R00</t>
  </si>
  <si>
    <t>Úprava pláně v zářezech v hornině 1 až 4, bez zhutnění</t>
  </si>
  <si>
    <t>vyrovnáním výškových rozdílů, ploch vodorovných a ploch do sklonu 1 : 5.</t>
  </si>
  <si>
    <t>Položka pořadí 32 : 1161,20000</t>
  </si>
  <si>
    <t>181101102R00</t>
  </si>
  <si>
    <t>Úprava pláně v zářezech v hornině 1 až 4, se zhutněním</t>
  </si>
  <si>
    <t>Položka pořadí 49 : 3700,70000</t>
  </si>
  <si>
    <t>181301102R00</t>
  </si>
  <si>
    <t>Rozprostření a urovnání ornice v rovině v souvislé ploše do 500 m2, tloušťka vrstvy přes 100 do 150 mm</t>
  </si>
  <si>
    <t>s případným nutným přemístěním hromad nebo dočasných skládek na místo potřeby ze vzdálenosti do 30 m, v rovině nebo ve svahu do 1 : 5,</t>
  </si>
  <si>
    <t>182001111R00</t>
  </si>
  <si>
    <t>Plošná úprava terénu při nerovnostech terénu přes 50 do 100 mm, v rovině nebo na svahu do 1:5</t>
  </si>
  <si>
    <t>s urovnáním povrchu, bez doplnění ornice, v hornině 1 až 4,</t>
  </si>
  <si>
    <t>184802111R00</t>
  </si>
  <si>
    <t>Chemické odplevelení půdy před založením kultury postřikem naširoko, v rovině nebo na svahu do 1:5</t>
  </si>
  <si>
    <t>nebo trávníku nebo zpevněných ploch o výměře jednotlivě přes 20 m2,</t>
  </si>
  <si>
    <t>Včetně dovozu vody do 10 km.</t>
  </si>
  <si>
    <t>185802113R00</t>
  </si>
  <si>
    <t>Hnojení umělým hnojivem naširoko, v rovině nebo na svahu do 1:5</t>
  </si>
  <si>
    <t>POL1_1</t>
  </si>
  <si>
    <t>půdy nebo trávníku s rozprostřením nebo s rozdělením hnojiva,</t>
  </si>
  <si>
    <t>Položka pořadí 43 : 35,91753*0,00097087</t>
  </si>
  <si>
    <t xml:space="preserve">  tuna*odečtení ztratného (3 %) : 0,001*0,97087</t>
  </si>
  <si>
    <t>185804215R00</t>
  </si>
  <si>
    <t>Vypletí záhonů v rovině nebo ve svahu do 1:5 trávník po výsevu</t>
  </si>
  <si>
    <t>s případným naložením odpadu na dopravní prostředek, odvozem do 20 km a se složením</t>
  </si>
  <si>
    <t>185804312R00</t>
  </si>
  <si>
    <t xml:space="preserve">Zalití rostlin vodou plocha přes 20 m2,  </t>
  </si>
  <si>
    <t>Zálivka bezprostředně po založení trávníku. Uvažována závlahová dávka 15 l/m2.</t>
  </si>
  <si>
    <t>Položka pořadí 32 : 1161,20000*0,015</t>
  </si>
  <si>
    <t>185851111R00</t>
  </si>
  <si>
    <t>Dovoz vody pro zálivku rostlin dovoz vody pro zálivku rostlin na vzdálenost do 6000 m</t>
  </si>
  <si>
    <t>Položka pořadí 40 : 17,41800</t>
  </si>
  <si>
    <t>00572400R</t>
  </si>
  <si>
    <t>směs travní parková, pro běžnou zátěž</t>
  </si>
  <si>
    <t>kg</t>
  </si>
  <si>
    <t>Spotřeba cca 25 g/m2. Ztratné uvažováno 5 %.</t>
  </si>
  <si>
    <t>Položka pořadí 32 : 1161,20000*0,02625</t>
  </si>
  <si>
    <t>25191158R</t>
  </si>
  <si>
    <t>hnojivo dusíkaté</t>
  </si>
  <si>
    <t>Kg</t>
  </si>
  <si>
    <t>Spotřeba cca 30 g/m2. Ztratné uvažováno 3 %.</t>
  </si>
  <si>
    <t>Položka pořadí 32 : 1161,20000*0,0309</t>
  </si>
  <si>
    <t>25234009.AR</t>
  </si>
  <si>
    <t>herbicid totální; účinná látka izopropylaminová sůl glyphosatu; hubení dvouděložných plevelů, jednoděložných plevelů</t>
  </si>
  <si>
    <t>l</t>
  </si>
  <si>
    <t>Spotřeba cca 0,04 l/m2.</t>
  </si>
  <si>
    <t>Položka pořadí 32 : 1161,20000*0,04</t>
  </si>
  <si>
    <t>59691018.AR</t>
  </si>
  <si>
    <t>zemina stabilizační</t>
  </si>
  <si>
    <t>Položka pořadí 31 : 209,76400*2</t>
  </si>
  <si>
    <t>338920023R00</t>
  </si>
  <si>
    <t>Osazení betonových palisád šířka do 20 cm, délka do 120 cm</t>
  </si>
  <si>
    <t>Položka pořadí 47 : 22,21998*0,99009901</t>
  </si>
  <si>
    <t xml:space="preserve">  odečtení ztratného (1 %) : </t>
  </si>
  <si>
    <t>59228411R</t>
  </si>
  <si>
    <t>palisáda beton; průřez čtverec; l = 160 mm; š = 160 mm; h = 1 200 mm; barva šedá; odlehčená</t>
  </si>
  <si>
    <t>kus</t>
  </si>
  <si>
    <t>ztratné 1% : 22*1,01</t>
  </si>
  <si>
    <t xml:space="preserve">  3,5 m : 3,5/0,16</t>
  </si>
  <si>
    <t>564831111R00</t>
  </si>
  <si>
    <t>Podklad ze štěrkodrti s rozprostřením a zhutněním frakce 0-63 mm, tloušťka po zhutnění 100 mm</t>
  </si>
  <si>
    <t>chodníky : 2165,10</t>
  </si>
  <si>
    <t>564851111R00</t>
  </si>
  <si>
    <t>Podklad ze štěrkodrti s rozprostřením a zhutněním frakce 0-63 mm, tloušťka po zhutnění 150 mm</t>
  </si>
  <si>
    <t>chodníky, vjezdy : 3700,70</t>
  </si>
  <si>
    <t>567122114R00</t>
  </si>
  <si>
    <t>Podklad z kameniva zpevněného cementem SC C8/10, tloušťka po zhutnění 150 mm</t>
  </si>
  <si>
    <t>bez dilatačních spár, s rozprostřením a zhutněním, ošetřením povrchu podkladu vodou</t>
  </si>
  <si>
    <t>Včetně provedení opatření proti vývoji reflexních trhlin do asfaltových vrstev. Provedení dle PD.</t>
  </si>
  <si>
    <t>vjezdy : 1531,60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</si>
  <si>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</si>
  <si>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</si>
  <si>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</si>
  <si>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(2222,85+49,67)*"ztratné5%"</t>
  </si>
  <si>
    <t>596215040R00</t>
  </si>
  <si>
    <t>Kladení zámkové dlažby do drtě tloušťka dlažby 80 mm, tloušťka lože 40 mm</t>
  </si>
  <si>
    <t>(1402,70+205,49)*"ztratné5%"</t>
  </si>
  <si>
    <t>596291111R00</t>
  </si>
  <si>
    <t>Řezání zámkové dlažby tloušťky 60 mm</t>
  </si>
  <si>
    <t>odhad : 200,0</t>
  </si>
  <si>
    <t>596291113R00</t>
  </si>
  <si>
    <t>Řezání zámkové dlažby tloušťky 80 mm</t>
  </si>
  <si>
    <t>odhad : 80,0</t>
  </si>
  <si>
    <t>592452630R</t>
  </si>
  <si>
    <t>dlažba betonová dvouvrstvá; čtverec; šedá; l = 200 mm; š = 200 mm; tl. 60,0 mm</t>
  </si>
  <si>
    <t>chodník - ztratné 5% : 2117,00*1,05</t>
  </si>
  <si>
    <t>59245264R</t>
  </si>
  <si>
    <t>dlažba betonová dvouvrstvá; obdélník; dlaždice pro nevidomé; červená; l = 200 mm; š = 100 mm; tl. 80,0 mm</t>
  </si>
  <si>
    <t>ztratné 5% : 195,70*1,05</t>
  </si>
  <si>
    <t>59245266R</t>
  </si>
  <si>
    <t>dlažba betonová dvouvrstvá; obdélník; červená; l = 200 mm; š = 100 mm; tl. 80,0 mm</t>
  </si>
  <si>
    <t>Barva: antracit</t>
  </si>
  <si>
    <t>vjezdy - ztratné 5% : 1335,90*1,05</t>
  </si>
  <si>
    <t>59245267R</t>
  </si>
  <si>
    <t>dlažba betonová dvouvrstvá; obdélník; dlaždice pro nevidomé; červená; l = 200 mm; š = 100 mm; tl. 60,0 mm</t>
  </si>
  <si>
    <t>ztratné 5% : 47,30*1,05</t>
  </si>
  <si>
    <t>622490000R0P</t>
  </si>
  <si>
    <t>Ev. oprava vnější omítky nebo zapravení zídky</t>
  </si>
  <si>
    <t>Zapravení přilehlých omítek, zídek - 30 %. Provedení dle PD.</t>
  </si>
  <si>
    <t>délka*výška*30 % (odhad) : 850,0*0,5*0,3</t>
  </si>
  <si>
    <t>oprava stávající opěrné zídky (u domu č.p. 234-240), délka*výška : 36,0*0,6</t>
  </si>
  <si>
    <t>917862111RT5</t>
  </si>
  <si>
    <t>Osazení silničního nebo chodníkového obrubníku včetně dodávky betonovéího obrubníku_x000D_
 rozměru 1000/100/250 mm, stojatého, s boční opěrou z betonu prostého, do lože z betonu prostého C 12/15</t>
  </si>
  <si>
    <t>S dodáním hmot pro lože tl. 80-100 mm.</t>
  </si>
  <si>
    <t>Včetně bet. lože C 20/25, XF3 a ztratného ve výši 1 %.</t>
  </si>
  <si>
    <t>917862111RU4</t>
  </si>
  <si>
    <t>Osazení silničního nebo chodníkového obrubníku včetně dodávky betonovéího obrubníku_x000D_
 obloukového 780/150/250, stojatého, s boční opěrou z betonu prostého, do lože z betonu prostého C 12/15</t>
  </si>
  <si>
    <t xml:space="preserve">ks    </t>
  </si>
  <si>
    <t>obloukový vnější - VO R1 : 4</t>
  </si>
  <si>
    <t>obloukový vnější - VO R0,5 : 2</t>
  </si>
  <si>
    <t>911131111T00</t>
  </si>
  <si>
    <t>Osazení a montáž ocelových zábran</t>
  </si>
  <si>
    <t>Položka pořadí 65 : 2,00000</t>
  </si>
  <si>
    <t>914001111T00</t>
  </si>
  <si>
    <t>Osazení zahrazovacích sloupků vč. beton. základu</t>
  </si>
  <si>
    <t>Položka pořadí 66 : 11,00000</t>
  </si>
  <si>
    <t>915321115T00</t>
  </si>
  <si>
    <t>Předformátované VDZ - vodicí pás pro slabozraké</t>
  </si>
  <si>
    <t>Vodorovné značení předformovaným termoplastem. Vodicí pás pro slabozraké z 6 proužků</t>
  </si>
  <si>
    <t>55395100.AT</t>
  </si>
  <si>
    <t>Obloukový nárazník rovný, délka 30 cm, výška 35 cm</t>
  </si>
  <si>
    <t>Včetně dodávky. Provedení dle PD.</t>
  </si>
  <si>
    <t>74910806T</t>
  </si>
  <si>
    <t>Sloupek zahrazovací pevný, litina</t>
  </si>
  <si>
    <t>966005111H00</t>
  </si>
  <si>
    <t>Dmtž+mtž zábradlí</t>
  </si>
  <si>
    <t>Šetrné odstranění a opětovné osazení zábradlí s naložením na dopravní prostředek a přemístěním na dočasnou skládku.</t>
  </si>
  <si>
    <t>966124112T01</t>
  </si>
  <si>
    <t>Dmtž+Mtž stávajícího odpadkového koše vč. zemních prací</t>
  </si>
  <si>
    <t>Odpadkový koš odvezen a uložen na meziskládku a dovezen zpět na místo upotřebení. Nezapočteno do odvozu a uložení na skládku.</t>
  </si>
  <si>
    <t>966124112T02</t>
  </si>
  <si>
    <t>Dmtž+Mtž stávající lavice stabilní vč. zemních prací</t>
  </si>
  <si>
    <t>Lavička odvezena a uložena na meziskládku a dovezena zpět na místo upotřebení. Nezapočteno do odvozu a uložení na skládku.</t>
  </si>
  <si>
    <t>113111220R00</t>
  </si>
  <si>
    <t>Odstranění podkladů nebo krytů z kameniva zpevněného cementem, v ploše jednotlivě nad 50 m2, tloušťka vrstvy 200 mm</t>
  </si>
  <si>
    <t>SC (odhad) pod plochou z dlažby a vozovky : 85,00</t>
  </si>
  <si>
    <t>113111225R00</t>
  </si>
  <si>
    <t>Odstranění podkladů nebo krytů z kameniva zpevněného cementem, v ploše jednotlivě nad 50 m2, tloušťka vrstvy 250 mm</t>
  </si>
  <si>
    <t>SC (odhad) pod plochou z kostek : 57,30</t>
  </si>
  <si>
    <t>120901121RT3</t>
  </si>
  <si>
    <t>Bourání konstrukcí v odkopávkách a prokopávkách z betonu, prostého, těžkou technikou</t>
  </si>
  <si>
    <t>korytech vodotečí, melioračních kanálech s přemístěním suti na hromady na vzdálenost do 20 m nebo s naložením na dopravní prostředek,</t>
  </si>
  <si>
    <t>beton : 6,525</t>
  </si>
  <si>
    <t>979990021R00</t>
  </si>
  <si>
    <t>Poplatek za skládku suti - směs betonu a cihel vč. odvozu na skládku a uložení</t>
  </si>
  <si>
    <t>Uložení a poplatek na nejbližší řízené skládce.</t>
  </si>
  <si>
    <t>113108310R00</t>
  </si>
  <si>
    <t>Odstranění podkladů nebo krytů živičných, v ploše jednotlivě do 50 m2, tloušťka vrstvy 100 mm</t>
  </si>
  <si>
    <t>ACP - chodník : 2199,10</t>
  </si>
  <si>
    <t>113108415R00</t>
  </si>
  <si>
    <t>Odstranění podkladů nebo krytů živičných, v ploše jednotlivě nad 50 m2, tloušťka vrstvy 150 mm</t>
  </si>
  <si>
    <t>ACO+ACP - vozovka : 62,60</t>
  </si>
  <si>
    <t>113108305T00</t>
  </si>
  <si>
    <t>Odstranění asfaltové vrstvy pl.do 50 m2, tl. 3 cm</t>
  </si>
  <si>
    <t>LA - chodník : 2199,10</t>
  </si>
  <si>
    <t>979990022R00</t>
  </si>
  <si>
    <t>Poplatek za skládku - živice (k recyklaci) vč. odvozu na skládku</t>
  </si>
  <si>
    <t>979024441R00</t>
  </si>
  <si>
    <t>Očištění vybouraných obrubníků, dlaždic obrubníků, krajníků vybouraných z jakéhokoliv lože a s jakoukoliv výplní spár</t>
  </si>
  <si>
    <t>krajníků, desek nebo panelů od spojovacího materiálu s odklizením a uložením očištěných hmot a spojovacího materiálu na skládku na vzdálenost do 10 m</t>
  </si>
  <si>
    <t>Položka pořadí 5 : 121,60000</t>
  </si>
  <si>
    <t>Položka pořadí 6 : 23,70000</t>
  </si>
  <si>
    <t>Položka pořadí 8 : 1074,40000</t>
  </si>
  <si>
    <t>979054441R00</t>
  </si>
  <si>
    <t xml:space="preserve">Očištění vybouraných obrubníků, dlaždic dlaždic, desek nebo tvarovek s původním vyplněním spár kamenivem těženým </t>
  </si>
  <si>
    <t>Položka pořadí 1 : 673,20000</t>
  </si>
  <si>
    <t>Položka pořadí 2 : 585,10000</t>
  </si>
  <si>
    <t>979071112R00</t>
  </si>
  <si>
    <t>Očištění vybouraných dlažebních kostek velkých, s původním vyplněním spár živicí nebo cementovou maltou</t>
  </si>
  <si>
    <t>od spojovacího materiálu, s uložením očištěných kostek na skládku, s odklizením odpadových hmot na hromady a s odklizením vybouraných kostek na vzdálenost do 3 m</t>
  </si>
  <si>
    <t>Položka pořadí 3 : 21,30000</t>
  </si>
  <si>
    <t>979071122R00</t>
  </si>
  <si>
    <t>Očištění vybouraných dlažebních kostek drobných, s původním vyplněním spár živicí nebo cementovou maltou</t>
  </si>
  <si>
    <t>Položka pořadí 4 : 57,30000</t>
  </si>
  <si>
    <t>Položka pořadí 7 : 694,40000*0,1</t>
  </si>
  <si>
    <t>998223011R00</t>
  </si>
  <si>
    <t>Přesun hmot pozemních komunikací, kryt dlážděný jakékoliv délky objektu</t>
  </si>
  <si>
    <t>POL7_</t>
  </si>
  <si>
    <t>vodorovně do 200 m</t>
  </si>
  <si>
    <t>230200010RAT</t>
  </si>
  <si>
    <t>Uložení chráničky ve výkopu, vč. zemních prací a odvozu</t>
  </si>
  <si>
    <t xml:space="preserve">m     </t>
  </si>
  <si>
    <t>POL2_</t>
  </si>
  <si>
    <t>Hloubení rýhy 60 x 50 cm v hornině 3. Svislé přemístění výkopku. Zřízení kabelového lože a obsyp potrubí z kopaného písku (0,10 m3/m), dodání kopaného písku, přísun písku do rýhy, pokrytí dna rýhy souvislou urovnanou vrstvou písku tloušťky 5-10 cm pod kabelem. Dodávka a uložení chráničky ve výkopu - KOPOFLEX 63 vč. protahovacího lanka a zátek. Zakrytí kabelu ochrannou, nebo výstražnou fólií z PVC s rozvinutím a uložením, vč. dodávky fólie. Zásyp nezapažené rýhy sypaninou se zhutněním. Naložení přebytku po zásypu (0,10 m3/m rýhy) na dopravní prostředek. Odvoz do 15 km a uložení na skládku.</t>
  </si>
  <si>
    <t>TSB : 195,0</t>
  </si>
  <si>
    <t>230210010RAT</t>
  </si>
  <si>
    <t>Hloubení rýhy 60 x 50 cm v hornině 3. Svislé přemístění výkopku. Zřízení kabelového lože a obsyp potrubí z kopaného písku (0,10 m3/m), dodání kopaného písku, přísun písku do rýhy, pokrytí dna rýhy souvislou urovnanou vrstvou písku tloušťky 5-10 cm pod kabelem. Dodávka a uložení chráničky ve výkopu - KOPODUR 110 půlená + rezerva KOPOFLEX 110 vč. protahovacího lanka a zátek. Zakrytí kabelu ochrannou, nebo výstražnou fólií z PVC s rozvinutím a uložením, vč. dodávky fólie. Zásyp nezapažené rýhy sypaninou se zhutněním. Naložení přebytku po zásypu (0,10 m3/m rýhy) na dopravní prostředek. Odvoz do 15 km a uložení na skládku.</t>
  </si>
  <si>
    <t>CETIN : 316,0</t>
  </si>
  <si>
    <t>230220010RAT</t>
  </si>
  <si>
    <t>Hloubení rýhy 60 x 50 cm v hornině 3. Svislé přemístění výkopku. Zřízení kabelového lože a obsyp potrubí z kopaného písku (0,10 m3/m), dodání kopaného písku, přísun písku do rýhy, pokrytí dna rýhy souvislou urovnanou vrstvou písku tloušťky 5-10 cm pod kabelem. Dodávka a uložení chráničky ve výkopu - KOPODUR 110 půlená vč. protahovacího lanka a zátek. Zakrytí kabelu ochrannou, nebo výstražnou fólií z PVC s rozvinutím a uložením, vč. dodávky fólie. Zásyp nezapažené rýhy sypaninou se zhutněním. Naložení přebytku po zásypu (0,10 m3/m rýhy) na dopravní prostředek. Odvoz do 15 km a uložení na skládku.</t>
  </si>
  <si>
    <t>e-on NN : 412,0</t>
  </si>
  <si>
    <t>230230010RAT</t>
  </si>
  <si>
    <t>Hloubení rýhy 60 x 50 cm v hornině 3. Svislé přemístění výkopku. Zřízení kabelového lože a obsyp potrubí z kopaného písku (0,10 m3/m), dodání kopaného písku, přísun písku do rýhy, pokrytí dna rýhy souvislou urovnanou vrstvou písku tloušťky 5-10 cm pod kabelem. Dodávka a uložení chráničky ve výkopu - KOPODUR 160 půlená vč. protahovacího lanka a zátek. Zakrytí kabelu ochrannou, nebo výstražnou fólií z PVC s rozvinutím a uložením, vč. dodávky fólie. Zásyp nezapažené rýhy sypaninou se zhutněním. Naložení přebytku po zásypu (0,10 m3/m rýhy) na dopravní prostředek. Odvoz do 15 km a uložení na skládku.</t>
  </si>
  <si>
    <t>e-on VN : 412,0</t>
  </si>
  <si>
    <t>460510201TT1</t>
  </si>
  <si>
    <t>Žlab kabelový prefabrikovaný TK 1, neasfaltovaný, včetně dodávky žlabu a poklopu</t>
  </si>
  <si>
    <t>Hloubení rýhy 60 x 100 cm v hornině 3. Svislé přemístění výkopku. Zřízení kabelového lože a obsyp potrubí z kopaného písku (0,10 m3/m), dodání kopaného písku, přísun písku do rýhy, pokrytí dna rýhy souvislou urovnanou vrstvou písku tloušťky 5-10 cm pod kabelem. Dodávka a uložení chráničky ve výkopu - žlab kabelový - TK 1 vč. poklopu žlabu. Zakrytí kabelu ochrannou, nebo výstražnou fólií z PVC s rozvinutím a uložením, vč. dodávky fólie. Zásyp nezapažené rýhy sypaninou se zhutněním. Naložení přebytku po zásypu (0,10 m3/m rýhy) na dopravní prostředek. Odvoz do 15 km a uložení na skládku.</t>
  </si>
  <si>
    <t>UPC (odhad) : 342,0</t>
  </si>
  <si>
    <t>979082213R00</t>
  </si>
  <si>
    <t>Vodorovná doprava suti po suchu bez naložení, ale se složením a hrubým urovnáním na vzdálenost do 1 km</t>
  </si>
  <si>
    <t>Vodorovná doprava suti a vybouraných hmot s vyložením.</t>
  </si>
  <si>
    <t>505,264</t>
  </si>
  <si>
    <t>979082219R00</t>
  </si>
  <si>
    <t>Vodorovná doprava suti po suchu příplatek k ceně za každý další i započatý 1 km přes 1 km</t>
  </si>
  <si>
    <t>celkem 4 km : 4*492,514</t>
  </si>
  <si>
    <t>979990101T00</t>
  </si>
  <si>
    <t>Poplatek za skládku suti</t>
  </si>
  <si>
    <t>Uložení na skládce vytěženého materiálu BKOM a.s. předepsaným způsobem nebo uložení a poplatek na nejbližší řízené skládce.</t>
  </si>
  <si>
    <t>Položka pořadí 88 : 505,26400</t>
  </si>
  <si>
    <t>Proměnné:</t>
  </si>
  <si>
    <t>"ztratné5%"</t>
  </si>
  <si>
    <t>odečtení ztratného - 5 %</t>
  </si>
  <si>
    <t>VAR</t>
  </si>
  <si>
    <t>100/105</t>
  </si>
  <si>
    <t>JKSO:</t>
  </si>
  <si>
    <t>928</t>
  </si>
  <si>
    <t>Opravy a údržba</t>
  </si>
  <si>
    <t>JKSO</t>
  </si>
  <si>
    <t xml:space="preserve"> m3</t>
  </si>
  <si>
    <t/>
  </si>
  <si>
    <t>JKSOChar</t>
  </si>
  <si>
    <t>rekonstrukce a modernizace objektu s opravou</t>
  </si>
  <si>
    <t>JKSOAkce</t>
  </si>
  <si>
    <t>Včetně provedení odvodňovacího žebra. Žebra budou umístěny v nejnižším místě. Provedení dle PD.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</si>
</sst>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10"/>
      <color indexed="12"/>
      <name val="Arial CE"/>
      <charset val="238"/>
    </font>
    <font>
      <b/>
      <sz val="10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0" fillId="0" borderId="6" xfId="0" applyNumberFormat="1" applyBorder="1" applyAlignment="1">
      <alignment vertical="center"/>
    </xf>
    <xf numFmtId="49" fontId="8" fillId="0" borderId="6" xfId="0" applyNumberFormat="1" applyFont="1" applyFill="1" applyBorder="1" applyAlignment="1">
      <alignment horizontal="left" vertical="center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49" fontId="0" fillId="0" borderId="0" xfId="0" applyNumberFormat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0" fontId="8" fillId="3" borderId="0" xfId="0" applyFont="1" applyFill="1" applyBorder="1" applyAlignment="1">
      <alignment vertical="top"/>
    </xf>
    <xf numFmtId="49" fontId="8" fillId="3" borderId="0" xfId="0" applyNumberFormat="1" applyFont="1" applyFill="1" applyBorder="1" applyAlignment="1">
      <alignment vertical="top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164" fontId="22" fillId="0" borderId="0" xfId="0" applyNumberFormat="1" applyFont="1" applyBorder="1" applyAlignment="1">
      <alignment vertical="top" wrapText="1"/>
    </xf>
    <xf numFmtId="164" fontId="22" fillId="0" borderId="0" xfId="0" applyNumberFormat="1" applyFont="1" applyBorder="1" applyAlignment="1">
      <alignment horizontal="center" vertical="top" wrapText="1"/>
    </xf>
    <xf numFmtId="164" fontId="23" fillId="3" borderId="0" xfId="0" applyNumberFormat="1" applyFont="1" applyFill="1" applyBorder="1" applyAlignment="1">
      <alignment vertical="top" wrapText="1"/>
    </xf>
    <xf numFmtId="164" fontId="23" fillId="3" borderId="0" xfId="0" applyNumberFormat="1" applyFont="1" applyFill="1" applyBorder="1" applyAlignment="1">
      <alignment horizontal="center"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/>
    </xf>
    <xf numFmtId="164" fontId="20" fillId="0" borderId="0" xfId="0" quotePrefix="1" applyNumberFormat="1" applyFont="1" applyBorder="1" applyAlignment="1">
      <alignment horizontal="left" vertical="top" wrapText="1"/>
    </xf>
    <xf numFmtId="164" fontId="21" fillId="0" borderId="0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4" fontId="22" fillId="0" borderId="0" xfId="0" applyNumberFormat="1" applyFont="1" applyBorder="1" applyAlignment="1">
      <alignment horizontal="left" vertical="top" wrapText="1"/>
    </xf>
    <xf numFmtId="164" fontId="23" fillId="3" borderId="0" xfId="0" applyNumberFormat="1" applyFont="1" applyFill="1" applyBorder="1" applyAlignment="1">
      <alignment horizontal="left" vertical="top" wrapText="1"/>
    </xf>
    <xf numFmtId="164" fontId="22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2" t="s">
        <v>38</v>
      </c>
    </row>
    <row r="2" spans="1:7" ht="57.75" customHeight="1" x14ac:dyDescent="0.2">
      <c r="A2" s="212" t="s">
        <v>39</v>
      </c>
      <c r="B2" s="212"/>
      <c r="C2" s="212"/>
      <c r="D2" s="212"/>
      <c r="E2" s="212"/>
      <c r="F2" s="212"/>
      <c r="G2" s="212"/>
    </row>
  </sheetData>
  <sheetProtection password="C48B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3"/>
  <sheetViews>
    <sheetView showGridLines="0" tabSelected="1" topLeftCell="B1" zoomScaleNormal="100" zoomScaleSheetLayoutView="75" workbookViewId="0">
      <selection activeCell="I12" sqref="I1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7" t="s">
        <v>36</v>
      </c>
      <c r="B1" s="221" t="s">
        <v>41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3"/>
      <c r="B2" s="73" t="s">
        <v>22</v>
      </c>
      <c r="C2" s="74"/>
      <c r="D2" s="75" t="s">
        <v>43</v>
      </c>
      <c r="E2" s="230" t="s">
        <v>44</v>
      </c>
      <c r="F2" s="231"/>
      <c r="G2" s="231"/>
      <c r="H2" s="231"/>
      <c r="I2" s="231"/>
      <c r="J2" s="232"/>
      <c r="O2" s="2"/>
    </row>
    <row r="3" spans="1:15" ht="27" hidden="1" customHeight="1" x14ac:dyDescent="0.2">
      <c r="A3" s="3"/>
      <c r="B3" s="76"/>
      <c r="C3" s="74"/>
      <c r="D3" s="77"/>
      <c r="E3" s="233"/>
      <c r="F3" s="234"/>
      <c r="G3" s="234"/>
      <c r="H3" s="234"/>
      <c r="I3" s="234"/>
      <c r="J3" s="235"/>
    </row>
    <row r="4" spans="1:15" ht="23.25" customHeight="1" x14ac:dyDescent="0.2">
      <c r="A4" s="3"/>
      <c r="B4" s="78"/>
      <c r="C4" s="79"/>
      <c r="D4" s="80"/>
      <c r="E4" s="243"/>
      <c r="F4" s="243"/>
      <c r="G4" s="243"/>
      <c r="H4" s="243"/>
      <c r="I4" s="243"/>
      <c r="J4" s="244"/>
    </row>
    <row r="5" spans="1:15" ht="24" customHeight="1" x14ac:dyDescent="0.2">
      <c r="A5" s="3"/>
      <c r="B5" s="41" t="s">
        <v>42</v>
      </c>
      <c r="C5" s="4"/>
      <c r="D5" s="81" t="s">
        <v>45</v>
      </c>
      <c r="E5" s="24"/>
      <c r="F5" s="24"/>
      <c r="G5" s="24"/>
      <c r="H5" s="26" t="s">
        <v>40</v>
      </c>
      <c r="I5" s="81" t="s">
        <v>49</v>
      </c>
      <c r="J5" s="10"/>
    </row>
    <row r="6" spans="1:15" ht="15.75" customHeight="1" x14ac:dyDescent="0.2">
      <c r="A6" s="3"/>
      <c r="B6" s="36"/>
      <c r="C6" s="24"/>
      <c r="D6" s="81" t="s">
        <v>46</v>
      </c>
      <c r="E6" s="24"/>
      <c r="F6" s="24"/>
      <c r="G6" s="24"/>
      <c r="H6" s="26" t="s">
        <v>34</v>
      </c>
      <c r="I6" s="81" t="s">
        <v>50</v>
      </c>
      <c r="J6" s="10"/>
    </row>
    <row r="7" spans="1:15" ht="15.75" customHeight="1" x14ac:dyDescent="0.2">
      <c r="A7" s="3"/>
      <c r="B7" s="37"/>
      <c r="C7" s="25"/>
      <c r="D7" s="83" t="s">
        <v>48</v>
      </c>
      <c r="E7" s="82" t="s">
        <v>47</v>
      </c>
      <c r="F7" s="30"/>
      <c r="G7" s="30"/>
      <c r="H7" s="31"/>
      <c r="I7" s="30"/>
      <c r="J7" s="45"/>
    </row>
    <row r="8" spans="1:15" ht="24" hidden="1" customHeight="1" x14ac:dyDescent="0.2">
      <c r="A8" s="3"/>
      <c r="B8" s="41" t="s">
        <v>20</v>
      </c>
      <c r="C8" s="4"/>
      <c r="D8" s="84" t="s">
        <v>51</v>
      </c>
      <c r="E8" s="4"/>
      <c r="F8" s="4"/>
      <c r="G8" s="40"/>
      <c r="H8" s="26" t="s">
        <v>40</v>
      </c>
      <c r="I8" s="81" t="s">
        <v>53</v>
      </c>
      <c r="J8" s="10"/>
    </row>
    <row r="9" spans="1:15" ht="15.75" hidden="1" customHeight="1" x14ac:dyDescent="0.2">
      <c r="A9" s="3"/>
      <c r="B9" s="3"/>
      <c r="C9" s="4"/>
      <c r="D9" s="84"/>
      <c r="E9" s="4"/>
      <c r="F9" s="4"/>
      <c r="G9" s="40"/>
      <c r="H9" s="26" t="s">
        <v>34</v>
      </c>
      <c r="I9" s="81" t="s">
        <v>54</v>
      </c>
      <c r="J9" s="10"/>
    </row>
    <row r="10" spans="1:15" ht="15.75" hidden="1" customHeight="1" x14ac:dyDescent="0.2">
      <c r="A10" s="3"/>
      <c r="B10" s="46"/>
      <c r="C10" s="25"/>
      <c r="D10" s="86" t="s">
        <v>52</v>
      </c>
      <c r="E10" s="85"/>
      <c r="F10" s="49"/>
      <c r="G10" s="47"/>
      <c r="H10" s="47"/>
      <c r="I10" s="48"/>
      <c r="J10" s="45"/>
    </row>
    <row r="11" spans="1:15" ht="24" customHeight="1" x14ac:dyDescent="0.2">
      <c r="A11" s="3"/>
      <c r="B11" s="41" t="s">
        <v>19</v>
      </c>
      <c r="C11" s="4"/>
      <c r="D11" s="237"/>
      <c r="E11" s="237"/>
      <c r="F11" s="237"/>
      <c r="G11" s="237"/>
      <c r="H11" s="26" t="s">
        <v>40</v>
      </c>
      <c r="I11" s="88"/>
      <c r="J11" s="10"/>
    </row>
    <row r="12" spans="1:15" ht="15.75" customHeight="1" x14ac:dyDescent="0.2">
      <c r="A12" s="3"/>
      <c r="B12" s="36"/>
      <c r="C12" s="24"/>
      <c r="D12" s="242"/>
      <c r="E12" s="242"/>
      <c r="F12" s="242"/>
      <c r="G12" s="242"/>
      <c r="H12" s="26" t="s">
        <v>34</v>
      </c>
      <c r="I12" s="88"/>
      <c r="J12" s="10"/>
    </row>
    <row r="13" spans="1:15" ht="15.75" customHeight="1" x14ac:dyDescent="0.2">
      <c r="A13" s="3"/>
      <c r="B13" s="37"/>
      <c r="C13" s="25"/>
      <c r="D13" s="87"/>
      <c r="E13" s="245"/>
      <c r="F13" s="246"/>
      <c r="G13" s="246"/>
      <c r="H13" s="27"/>
      <c r="I13" s="30"/>
      <c r="J13" s="45"/>
    </row>
    <row r="14" spans="1:15" ht="24" hidden="1" customHeight="1" x14ac:dyDescent="0.2">
      <c r="A14" s="3"/>
      <c r="B14" s="60" t="s">
        <v>21</v>
      </c>
      <c r="C14" s="61"/>
      <c r="D14" s="62"/>
      <c r="E14" s="63"/>
      <c r="F14" s="63"/>
      <c r="G14" s="63"/>
      <c r="H14" s="64"/>
      <c r="I14" s="63"/>
      <c r="J14" s="65"/>
    </row>
    <row r="15" spans="1:15" ht="32.25" customHeight="1" x14ac:dyDescent="0.2">
      <c r="A15" s="3"/>
      <c r="B15" s="46" t="s">
        <v>32</v>
      </c>
      <c r="C15" s="66"/>
      <c r="D15" s="47"/>
      <c r="E15" s="236"/>
      <c r="F15" s="236"/>
      <c r="G15" s="238"/>
      <c r="H15" s="238"/>
      <c r="I15" s="238" t="s">
        <v>29</v>
      </c>
      <c r="J15" s="239"/>
    </row>
    <row r="16" spans="1:15" ht="23.25" customHeight="1" x14ac:dyDescent="0.2">
      <c r="A16" s="144" t="s">
        <v>24</v>
      </c>
      <c r="B16" s="51" t="s">
        <v>24</v>
      </c>
      <c r="C16" s="52"/>
      <c r="D16" s="53"/>
      <c r="E16" s="227"/>
      <c r="F16" s="228"/>
      <c r="G16" s="227"/>
      <c r="H16" s="228"/>
      <c r="I16" s="227">
        <f>SUMIF(F51:F69,A16,I51:I69)+SUMIF(F51:F69,"PSU",I51:I69)</f>
        <v>0</v>
      </c>
      <c r="J16" s="229"/>
    </row>
    <row r="17" spans="1:10" ht="23.25" customHeight="1" x14ac:dyDescent="0.2">
      <c r="A17" s="144" t="s">
        <v>25</v>
      </c>
      <c r="B17" s="51" t="s">
        <v>25</v>
      </c>
      <c r="C17" s="52"/>
      <c r="D17" s="53"/>
      <c r="E17" s="227"/>
      <c r="F17" s="228"/>
      <c r="G17" s="227"/>
      <c r="H17" s="228"/>
      <c r="I17" s="227">
        <f>SUMIF(F51:F69,A17,I51:I69)</f>
        <v>0</v>
      </c>
      <c r="J17" s="229"/>
    </row>
    <row r="18" spans="1:10" ht="23.25" customHeight="1" x14ac:dyDescent="0.2">
      <c r="A18" s="144" t="s">
        <v>26</v>
      </c>
      <c r="B18" s="51" t="s">
        <v>26</v>
      </c>
      <c r="C18" s="52"/>
      <c r="D18" s="53"/>
      <c r="E18" s="227"/>
      <c r="F18" s="228"/>
      <c r="G18" s="227"/>
      <c r="H18" s="228"/>
      <c r="I18" s="227">
        <f>SUMIF(F51:F69,A18,I51:I69)</f>
        <v>0</v>
      </c>
      <c r="J18" s="229"/>
    </row>
    <row r="19" spans="1:10" ht="23.25" customHeight="1" x14ac:dyDescent="0.2">
      <c r="A19" s="144" t="s">
        <v>100</v>
      </c>
      <c r="B19" s="51" t="s">
        <v>27</v>
      </c>
      <c r="C19" s="52"/>
      <c r="D19" s="53"/>
      <c r="E19" s="227"/>
      <c r="F19" s="228"/>
      <c r="G19" s="227"/>
      <c r="H19" s="228"/>
      <c r="I19" s="227">
        <f>SUMIF(F51:F69,A19,I51:I69)</f>
        <v>0</v>
      </c>
      <c r="J19" s="229"/>
    </row>
    <row r="20" spans="1:10" ht="23.25" customHeight="1" x14ac:dyDescent="0.2">
      <c r="A20" s="144" t="s">
        <v>101</v>
      </c>
      <c r="B20" s="51" t="s">
        <v>28</v>
      </c>
      <c r="C20" s="52"/>
      <c r="D20" s="53"/>
      <c r="E20" s="227"/>
      <c r="F20" s="228"/>
      <c r="G20" s="227"/>
      <c r="H20" s="228"/>
      <c r="I20" s="227">
        <f>SUMIF(F51:F69,A20,I51:I69)</f>
        <v>0</v>
      </c>
      <c r="J20" s="229"/>
    </row>
    <row r="21" spans="1:10" ht="23.25" customHeight="1" x14ac:dyDescent="0.2">
      <c r="A21" s="3"/>
      <c r="B21" s="68" t="s">
        <v>29</v>
      </c>
      <c r="C21" s="69"/>
      <c r="D21" s="70"/>
      <c r="E21" s="240"/>
      <c r="F21" s="241"/>
      <c r="G21" s="240"/>
      <c r="H21" s="241"/>
      <c r="I21" s="240">
        <f>SUM(I16:J20)</f>
        <v>0</v>
      </c>
      <c r="J21" s="252"/>
    </row>
    <row r="22" spans="1:10" ht="33" customHeight="1" x14ac:dyDescent="0.2">
      <c r="A22" s="3"/>
      <c r="B22" s="59" t="s">
        <v>33</v>
      </c>
      <c r="C22" s="52"/>
      <c r="D22" s="53"/>
      <c r="E22" s="58"/>
      <c r="F22" s="55"/>
      <c r="G22" s="44"/>
      <c r="H22" s="44"/>
      <c r="I22" s="44"/>
      <c r="J22" s="56"/>
    </row>
    <row r="23" spans="1:10" ht="23.25" customHeight="1" x14ac:dyDescent="0.2">
      <c r="A23" s="3"/>
      <c r="B23" s="51" t="s">
        <v>12</v>
      </c>
      <c r="C23" s="52"/>
      <c r="D23" s="53"/>
      <c r="E23" s="54">
        <v>15</v>
      </c>
      <c r="F23" s="55" t="s">
        <v>0</v>
      </c>
      <c r="G23" s="250">
        <f>ZakladDPHSniVypocet</f>
        <v>0</v>
      </c>
      <c r="H23" s="251"/>
      <c r="I23" s="251"/>
      <c r="J23" s="56" t="str">
        <f t="shared" ref="J23:J28" si="0">Mena</f>
        <v>CZK</v>
      </c>
    </row>
    <row r="24" spans="1:10" ht="23.25" hidden="1" customHeight="1" x14ac:dyDescent="0.2">
      <c r="A24" s="3"/>
      <c r="B24" s="51" t="s">
        <v>13</v>
      </c>
      <c r="C24" s="52"/>
      <c r="D24" s="53"/>
      <c r="E24" s="54">
        <f>SazbaDPH1</f>
        <v>15</v>
      </c>
      <c r="F24" s="55" t="s">
        <v>0</v>
      </c>
      <c r="G24" s="248">
        <f>I23*E23/100</f>
        <v>0</v>
      </c>
      <c r="H24" s="249"/>
      <c r="I24" s="249"/>
      <c r="J24" s="56" t="str">
        <f t="shared" si="0"/>
        <v>CZK</v>
      </c>
    </row>
    <row r="25" spans="1:10" ht="23.25" customHeight="1" x14ac:dyDescent="0.2">
      <c r="A25" s="3"/>
      <c r="B25" s="51" t="s">
        <v>14</v>
      </c>
      <c r="C25" s="52"/>
      <c r="D25" s="53"/>
      <c r="E25" s="54">
        <v>21</v>
      </c>
      <c r="F25" s="55" t="s">
        <v>0</v>
      </c>
      <c r="G25" s="250">
        <f>ZakladDPHZaklVypocet</f>
        <v>0</v>
      </c>
      <c r="H25" s="251"/>
      <c r="I25" s="251"/>
      <c r="J25" s="56" t="str">
        <f t="shared" si="0"/>
        <v>CZK</v>
      </c>
    </row>
    <row r="26" spans="1:10" ht="23.25" hidden="1" customHeight="1" x14ac:dyDescent="0.2">
      <c r="A26" s="3"/>
      <c r="B26" s="43" t="s">
        <v>15</v>
      </c>
      <c r="C26" s="21"/>
      <c r="D26" s="17"/>
      <c r="E26" s="38">
        <f>SazbaDPH2</f>
        <v>21</v>
      </c>
      <c r="F26" s="39" t="s">
        <v>0</v>
      </c>
      <c r="G26" s="224">
        <f>I25*E25/100</f>
        <v>0</v>
      </c>
      <c r="H26" s="225"/>
      <c r="I26" s="225"/>
      <c r="J26" s="50" t="str">
        <f t="shared" si="0"/>
        <v>CZK</v>
      </c>
    </row>
    <row r="27" spans="1:10" ht="23.25" customHeight="1" thickBot="1" x14ac:dyDescent="0.25">
      <c r="A27" s="3">
        <f>ZakladDPHSni+ZakladDPHZakl</f>
        <v>0</v>
      </c>
      <c r="B27" s="42" t="s">
        <v>4</v>
      </c>
      <c r="C27" s="19"/>
      <c r="D27" s="22"/>
      <c r="E27" s="19"/>
      <c r="F27" s="20"/>
      <c r="G27" s="226">
        <f>CenaCelkemBezDPH-(ZakladDPHSni+ZakladDPHZakl)</f>
        <v>0</v>
      </c>
      <c r="H27" s="226"/>
      <c r="I27" s="226"/>
      <c r="J27" s="57" t="str">
        <f t="shared" si="0"/>
        <v>CZK</v>
      </c>
    </row>
    <row r="28" spans="1:10" ht="27.75" customHeight="1" thickBot="1" x14ac:dyDescent="0.25">
      <c r="A28" s="3">
        <f>(A27-INT(A27))*100</f>
        <v>0</v>
      </c>
      <c r="B28" s="121" t="s">
        <v>23</v>
      </c>
      <c r="C28" s="122"/>
      <c r="D28" s="122"/>
      <c r="E28" s="123"/>
      <c r="F28" s="124"/>
      <c r="G28" s="254">
        <f>IF(A28&gt;50, ROUNDUP(A27, 0), ROUNDDOWN(A27, 0))</f>
        <v>0</v>
      </c>
      <c r="H28" s="254"/>
      <c r="I28" s="254"/>
      <c r="J28" s="125" t="str">
        <f t="shared" si="0"/>
        <v>CZK</v>
      </c>
    </row>
    <row r="29" spans="1:10" ht="27.75" hidden="1" customHeight="1" thickBot="1" x14ac:dyDescent="0.25">
      <c r="A29" s="3"/>
      <c r="B29" s="121" t="s">
        <v>35</v>
      </c>
      <c r="C29" s="126"/>
      <c r="D29" s="126"/>
      <c r="E29" s="126"/>
      <c r="F29" s="126"/>
      <c r="G29" s="253">
        <f>ZakladDPHSni+DPHSni+ZakladDPHZakl+DPHZakl+Zaokrouhleni</f>
        <v>0</v>
      </c>
      <c r="H29" s="253"/>
      <c r="I29" s="253"/>
      <c r="J29" s="127" t="s">
        <v>63</v>
      </c>
    </row>
    <row r="30" spans="1:10" ht="12.75" customHeight="1" x14ac:dyDescent="0.2">
      <c r="A30" s="3"/>
      <c r="B30" s="3"/>
      <c r="C30" s="4"/>
      <c r="D30" s="4"/>
      <c r="E30" s="4"/>
      <c r="F30" s="4"/>
      <c r="G30" s="40"/>
      <c r="H30" s="4"/>
      <c r="I30" s="40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0"/>
      <c r="H31" s="4"/>
      <c r="I31" s="40"/>
      <c r="J31" s="11"/>
    </row>
    <row r="32" spans="1:10" ht="18.75" customHeight="1" x14ac:dyDescent="0.2">
      <c r="A32" s="3"/>
      <c r="B32" s="23"/>
      <c r="C32" s="18" t="s">
        <v>11</v>
      </c>
      <c r="D32" s="34"/>
      <c r="E32" s="34"/>
      <c r="F32" s="18" t="s">
        <v>10</v>
      </c>
      <c r="G32" s="34"/>
      <c r="H32" s="35">
        <f ca="1">TODAY()</f>
        <v>43529</v>
      </c>
      <c r="I32" s="34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0"/>
      <c r="H33" s="4"/>
      <c r="I33" s="40"/>
      <c r="J33" s="11"/>
    </row>
    <row r="34" spans="1:10" s="32" customFormat="1" ht="18.75" customHeight="1" x14ac:dyDescent="0.2">
      <c r="A34" s="28"/>
      <c r="B34" s="28"/>
      <c r="C34" s="29"/>
      <c r="D34" s="255"/>
      <c r="E34" s="256"/>
      <c r="F34" s="29"/>
      <c r="G34" s="255"/>
      <c r="H34" s="256"/>
      <c r="I34" s="256"/>
      <c r="J34" s="33"/>
    </row>
    <row r="35" spans="1:10" ht="12.75" customHeight="1" x14ac:dyDescent="0.2">
      <c r="A35" s="3"/>
      <c r="B35" s="3"/>
      <c r="C35" s="4"/>
      <c r="D35" s="247" t="s">
        <v>2</v>
      </c>
      <c r="E35" s="247"/>
      <c r="F35" s="4"/>
      <c r="G35" s="40"/>
      <c r="H35" s="12" t="s">
        <v>3</v>
      </c>
      <c r="I35" s="40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4" t="s">
        <v>16</v>
      </c>
      <c r="C37" s="95"/>
      <c r="D37" s="95"/>
      <c r="E37" s="95"/>
      <c r="F37" s="96"/>
      <c r="G37" s="96"/>
      <c r="H37" s="96"/>
      <c r="I37" s="96"/>
      <c r="J37" s="95"/>
    </row>
    <row r="38" spans="1:10" ht="25.5" customHeight="1" x14ac:dyDescent="0.2">
      <c r="A38" s="93" t="s">
        <v>37</v>
      </c>
      <c r="B38" s="97" t="s">
        <v>17</v>
      </c>
      <c r="C38" s="98" t="s">
        <v>5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18</v>
      </c>
      <c r="I38" s="102" t="s">
        <v>1</v>
      </c>
      <c r="J38" s="103" t="s">
        <v>0</v>
      </c>
    </row>
    <row r="39" spans="1:10" ht="25.5" hidden="1" customHeight="1" x14ac:dyDescent="0.2">
      <c r="A39" s="93">
        <v>1</v>
      </c>
      <c r="B39" s="104" t="s">
        <v>55</v>
      </c>
      <c r="C39" s="217"/>
      <c r="D39" s="218"/>
      <c r="E39" s="218"/>
      <c r="F39" s="105">
        <f>'00 00.1 Naklady'!AE45+'101 101.1 Pol'!AE312</f>
        <v>0</v>
      </c>
      <c r="G39" s="106">
        <f>'00 00.1 Naklady'!AF45+'101 101.1 Pol'!AF312</f>
        <v>0</v>
      </c>
      <c r="H39" s="107"/>
      <c r="I39" s="108">
        <f>F39+G39+H39</f>
        <v>0</v>
      </c>
      <c r="J39" s="109" t="str">
        <f>IF(CenaCelkemVypocet=0,"",I39/CenaCelkemVypocet*100)</f>
        <v/>
      </c>
    </row>
    <row r="40" spans="1:10" ht="25.5" customHeight="1" x14ac:dyDescent="0.2">
      <c r="A40" s="93">
        <v>2</v>
      </c>
      <c r="B40" s="110" t="s">
        <v>56</v>
      </c>
      <c r="C40" s="219" t="s">
        <v>57</v>
      </c>
      <c r="D40" s="220"/>
      <c r="E40" s="220"/>
      <c r="F40" s="111">
        <f>'00 00.1 Naklady'!AE45</f>
        <v>0</v>
      </c>
      <c r="G40" s="112">
        <f>'00 00.1 Naklady'!AF45</f>
        <v>0</v>
      </c>
      <c r="H40" s="112"/>
      <c r="I40" s="113">
        <f>F40+G40+H40</f>
        <v>0</v>
      </c>
      <c r="J40" s="114" t="str">
        <f>IF(CenaCelkemVypocet=0,"",I40/CenaCelkemVypocet*100)</f>
        <v/>
      </c>
    </row>
    <row r="41" spans="1:10" ht="25.5" customHeight="1" x14ac:dyDescent="0.2">
      <c r="A41" s="93">
        <v>3</v>
      </c>
      <c r="B41" s="115" t="s">
        <v>58</v>
      </c>
      <c r="C41" s="217" t="s">
        <v>57</v>
      </c>
      <c r="D41" s="218"/>
      <c r="E41" s="218"/>
      <c r="F41" s="116">
        <f>'00 00.1 Naklady'!AE45</f>
        <v>0</v>
      </c>
      <c r="G41" s="107">
        <f>'00 00.1 Naklady'!AF45</f>
        <v>0</v>
      </c>
      <c r="H41" s="107"/>
      <c r="I41" s="108">
        <f>F41+G41+H41</f>
        <v>0</v>
      </c>
      <c r="J41" s="109" t="str">
        <f>IF(CenaCelkemVypocet=0,"",I41/CenaCelkemVypocet*100)</f>
        <v/>
      </c>
    </row>
    <row r="42" spans="1:10" ht="25.5" customHeight="1" x14ac:dyDescent="0.2">
      <c r="A42" s="93">
        <v>2</v>
      </c>
      <c r="B42" s="110" t="s">
        <v>59</v>
      </c>
      <c r="C42" s="219" t="s">
        <v>60</v>
      </c>
      <c r="D42" s="220"/>
      <c r="E42" s="220"/>
      <c r="F42" s="111">
        <f>'101 101.1 Pol'!AE312</f>
        <v>0</v>
      </c>
      <c r="G42" s="112">
        <f>'101 101.1 Pol'!AF312</f>
        <v>0</v>
      </c>
      <c r="H42" s="112"/>
      <c r="I42" s="113">
        <f>F42+G42+H42</f>
        <v>0</v>
      </c>
      <c r="J42" s="114" t="str">
        <f>IF(CenaCelkemVypocet=0,"",I42/CenaCelkemVypocet*100)</f>
        <v/>
      </c>
    </row>
    <row r="43" spans="1:10" ht="25.5" customHeight="1" x14ac:dyDescent="0.2">
      <c r="A43" s="93">
        <v>3</v>
      </c>
      <c r="B43" s="115" t="s">
        <v>61</v>
      </c>
      <c r="C43" s="217" t="s">
        <v>60</v>
      </c>
      <c r="D43" s="218"/>
      <c r="E43" s="218"/>
      <c r="F43" s="116">
        <f>'101 101.1 Pol'!AE312</f>
        <v>0</v>
      </c>
      <c r="G43" s="107">
        <f>'101 101.1 Pol'!AF312</f>
        <v>0</v>
      </c>
      <c r="H43" s="107"/>
      <c r="I43" s="108">
        <f>F43+G43+H43</f>
        <v>0</v>
      </c>
      <c r="J43" s="109" t="str">
        <f>IF(CenaCelkemVypocet=0,"",I43/CenaCelkemVypocet*100)</f>
        <v/>
      </c>
    </row>
    <row r="44" spans="1:10" ht="25.5" customHeight="1" x14ac:dyDescent="0.2">
      <c r="A44" s="93"/>
      <c r="B44" s="215" t="s">
        <v>62</v>
      </c>
      <c r="C44" s="216"/>
      <c r="D44" s="216"/>
      <c r="E44" s="216"/>
      <c r="F44" s="117">
        <f>SUMIF(A39:A43,"=1",F39:F43)</f>
        <v>0</v>
      </c>
      <c r="G44" s="118">
        <f>SUMIF(A39:A43,"=1",G39:G43)</f>
        <v>0</v>
      </c>
      <c r="H44" s="118">
        <f>SUMIF(A39:A43,"=1",H39:H43)</f>
        <v>0</v>
      </c>
      <c r="I44" s="119">
        <f>SUMIF(A39:A43,"=1",I39:I43)</f>
        <v>0</v>
      </c>
      <c r="J44" s="120">
        <f>SUMIF(A39:A43,"=1",J39:J43)</f>
        <v>0</v>
      </c>
    </row>
    <row r="48" spans="1:10" ht="15.75" x14ac:dyDescent="0.25">
      <c r="B48" s="128" t="s">
        <v>64</v>
      </c>
    </row>
    <row r="50" spans="1:10" ht="25.5" customHeight="1" x14ac:dyDescent="0.2">
      <c r="A50" s="129"/>
      <c r="B50" s="132" t="s">
        <v>17</v>
      </c>
      <c r="C50" s="132" t="s">
        <v>5</v>
      </c>
      <c r="D50" s="133"/>
      <c r="E50" s="133"/>
      <c r="F50" s="134" t="s">
        <v>65</v>
      </c>
      <c r="G50" s="134"/>
      <c r="H50" s="134"/>
      <c r="I50" s="134" t="s">
        <v>29</v>
      </c>
      <c r="J50" s="134" t="s">
        <v>0</v>
      </c>
    </row>
    <row r="51" spans="1:10" ht="25.5" customHeight="1" x14ac:dyDescent="0.2">
      <c r="A51" s="130"/>
      <c r="B51" s="135" t="s">
        <v>66</v>
      </c>
      <c r="C51" s="213" t="s">
        <v>67</v>
      </c>
      <c r="D51" s="214"/>
      <c r="E51" s="214"/>
      <c r="F51" s="140" t="s">
        <v>24</v>
      </c>
      <c r="G51" s="141"/>
      <c r="H51" s="141"/>
      <c r="I51" s="141">
        <f>'101 101.1 Pol'!G8</f>
        <v>0</v>
      </c>
      <c r="J51" s="138" t="str">
        <f>IF(I70=0,"",I51/I70*100)</f>
        <v/>
      </c>
    </row>
    <row r="52" spans="1:10" ht="25.5" customHeight="1" x14ac:dyDescent="0.2">
      <c r="A52" s="130"/>
      <c r="B52" s="135" t="s">
        <v>68</v>
      </c>
      <c r="C52" s="213" t="s">
        <v>69</v>
      </c>
      <c r="D52" s="214"/>
      <c r="E52" s="214"/>
      <c r="F52" s="140" t="s">
        <v>24</v>
      </c>
      <c r="G52" s="141"/>
      <c r="H52" s="141"/>
      <c r="I52" s="141">
        <f>'101 101.1 Pol'!G93</f>
        <v>0</v>
      </c>
      <c r="J52" s="138" t="str">
        <f>IF(I70=0,"",I52/I70*100)</f>
        <v/>
      </c>
    </row>
    <row r="53" spans="1:10" ht="25.5" customHeight="1" x14ac:dyDescent="0.2">
      <c r="A53" s="130"/>
      <c r="B53" s="135" t="s">
        <v>70</v>
      </c>
      <c r="C53" s="213" t="s">
        <v>71</v>
      </c>
      <c r="D53" s="214"/>
      <c r="E53" s="214"/>
      <c r="F53" s="140" t="s">
        <v>24</v>
      </c>
      <c r="G53" s="141"/>
      <c r="H53" s="141"/>
      <c r="I53" s="141">
        <f>'101 101.1 Pol'!G127</f>
        <v>0</v>
      </c>
      <c r="J53" s="138" t="str">
        <f>IF(I70=0,"",I53/I70*100)</f>
        <v/>
      </c>
    </row>
    <row r="54" spans="1:10" ht="25.5" customHeight="1" x14ac:dyDescent="0.2">
      <c r="A54" s="130"/>
      <c r="B54" s="135" t="s">
        <v>72</v>
      </c>
      <c r="C54" s="213" t="s">
        <v>73</v>
      </c>
      <c r="D54" s="214"/>
      <c r="E54" s="214"/>
      <c r="F54" s="140" t="s">
        <v>24</v>
      </c>
      <c r="G54" s="141"/>
      <c r="H54" s="141"/>
      <c r="I54" s="141">
        <f>'101 101.1 Pol'!G130</f>
        <v>0</v>
      </c>
      <c r="J54" s="138" t="str">
        <f>IF(I70=0,"",I54/I70*100)</f>
        <v/>
      </c>
    </row>
    <row r="55" spans="1:10" ht="25.5" customHeight="1" x14ac:dyDescent="0.2">
      <c r="A55" s="130"/>
      <c r="B55" s="135" t="s">
        <v>74</v>
      </c>
      <c r="C55" s="213" t="s">
        <v>75</v>
      </c>
      <c r="D55" s="214"/>
      <c r="E55" s="214"/>
      <c r="F55" s="140" t="s">
        <v>24</v>
      </c>
      <c r="G55" s="141"/>
      <c r="H55" s="141"/>
      <c r="I55" s="141">
        <f>'101 101.1 Pol'!G175</f>
        <v>0</v>
      </c>
      <c r="J55" s="138" t="str">
        <f>IF(I70=0,"",I55/I70*100)</f>
        <v/>
      </c>
    </row>
    <row r="56" spans="1:10" ht="25.5" customHeight="1" x14ac:dyDescent="0.2">
      <c r="A56" s="130"/>
      <c r="B56" s="135" t="s">
        <v>76</v>
      </c>
      <c r="C56" s="213" t="s">
        <v>77</v>
      </c>
      <c r="D56" s="214"/>
      <c r="E56" s="214"/>
      <c r="F56" s="140" t="s">
        <v>24</v>
      </c>
      <c r="G56" s="141"/>
      <c r="H56" s="141"/>
      <c r="I56" s="141">
        <f>'101 101.1 Pol'!G186</f>
        <v>0</v>
      </c>
      <c r="J56" s="138" t="str">
        <f>IF(I70=0,"",I56/I70*100)</f>
        <v/>
      </c>
    </row>
    <row r="57" spans="1:10" ht="25.5" customHeight="1" x14ac:dyDescent="0.2">
      <c r="A57" s="130"/>
      <c r="B57" s="135" t="s">
        <v>78</v>
      </c>
      <c r="C57" s="213" t="s">
        <v>79</v>
      </c>
      <c r="D57" s="214"/>
      <c r="E57" s="214"/>
      <c r="F57" s="140" t="s">
        <v>24</v>
      </c>
      <c r="G57" s="141"/>
      <c r="H57" s="141"/>
      <c r="I57" s="141">
        <f>'101 101.1 Pol'!G196</f>
        <v>0</v>
      </c>
      <c r="J57" s="138" t="str">
        <f>IF(I70=0,"",I57/I70*100)</f>
        <v/>
      </c>
    </row>
    <row r="58" spans="1:10" ht="25.5" customHeight="1" x14ac:dyDescent="0.2">
      <c r="A58" s="130"/>
      <c r="B58" s="135" t="s">
        <v>80</v>
      </c>
      <c r="C58" s="213" t="s">
        <v>81</v>
      </c>
      <c r="D58" s="214"/>
      <c r="E58" s="214"/>
      <c r="F58" s="140" t="s">
        <v>24</v>
      </c>
      <c r="G58" s="141"/>
      <c r="H58" s="141"/>
      <c r="I58" s="141">
        <f>'101 101.1 Pol'!G216</f>
        <v>0</v>
      </c>
      <c r="J58" s="138" t="str">
        <f>IF(I70=0,"",I58/I70*100)</f>
        <v/>
      </c>
    </row>
    <row r="59" spans="1:10" ht="25.5" customHeight="1" x14ac:dyDescent="0.2">
      <c r="A59" s="130"/>
      <c r="B59" s="135" t="s">
        <v>82</v>
      </c>
      <c r="C59" s="213" t="s">
        <v>83</v>
      </c>
      <c r="D59" s="214"/>
      <c r="E59" s="214"/>
      <c r="F59" s="140" t="s">
        <v>24</v>
      </c>
      <c r="G59" s="141"/>
      <c r="H59" s="141"/>
      <c r="I59" s="141">
        <f>'101 101.1 Pol'!G221</f>
        <v>0</v>
      </c>
      <c r="J59" s="138" t="str">
        <f>IF(I70=0,"",I59/I70*100)</f>
        <v/>
      </c>
    </row>
    <row r="60" spans="1:10" ht="25.5" customHeight="1" x14ac:dyDescent="0.2">
      <c r="A60" s="130"/>
      <c r="B60" s="135" t="s">
        <v>84</v>
      </c>
      <c r="C60" s="213" t="s">
        <v>85</v>
      </c>
      <c r="D60" s="214"/>
      <c r="E60" s="214"/>
      <c r="F60" s="140" t="s">
        <v>24</v>
      </c>
      <c r="G60" s="141"/>
      <c r="H60" s="141"/>
      <c r="I60" s="141">
        <f>'101 101.1 Pol'!G239</f>
        <v>0</v>
      </c>
      <c r="J60" s="138" t="str">
        <f>IF(I70=0,"",I60/I70*100)</f>
        <v/>
      </c>
    </row>
    <row r="61" spans="1:10" ht="25.5" customHeight="1" x14ac:dyDescent="0.2">
      <c r="A61" s="130"/>
      <c r="B61" s="135" t="s">
        <v>86</v>
      </c>
      <c r="C61" s="213" t="s">
        <v>87</v>
      </c>
      <c r="D61" s="214"/>
      <c r="E61" s="214"/>
      <c r="F61" s="140" t="s">
        <v>24</v>
      </c>
      <c r="G61" s="141"/>
      <c r="H61" s="141"/>
      <c r="I61" s="141">
        <f>'101 101.1 Pol'!G246</f>
        <v>0</v>
      </c>
      <c r="J61" s="138" t="str">
        <f>IF(I70=0,"",I61/I70*100)</f>
        <v/>
      </c>
    </row>
    <row r="62" spans="1:10" ht="25.5" customHeight="1" x14ac:dyDescent="0.2">
      <c r="A62" s="130"/>
      <c r="B62" s="135" t="s">
        <v>88</v>
      </c>
      <c r="C62" s="213" t="s">
        <v>89</v>
      </c>
      <c r="D62" s="214"/>
      <c r="E62" s="214"/>
      <c r="F62" s="140" t="s">
        <v>24</v>
      </c>
      <c r="G62" s="141"/>
      <c r="H62" s="141"/>
      <c r="I62" s="141">
        <f>'101 101.1 Pol'!G256</f>
        <v>0</v>
      </c>
      <c r="J62" s="138" t="str">
        <f>IF(I70=0,"",I62/I70*100)</f>
        <v/>
      </c>
    </row>
    <row r="63" spans="1:10" ht="25.5" customHeight="1" x14ac:dyDescent="0.2">
      <c r="A63" s="130"/>
      <c r="B63" s="135" t="s">
        <v>90</v>
      </c>
      <c r="C63" s="213" t="s">
        <v>91</v>
      </c>
      <c r="D63" s="214"/>
      <c r="E63" s="214"/>
      <c r="F63" s="140" t="s">
        <v>24</v>
      </c>
      <c r="G63" s="141"/>
      <c r="H63" s="141"/>
      <c r="I63" s="141">
        <f>'101 101.1 Pol'!G265</f>
        <v>0</v>
      </c>
      <c r="J63" s="138" t="str">
        <f>IF(I70=0,"",I63/I70*100)</f>
        <v/>
      </c>
    </row>
    <row r="64" spans="1:10" ht="25.5" customHeight="1" x14ac:dyDescent="0.2">
      <c r="A64" s="130"/>
      <c r="B64" s="135" t="s">
        <v>92</v>
      </c>
      <c r="C64" s="213" t="s">
        <v>93</v>
      </c>
      <c r="D64" s="214"/>
      <c r="E64" s="214"/>
      <c r="F64" s="140" t="s">
        <v>24</v>
      </c>
      <c r="G64" s="141"/>
      <c r="H64" s="141"/>
      <c r="I64" s="141">
        <f>'101 101.1 Pol'!G282</f>
        <v>0</v>
      </c>
      <c r="J64" s="138" t="str">
        <f>IF(I70=0,"",I64/I70*100)</f>
        <v/>
      </c>
    </row>
    <row r="65" spans="1:10" ht="25.5" customHeight="1" x14ac:dyDescent="0.2">
      <c r="A65" s="130"/>
      <c r="B65" s="135" t="s">
        <v>94</v>
      </c>
      <c r="C65" s="213" t="s">
        <v>95</v>
      </c>
      <c r="D65" s="214"/>
      <c r="E65" s="214"/>
      <c r="F65" s="140" t="s">
        <v>26</v>
      </c>
      <c r="G65" s="141"/>
      <c r="H65" s="141"/>
      <c r="I65" s="141">
        <f>'101 101.1 Pol'!G285</f>
        <v>0</v>
      </c>
      <c r="J65" s="138" t="str">
        <f>IF(I70=0,"",I65/I70*100)</f>
        <v/>
      </c>
    </row>
    <row r="66" spans="1:10" ht="25.5" customHeight="1" x14ac:dyDescent="0.2">
      <c r="A66" s="130"/>
      <c r="B66" s="135" t="s">
        <v>96</v>
      </c>
      <c r="C66" s="213" t="s">
        <v>97</v>
      </c>
      <c r="D66" s="214"/>
      <c r="E66" s="214"/>
      <c r="F66" s="140" t="s">
        <v>26</v>
      </c>
      <c r="G66" s="141"/>
      <c r="H66" s="141"/>
      <c r="I66" s="141">
        <f>'101 101.1 Pol'!G298</f>
        <v>0</v>
      </c>
      <c r="J66" s="138" t="str">
        <f>IF(I70=0,"",I66/I70*100)</f>
        <v/>
      </c>
    </row>
    <row r="67" spans="1:10" ht="25.5" customHeight="1" x14ac:dyDescent="0.2">
      <c r="A67" s="130"/>
      <c r="B67" s="135" t="s">
        <v>98</v>
      </c>
      <c r="C67" s="213" t="s">
        <v>91</v>
      </c>
      <c r="D67" s="214"/>
      <c r="E67" s="214"/>
      <c r="F67" s="140" t="s">
        <v>99</v>
      </c>
      <c r="G67" s="141"/>
      <c r="H67" s="141"/>
      <c r="I67" s="141">
        <f>'101 101.1 Pol'!G302</f>
        <v>0</v>
      </c>
      <c r="J67" s="138" t="str">
        <f>IF(I70=0,"",I67/I70*100)</f>
        <v/>
      </c>
    </row>
    <row r="68" spans="1:10" ht="25.5" customHeight="1" x14ac:dyDescent="0.2">
      <c r="A68" s="130"/>
      <c r="B68" s="135" t="s">
        <v>100</v>
      </c>
      <c r="C68" s="213" t="s">
        <v>27</v>
      </c>
      <c r="D68" s="214"/>
      <c r="E68" s="214"/>
      <c r="F68" s="140" t="s">
        <v>100</v>
      </c>
      <c r="G68" s="141"/>
      <c r="H68" s="141"/>
      <c r="I68" s="141">
        <f>'00 00.1 Naklady'!G8</f>
        <v>0</v>
      </c>
      <c r="J68" s="138" t="str">
        <f>IF(I70=0,"",I68/I70*100)</f>
        <v/>
      </c>
    </row>
    <row r="69" spans="1:10" ht="25.5" customHeight="1" x14ac:dyDescent="0.2">
      <c r="A69" s="130"/>
      <c r="B69" s="135" t="s">
        <v>101</v>
      </c>
      <c r="C69" s="213" t="s">
        <v>28</v>
      </c>
      <c r="D69" s="214"/>
      <c r="E69" s="214"/>
      <c r="F69" s="140" t="s">
        <v>101</v>
      </c>
      <c r="G69" s="141"/>
      <c r="H69" s="141"/>
      <c r="I69" s="141">
        <f>'00 00.1 Naklady'!G22</f>
        <v>0</v>
      </c>
      <c r="J69" s="138" t="str">
        <f>IF(I70=0,"",I69/I70*100)</f>
        <v/>
      </c>
    </row>
    <row r="70" spans="1:10" ht="25.5" customHeight="1" x14ac:dyDescent="0.2">
      <c r="A70" s="131"/>
      <c r="B70" s="136" t="s">
        <v>1</v>
      </c>
      <c r="C70" s="136"/>
      <c r="D70" s="137"/>
      <c r="E70" s="137"/>
      <c r="F70" s="142"/>
      <c r="G70" s="143"/>
      <c r="H70" s="143"/>
      <c r="I70" s="143">
        <f>SUM(I51:I69)</f>
        <v>0</v>
      </c>
      <c r="J70" s="139">
        <f>SUM(J51:J69)</f>
        <v>0</v>
      </c>
    </row>
    <row r="71" spans="1:10" x14ac:dyDescent="0.2">
      <c r="F71" s="91"/>
      <c r="G71" s="90"/>
      <c r="H71" s="91"/>
      <c r="I71" s="90"/>
      <c r="J71" s="92"/>
    </row>
    <row r="72" spans="1:10" x14ac:dyDescent="0.2">
      <c r="F72" s="91"/>
      <c r="G72" s="90"/>
      <c r="H72" s="91"/>
      <c r="I72" s="90"/>
      <c r="J72" s="92"/>
    </row>
    <row r="73" spans="1:10" x14ac:dyDescent="0.2">
      <c r="F73" s="91"/>
      <c r="G73" s="90"/>
      <c r="H73" s="91"/>
      <c r="I73" s="90"/>
      <c r="J73" s="92"/>
    </row>
  </sheetData>
  <sheetProtection password="C48B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C42:E42"/>
    <mergeCell ref="C43:E43"/>
    <mergeCell ref="B44:E44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57" t="s">
        <v>6</v>
      </c>
      <c r="B1" s="257"/>
      <c r="C1" s="258"/>
      <c r="D1" s="257"/>
      <c r="E1" s="257"/>
      <c r="F1" s="257"/>
      <c r="G1" s="257"/>
    </row>
    <row r="2" spans="1:7" ht="24.95" customHeight="1" x14ac:dyDescent="0.2">
      <c r="A2" s="72" t="s">
        <v>7</v>
      </c>
      <c r="B2" s="71"/>
      <c r="C2" s="259"/>
      <c r="D2" s="259"/>
      <c r="E2" s="259"/>
      <c r="F2" s="259"/>
      <c r="G2" s="260"/>
    </row>
    <row r="3" spans="1:7" ht="24.95" customHeight="1" x14ac:dyDescent="0.2">
      <c r="A3" s="72" t="s">
        <v>8</v>
      </c>
      <c r="B3" s="71"/>
      <c r="C3" s="259"/>
      <c r="D3" s="259"/>
      <c r="E3" s="259"/>
      <c r="F3" s="259"/>
      <c r="G3" s="260"/>
    </row>
    <row r="4" spans="1:7" ht="24.95" customHeight="1" x14ac:dyDescent="0.2">
      <c r="A4" s="72" t="s">
        <v>9</v>
      </c>
      <c r="B4" s="71"/>
      <c r="C4" s="259"/>
      <c r="D4" s="259"/>
      <c r="E4" s="259"/>
      <c r="F4" s="259"/>
      <c r="G4" s="260"/>
    </row>
    <row r="5" spans="1:7" x14ac:dyDescent="0.2">
      <c r="B5" s="6"/>
      <c r="C5" s="7"/>
      <c r="D5" s="8"/>
    </row>
  </sheetData>
  <sheetProtection password="C48B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102</v>
      </c>
      <c r="B1" s="265"/>
      <c r="C1" s="265"/>
      <c r="D1" s="265"/>
      <c r="E1" s="265"/>
      <c r="F1" s="265"/>
      <c r="G1" s="265"/>
      <c r="AG1" t="s">
        <v>103</v>
      </c>
    </row>
    <row r="2" spans="1:60" ht="24.95" customHeight="1" x14ac:dyDescent="0.2">
      <c r="A2" s="146" t="s">
        <v>7</v>
      </c>
      <c r="B2" s="71" t="s">
        <v>43</v>
      </c>
      <c r="C2" s="266" t="s">
        <v>44</v>
      </c>
      <c r="D2" s="267"/>
      <c r="E2" s="267"/>
      <c r="F2" s="267"/>
      <c r="G2" s="268"/>
      <c r="AG2" t="s">
        <v>104</v>
      </c>
    </row>
    <row r="3" spans="1:60" ht="24.95" customHeight="1" x14ac:dyDescent="0.2">
      <c r="A3" s="146" t="s">
        <v>8</v>
      </c>
      <c r="B3" s="71" t="s">
        <v>56</v>
      </c>
      <c r="C3" s="266" t="s">
        <v>57</v>
      </c>
      <c r="D3" s="267"/>
      <c r="E3" s="267"/>
      <c r="F3" s="267"/>
      <c r="G3" s="268"/>
      <c r="AC3" s="89" t="s">
        <v>105</v>
      </c>
      <c r="AG3" t="s">
        <v>106</v>
      </c>
    </row>
    <row r="4" spans="1:60" ht="24.95" customHeight="1" x14ac:dyDescent="0.2">
      <c r="A4" s="147" t="s">
        <v>9</v>
      </c>
      <c r="B4" s="148" t="s">
        <v>58</v>
      </c>
      <c r="C4" s="269" t="s">
        <v>57</v>
      </c>
      <c r="D4" s="270"/>
      <c r="E4" s="270"/>
      <c r="F4" s="270"/>
      <c r="G4" s="271"/>
      <c r="AG4" t="s">
        <v>107</v>
      </c>
    </row>
    <row r="5" spans="1:60" x14ac:dyDescent="0.2">
      <c r="D5" s="145"/>
    </row>
    <row r="6" spans="1:60" ht="38.25" x14ac:dyDescent="0.2">
      <c r="A6" s="150" t="s">
        <v>108</v>
      </c>
      <c r="B6" s="152" t="s">
        <v>109</v>
      </c>
      <c r="C6" s="152" t="s">
        <v>110</v>
      </c>
      <c r="D6" s="151" t="s">
        <v>111</v>
      </c>
      <c r="E6" s="150" t="s">
        <v>112</v>
      </c>
      <c r="F6" s="149" t="s">
        <v>113</v>
      </c>
      <c r="G6" s="150" t="s">
        <v>29</v>
      </c>
      <c r="H6" s="153" t="s">
        <v>30</v>
      </c>
      <c r="I6" s="153" t="s">
        <v>114</v>
      </c>
      <c r="J6" s="153" t="s">
        <v>31</v>
      </c>
      <c r="K6" s="153" t="s">
        <v>115</v>
      </c>
      <c r="L6" s="153" t="s">
        <v>116</v>
      </c>
      <c r="M6" s="153" t="s">
        <v>117</v>
      </c>
      <c r="N6" s="153" t="s">
        <v>118</v>
      </c>
      <c r="O6" s="153" t="s">
        <v>119</v>
      </c>
      <c r="P6" s="153" t="s">
        <v>120</v>
      </c>
      <c r="Q6" s="153" t="s">
        <v>121</v>
      </c>
      <c r="R6" s="153" t="s">
        <v>122</v>
      </c>
      <c r="S6" s="153" t="s">
        <v>123</v>
      </c>
      <c r="T6" s="153" t="s">
        <v>124</v>
      </c>
      <c r="U6" s="153" t="s">
        <v>125</v>
      </c>
      <c r="V6" s="153" t="s">
        <v>126</v>
      </c>
      <c r="W6" s="153" t="s">
        <v>127</v>
      </c>
    </row>
    <row r="7" spans="1:60" hidden="1" x14ac:dyDescent="0.2">
      <c r="A7" s="5"/>
      <c r="B7" s="6"/>
      <c r="C7" s="6"/>
      <c r="D7" s="8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</row>
    <row r="8" spans="1:60" x14ac:dyDescent="0.2">
      <c r="A8" s="169" t="s">
        <v>128</v>
      </c>
      <c r="B8" s="170" t="s">
        <v>100</v>
      </c>
      <c r="C8" s="184" t="s">
        <v>27</v>
      </c>
      <c r="D8" s="171"/>
      <c r="E8" s="172"/>
      <c r="F8" s="173"/>
      <c r="G8" s="173">
        <f>SUMIF(AG9:AG21,"&lt;&gt;NOR",G9:G21)</f>
        <v>0</v>
      </c>
      <c r="H8" s="173"/>
      <c r="I8" s="173">
        <f>SUM(I9:I21)</f>
        <v>0</v>
      </c>
      <c r="J8" s="173"/>
      <c r="K8" s="173">
        <f>SUM(K9:K21)</f>
        <v>0</v>
      </c>
      <c r="L8" s="173"/>
      <c r="M8" s="173">
        <f>SUM(M9:M21)</f>
        <v>0</v>
      </c>
      <c r="N8" s="173"/>
      <c r="O8" s="173">
        <f>SUM(O9:O21)</f>
        <v>0</v>
      </c>
      <c r="P8" s="173"/>
      <c r="Q8" s="173">
        <f>SUM(Q9:Q21)</f>
        <v>0</v>
      </c>
      <c r="R8" s="173"/>
      <c r="S8" s="173"/>
      <c r="T8" s="174"/>
      <c r="U8" s="168"/>
      <c r="V8" s="168">
        <f>SUM(V9:V21)</f>
        <v>0</v>
      </c>
      <c r="W8" s="168"/>
      <c r="AG8" t="s">
        <v>129</v>
      </c>
    </row>
    <row r="9" spans="1:60" outlineLevel="1" x14ac:dyDescent="0.2">
      <c r="A9" s="175">
        <v>1</v>
      </c>
      <c r="B9" s="176" t="s">
        <v>130</v>
      </c>
      <c r="C9" s="185" t="s">
        <v>131</v>
      </c>
      <c r="D9" s="177" t="s">
        <v>132</v>
      </c>
      <c r="E9" s="178">
        <v>1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0"/>
      <c r="S9" s="180" t="s">
        <v>133</v>
      </c>
      <c r="T9" s="181" t="s">
        <v>134</v>
      </c>
      <c r="U9" s="165">
        <v>0</v>
      </c>
      <c r="V9" s="165">
        <f>ROUND(E9*U9,2)</f>
        <v>0</v>
      </c>
      <c r="W9" s="165"/>
      <c r="X9" s="154"/>
      <c r="Y9" s="154"/>
      <c r="Z9" s="154"/>
      <c r="AA9" s="154"/>
      <c r="AB9" s="154"/>
      <c r="AC9" s="154"/>
      <c r="AD9" s="154"/>
      <c r="AE9" s="154"/>
      <c r="AF9" s="154"/>
      <c r="AG9" s="154" t="s">
        <v>135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ht="45" outlineLevel="1" x14ac:dyDescent="0.2">
      <c r="A10" s="163"/>
      <c r="B10" s="164"/>
      <c r="C10" s="261" t="s">
        <v>136</v>
      </c>
      <c r="D10" s="262"/>
      <c r="E10" s="262"/>
      <c r="F10" s="262"/>
      <c r="G10" s="262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54"/>
      <c r="Y10" s="154"/>
      <c r="Z10" s="154"/>
      <c r="AA10" s="154"/>
      <c r="AB10" s="154"/>
      <c r="AC10" s="154"/>
      <c r="AD10" s="154"/>
      <c r="AE10" s="154"/>
      <c r="AF10" s="154"/>
      <c r="AG10" s="154" t="s">
        <v>137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82" t="str">
        <f>C10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10" s="154"/>
      <c r="BC10" s="154"/>
      <c r="BD10" s="154"/>
      <c r="BE10" s="154"/>
      <c r="BF10" s="154"/>
      <c r="BG10" s="154"/>
      <c r="BH10" s="154"/>
    </row>
    <row r="11" spans="1:60" outlineLevel="1" x14ac:dyDescent="0.2">
      <c r="A11" s="175">
        <v>2</v>
      </c>
      <c r="B11" s="176" t="s">
        <v>138</v>
      </c>
      <c r="C11" s="185" t="s">
        <v>139</v>
      </c>
      <c r="D11" s="177" t="s">
        <v>132</v>
      </c>
      <c r="E11" s="178">
        <v>1</v>
      </c>
      <c r="F11" s="179"/>
      <c r="G11" s="180">
        <f>ROUND(E11*F11,2)</f>
        <v>0</v>
      </c>
      <c r="H11" s="179"/>
      <c r="I11" s="180">
        <f>ROUND(E11*H11,2)</f>
        <v>0</v>
      </c>
      <c r="J11" s="179"/>
      <c r="K11" s="180">
        <f>ROUND(E11*J11,2)</f>
        <v>0</v>
      </c>
      <c r="L11" s="180">
        <v>21</v>
      </c>
      <c r="M11" s="180">
        <f>G11*(1+L11/100)</f>
        <v>0</v>
      </c>
      <c r="N11" s="180">
        <v>0</v>
      </c>
      <c r="O11" s="180">
        <f>ROUND(E11*N11,2)</f>
        <v>0</v>
      </c>
      <c r="P11" s="180">
        <v>0</v>
      </c>
      <c r="Q11" s="180">
        <f>ROUND(E11*P11,2)</f>
        <v>0</v>
      </c>
      <c r="R11" s="180"/>
      <c r="S11" s="180" t="s">
        <v>133</v>
      </c>
      <c r="T11" s="181" t="s">
        <v>134</v>
      </c>
      <c r="U11" s="165">
        <v>0</v>
      </c>
      <c r="V11" s="165">
        <f>ROUND(E11*U11,2)</f>
        <v>0</v>
      </c>
      <c r="W11" s="165"/>
      <c r="X11" s="154"/>
      <c r="Y11" s="154"/>
      <c r="Z11" s="154"/>
      <c r="AA11" s="154"/>
      <c r="AB11" s="154"/>
      <c r="AC11" s="154"/>
      <c r="AD11" s="154"/>
      <c r="AE11" s="154"/>
      <c r="AF11" s="154"/>
      <c r="AG11" s="154" t="s">
        <v>135</v>
      </c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">
      <c r="A12" s="163"/>
      <c r="B12" s="164"/>
      <c r="C12" s="261" t="s">
        <v>140</v>
      </c>
      <c r="D12" s="262"/>
      <c r="E12" s="262"/>
      <c r="F12" s="262"/>
      <c r="G12" s="262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54"/>
      <c r="Y12" s="154"/>
      <c r="Z12" s="154"/>
      <c r="AA12" s="154"/>
      <c r="AB12" s="154"/>
      <c r="AC12" s="154"/>
      <c r="AD12" s="154"/>
      <c r="AE12" s="154"/>
      <c r="AF12" s="154"/>
      <c r="AG12" s="154" t="s">
        <v>137</v>
      </c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82" t="str">
        <f>C12</f>
        <v>Zaměření a vytýčení stávajících inženýrských sítí v místě stavby z hlediska jejich ochrany při provádění stavby.</v>
      </c>
      <c r="BB12" s="154"/>
      <c r="BC12" s="154"/>
      <c r="BD12" s="154"/>
      <c r="BE12" s="154"/>
      <c r="BF12" s="154"/>
      <c r="BG12" s="154"/>
      <c r="BH12" s="154"/>
    </row>
    <row r="13" spans="1:60" outlineLevel="1" x14ac:dyDescent="0.2">
      <c r="A13" s="175">
        <v>3</v>
      </c>
      <c r="B13" s="176" t="s">
        <v>141</v>
      </c>
      <c r="C13" s="185" t="s">
        <v>142</v>
      </c>
      <c r="D13" s="177" t="s">
        <v>132</v>
      </c>
      <c r="E13" s="178">
        <v>1</v>
      </c>
      <c r="F13" s="179"/>
      <c r="G13" s="180">
        <f>ROUND(E13*F13,2)</f>
        <v>0</v>
      </c>
      <c r="H13" s="179"/>
      <c r="I13" s="180">
        <f>ROUND(E13*H13,2)</f>
        <v>0</v>
      </c>
      <c r="J13" s="179"/>
      <c r="K13" s="180">
        <f>ROUND(E13*J13,2)</f>
        <v>0</v>
      </c>
      <c r="L13" s="180">
        <v>21</v>
      </c>
      <c r="M13" s="180">
        <f>G13*(1+L13/100)</f>
        <v>0</v>
      </c>
      <c r="N13" s="180">
        <v>0</v>
      </c>
      <c r="O13" s="180">
        <f>ROUND(E13*N13,2)</f>
        <v>0</v>
      </c>
      <c r="P13" s="180">
        <v>0</v>
      </c>
      <c r="Q13" s="180">
        <f>ROUND(E13*P13,2)</f>
        <v>0</v>
      </c>
      <c r="R13" s="180"/>
      <c r="S13" s="180" t="s">
        <v>133</v>
      </c>
      <c r="T13" s="181" t="s">
        <v>134</v>
      </c>
      <c r="U13" s="165">
        <v>0</v>
      </c>
      <c r="V13" s="165">
        <f>ROUND(E13*U13,2)</f>
        <v>0</v>
      </c>
      <c r="W13" s="165"/>
      <c r="X13" s="154"/>
      <c r="Y13" s="154"/>
      <c r="Z13" s="154"/>
      <c r="AA13" s="154"/>
      <c r="AB13" s="154"/>
      <c r="AC13" s="154"/>
      <c r="AD13" s="154"/>
      <c r="AE13" s="154"/>
      <c r="AF13" s="154"/>
      <c r="AG13" s="154" t="s">
        <v>135</v>
      </c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outlineLevel="1" x14ac:dyDescent="0.2">
      <c r="A14" s="163"/>
      <c r="B14" s="164"/>
      <c r="C14" s="261" t="s">
        <v>182</v>
      </c>
      <c r="D14" s="262"/>
      <c r="E14" s="262"/>
      <c r="F14" s="262"/>
      <c r="G14" s="262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54"/>
      <c r="Y14" s="154"/>
      <c r="Z14" s="154"/>
      <c r="AA14" s="154"/>
      <c r="AB14" s="154"/>
      <c r="AC14" s="154"/>
      <c r="AD14" s="154"/>
      <c r="AE14" s="154"/>
      <c r="AF14" s="154"/>
      <c r="AG14" s="154" t="s">
        <v>137</v>
      </c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ht="22.5" outlineLevel="1" x14ac:dyDescent="0.2">
      <c r="A15" s="163"/>
      <c r="B15" s="164"/>
      <c r="C15" s="263" t="s">
        <v>143</v>
      </c>
      <c r="D15" s="264"/>
      <c r="E15" s="264"/>
      <c r="F15" s="264"/>
      <c r="G15" s="264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54"/>
      <c r="Y15" s="154"/>
      <c r="Z15" s="154"/>
      <c r="AA15" s="154"/>
      <c r="AB15" s="154"/>
      <c r="AC15" s="154"/>
      <c r="AD15" s="154"/>
      <c r="AE15" s="154"/>
      <c r="AF15" s="154"/>
      <c r="AG15" s="154" t="s">
        <v>137</v>
      </c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82" t="str">
        <f>C15</f>
        <v>Vyhotovení protokolu o vytyčení stavby se seznamem souřadnic vytyčených bodů a jejich polohopisnými (S-JTSK) a výškopisnými (Bpv) hodnotami.</v>
      </c>
      <c r="BB15" s="154"/>
      <c r="BC15" s="154"/>
      <c r="BD15" s="154"/>
      <c r="BE15" s="154"/>
      <c r="BF15" s="154"/>
      <c r="BG15" s="154"/>
      <c r="BH15" s="154"/>
    </row>
    <row r="16" spans="1:60" ht="22.5" outlineLevel="1" x14ac:dyDescent="0.2">
      <c r="A16" s="163"/>
      <c r="B16" s="164"/>
      <c r="C16" s="263" t="s">
        <v>144</v>
      </c>
      <c r="D16" s="264"/>
      <c r="E16" s="264"/>
      <c r="F16" s="264"/>
      <c r="G16" s="264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54"/>
      <c r="Y16" s="154"/>
      <c r="Z16" s="154"/>
      <c r="AA16" s="154"/>
      <c r="AB16" s="154"/>
      <c r="AC16" s="154"/>
      <c r="AD16" s="154"/>
      <c r="AE16" s="154"/>
      <c r="AF16" s="154"/>
      <c r="AG16" s="154" t="s">
        <v>137</v>
      </c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82" t="str">
        <f>C16</f>
        <v>Náklady na provedení skutečného zaměření stavby v rozsahu nezbytném pro zápis změny do katastru nemovitostí včetně vyhotovení geometrického plánu.</v>
      </c>
      <c r="BB16" s="154"/>
      <c r="BC16" s="154"/>
      <c r="BD16" s="154"/>
      <c r="BE16" s="154"/>
      <c r="BF16" s="154"/>
      <c r="BG16" s="154"/>
      <c r="BH16" s="154"/>
    </row>
    <row r="17" spans="1:60" outlineLevel="1" x14ac:dyDescent="0.2">
      <c r="A17" s="175">
        <v>4</v>
      </c>
      <c r="B17" s="176" t="s">
        <v>145</v>
      </c>
      <c r="C17" s="185" t="s">
        <v>146</v>
      </c>
      <c r="D17" s="177" t="s">
        <v>132</v>
      </c>
      <c r="E17" s="178">
        <v>1</v>
      </c>
      <c r="F17" s="179"/>
      <c r="G17" s="180">
        <f>ROUND(E17*F17,2)</f>
        <v>0</v>
      </c>
      <c r="H17" s="179"/>
      <c r="I17" s="180">
        <f>ROUND(E17*H17,2)</f>
        <v>0</v>
      </c>
      <c r="J17" s="179"/>
      <c r="K17" s="180">
        <f>ROUND(E17*J17,2)</f>
        <v>0</v>
      </c>
      <c r="L17" s="180">
        <v>21</v>
      </c>
      <c r="M17" s="180">
        <f>G17*(1+L17/100)</f>
        <v>0</v>
      </c>
      <c r="N17" s="180">
        <v>0</v>
      </c>
      <c r="O17" s="180">
        <f>ROUND(E17*N17,2)</f>
        <v>0</v>
      </c>
      <c r="P17" s="180">
        <v>0</v>
      </c>
      <c r="Q17" s="180">
        <f>ROUND(E17*P17,2)</f>
        <v>0</v>
      </c>
      <c r="R17" s="180"/>
      <c r="S17" s="180" t="s">
        <v>133</v>
      </c>
      <c r="T17" s="181" t="s">
        <v>134</v>
      </c>
      <c r="U17" s="165">
        <v>0</v>
      </c>
      <c r="V17" s="165">
        <f>ROUND(E17*U17,2)</f>
        <v>0</v>
      </c>
      <c r="W17" s="165"/>
      <c r="X17" s="154"/>
      <c r="Y17" s="154"/>
      <c r="Z17" s="154"/>
      <c r="AA17" s="154"/>
      <c r="AB17" s="154"/>
      <c r="AC17" s="154"/>
      <c r="AD17" s="154"/>
      <c r="AE17" s="154"/>
      <c r="AF17" s="154"/>
      <c r="AG17" s="154" t="s">
        <v>135</v>
      </c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outlineLevel="1" x14ac:dyDescent="0.2">
      <c r="A18" s="163"/>
      <c r="B18" s="164"/>
      <c r="C18" s="261" t="s">
        <v>183</v>
      </c>
      <c r="D18" s="262"/>
      <c r="E18" s="262"/>
      <c r="F18" s="262"/>
      <c r="G18" s="262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54"/>
      <c r="Y18" s="154"/>
      <c r="Z18" s="154"/>
      <c r="AA18" s="154"/>
      <c r="AB18" s="154"/>
      <c r="AC18" s="154"/>
      <c r="AD18" s="154"/>
      <c r="AE18" s="154"/>
      <c r="AF18" s="154"/>
      <c r="AG18" s="154" t="s">
        <v>137</v>
      </c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ht="22.5" outlineLevel="1" x14ac:dyDescent="0.2">
      <c r="A19" s="163"/>
      <c r="B19" s="164"/>
      <c r="C19" s="263" t="s">
        <v>147</v>
      </c>
      <c r="D19" s="264"/>
      <c r="E19" s="264"/>
      <c r="F19" s="264"/>
      <c r="G19" s="264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54"/>
      <c r="Y19" s="154"/>
      <c r="Z19" s="154"/>
      <c r="AA19" s="154"/>
      <c r="AB19" s="154"/>
      <c r="AC19" s="154"/>
      <c r="AD19" s="154"/>
      <c r="AE19" s="154"/>
      <c r="AF19" s="154"/>
      <c r="AG19" s="154" t="s">
        <v>137</v>
      </c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82" t="str">
        <f>C19</f>
        <v>Vybudování: 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9" s="154"/>
      <c r="BC19" s="154"/>
      <c r="BD19" s="154"/>
      <c r="BE19" s="154"/>
      <c r="BF19" s="154"/>
      <c r="BG19" s="154"/>
      <c r="BH19" s="154"/>
    </row>
    <row r="20" spans="1:60" ht="33.75" outlineLevel="1" x14ac:dyDescent="0.2">
      <c r="A20" s="163"/>
      <c r="B20" s="164"/>
      <c r="C20" s="263" t="s">
        <v>148</v>
      </c>
      <c r="D20" s="264"/>
      <c r="E20" s="264"/>
      <c r="F20" s="264"/>
      <c r="G20" s="264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54"/>
      <c r="Y20" s="154"/>
      <c r="Z20" s="154"/>
      <c r="AA20" s="154"/>
      <c r="AB20" s="154"/>
      <c r="AC20" s="154"/>
      <c r="AD20" s="154"/>
      <c r="AE20" s="154"/>
      <c r="AF20" s="154"/>
      <c r="AG20" s="154" t="s">
        <v>137</v>
      </c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82" t="str">
        <f>C20</f>
        <v>Provoz: 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0" s="154"/>
      <c r="BC20" s="154"/>
      <c r="BD20" s="154"/>
      <c r="BE20" s="154"/>
      <c r="BF20" s="154"/>
      <c r="BG20" s="154"/>
      <c r="BH20" s="154"/>
    </row>
    <row r="21" spans="1:60" ht="22.5" outlineLevel="1" x14ac:dyDescent="0.2">
      <c r="A21" s="163"/>
      <c r="B21" s="164"/>
      <c r="C21" s="263" t="s">
        <v>149</v>
      </c>
      <c r="D21" s="264"/>
      <c r="E21" s="264"/>
      <c r="F21" s="264"/>
      <c r="G21" s="264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54"/>
      <c r="Y21" s="154"/>
      <c r="Z21" s="154"/>
      <c r="AA21" s="154"/>
      <c r="AB21" s="154"/>
      <c r="AC21" s="154"/>
      <c r="AD21" s="154"/>
      <c r="AE21" s="154"/>
      <c r="AF21" s="154"/>
      <c r="AG21" s="154" t="s">
        <v>137</v>
      </c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82" t="str">
        <f>C21</f>
        <v>Odstranění: 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1" s="154"/>
      <c r="BC21" s="154"/>
      <c r="BD21" s="154"/>
      <c r="BE21" s="154"/>
      <c r="BF21" s="154"/>
      <c r="BG21" s="154"/>
      <c r="BH21" s="154"/>
    </row>
    <row r="22" spans="1:60" x14ac:dyDescent="0.2">
      <c r="A22" s="169" t="s">
        <v>128</v>
      </c>
      <c r="B22" s="170" t="s">
        <v>101</v>
      </c>
      <c r="C22" s="184" t="s">
        <v>28</v>
      </c>
      <c r="D22" s="171"/>
      <c r="E22" s="172"/>
      <c r="F22" s="173"/>
      <c r="G22" s="173">
        <f>SUMIF(AG23:AG43,"&lt;&gt;NOR",G23:G43)</f>
        <v>0</v>
      </c>
      <c r="H22" s="173"/>
      <c r="I22" s="173">
        <f>SUM(I23:I43)</f>
        <v>0</v>
      </c>
      <c r="J22" s="173"/>
      <c r="K22" s="173">
        <f>SUM(K23:K43)</f>
        <v>0</v>
      </c>
      <c r="L22" s="173"/>
      <c r="M22" s="173">
        <f>SUM(M23:M43)</f>
        <v>0</v>
      </c>
      <c r="N22" s="173"/>
      <c r="O22" s="173">
        <f>SUM(O23:O43)</f>
        <v>0</v>
      </c>
      <c r="P22" s="173"/>
      <c r="Q22" s="173">
        <f>SUM(Q23:Q43)</f>
        <v>0</v>
      </c>
      <c r="R22" s="173"/>
      <c r="S22" s="173"/>
      <c r="T22" s="174"/>
      <c r="U22" s="168"/>
      <c r="V22" s="168">
        <f>SUM(V23:V43)</f>
        <v>0</v>
      </c>
      <c r="W22" s="168"/>
      <c r="AG22" t="s">
        <v>129</v>
      </c>
    </row>
    <row r="23" spans="1:60" outlineLevel="1" x14ac:dyDescent="0.2">
      <c r="A23" s="175">
        <v>5</v>
      </c>
      <c r="B23" s="176" t="s">
        <v>150</v>
      </c>
      <c r="C23" s="185" t="s">
        <v>151</v>
      </c>
      <c r="D23" s="177" t="s">
        <v>132</v>
      </c>
      <c r="E23" s="178">
        <v>1</v>
      </c>
      <c r="F23" s="179"/>
      <c r="G23" s="180">
        <f>ROUND(E23*F23,2)</f>
        <v>0</v>
      </c>
      <c r="H23" s="179"/>
      <c r="I23" s="180">
        <f>ROUND(E23*H23,2)</f>
        <v>0</v>
      </c>
      <c r="J23" s="179"/>
      <c r="K23" s="180">
        <f>ROUND(E23*J23,2)</f>
        <v>0</v>
      </c>
      <c r="L23" s="180">
        <v>21</v>
      </c>
      <c r="M23" s="180">
        <f>G23*(1+L23/100)</f>
        <v>0</v>
      </c>
      <c r="N23" s="180">
        <v>0</v>
      </c>
      <c r="O23" s="180">
        <f>ROUND(E23*N23,2)</f>
        <v>0</v>
      </c>
      <c r="P23" s="180">
        <v>0</v>
      </c>
      <c r="Q23" s="180">
        <f>ROUND(E23*P23,2)</f>
        <v>0</v>
      </c>
      <c r="R23" s="180"/>
      <c r="S23" s="180" t="s">
        <v>133</v>
      </c>
      <c r="T23" s="181" t="s">
        <v>134</v>
      </c>
      <c r="U23" s="165">
        <v>0</v>
      </c>
      <c r="V23" s="165">
        <f>ROUND(E23*U23,2)</f>
        <v>0</v>
      </c>
      <c r="W23" s="165"/>
      <c r="X23" s="154"/>
      <c r="Y23" s="154"/>
      <c r="Z23" s="154"/>
      <c r="AA23" s="154"/>
      <c r="AB23" s="154"/>
      <c r="AC23" s="154"/>
      <c r="AD23" s="154"/>
      <c r="AE23" s="154"/>
      <c r="AF23" s="154"/>
      <c r="AG23" s="154" t="s">
        <v>135</v>
      </c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ht="33.75" outlineLevel="1" x14ac:dyDescent="0.2">
      <c r="A24" s="163"/>
      <c r="B24" s="164"/>
      <c r="C24" s="261" t="s">
        <v>152</v>
      </c>
      <c r="D24" s="262"/>
      <c r="E24" s="262"/>
      <c r="F24" s="262"/>
      <c r="G24" s="262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54"/>
      <c r="Y24" s="154"/>
      <c r="Z24" s="154"/>
      <c r="AA24" s="154"/>
      <c r="AB24" s="154"/>
      <c r="AC24" s="154"/>
      <c r="AD24" s="154"/>
      <c r="AE24" s="154"/>
      <c r="AF24" s="154"/>
      <c r="AG24" s="154" t="s">
        <v>137</v>
      </c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82" t="str">
        <f>C24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4" s="154"/>
      <c r="BC24" s="154"/>
      <c r="BD24" s="154"/>
      <c r="BE24" s="154"/>
      <c r="BF24" s="154"/>
      <c r="BG24" s="154"/>
      <c r="BH24" s="154"/>
    </row>
    <row r="25" spans="1:60" outlineLevel="1" x14ac:dyDescent="0.2">
      <c r="A25" s="175">
        <v>6</v>
      </c>
      <c r="B25" s="176" t="s">
        <v>153</v>
      </c>
      <c r="C25" s="185" t="s">
        <v>154</v>
      </c>
      <c r="D25" s="177" t="s">
        <v>132</v>
      </c>
      <c r="E25" s="178">
        <v>1</v>
      </c>
      <c r="F25" s="179"/>
      <c r="G25" s="180">
        <f>ROUND(E25*F25,2)</f>
        <v>0</v>
      </c>
      <c r="H25" s="179"/>
      <c r="I25" s="180">
        <f>ROUND(E25*H25,2)</f>
        <v>0</v>
      </c>
      <c r="J25" s="179"/>
      <c r="K25" s="180">
        <f>ROUND(E25*J25,2)</f>
        <v>0</v>
      </c>
      <c r="L25" s="180">
        <v>21</v>
      </c>
      <c r="M25" s="180">
        <f>G25*(1+L25/100)</f>
        <v>0</v>
      </c>
      <c r="N25" s="180">
        <v>0</v>
      </c>
      <c r="O25" s="180">
        <f>ROUND(E25*N25,2)</f>
        <v>0</v>
      </c>
      <c r="P25" s="180">
        <v>0</v>
      </c>
      <c r="Q25" s="180">
        <f>ROUND(E25*P25,2)</f>
        <v>0</v>
      </c>
      <c r="R25" s="180"/>
      <c r="S25" s="180" t="s">
        <v>133</v>
      </c>
      <c r="T25" s="181" t="s">
        <v>134</v>
      </c>
      <c r="U25" s="165">
        <v>0</v>
      </c>
      <c r="V25" s="165">
        <f>ROUND(E25*U25,2)</f>
        <v>0</v>
      </c>
      <c r="W25" s="165"/>
      <c r="X25" s="154"/>
      <c r="Y25" s="154"/>
      <c r="Z25" s="154"/>
      <c r="AA25" s="154"/>
      <c r="AB25" s="154"/>
      <c r="AC25" s="154"/>
      <c r="AD25" s="154"/>
      <c r="AE25" s="154"/>
      <c r="AF25" s="154"/>
      <c r="AG25" s="154" t="s">
        <v>135</v>
      </c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ht="33.75" outlineLevel="1" x14ac:dyDescent="0.2">
      <c r="A26" s="163"/>
      <c r="B26" s="164"/>
      <c r="C26" s="261" t="s">
        <v>155</v>
      </c>
      <c r="D26" s="262"/>
      <c r="E26" s="262"/>
      <c r="F26" s="262"/>
      <c r="G26" s="262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54"/>
      <c r="Y26" s="154"/>
      <c r="Z26" s="154"/>
      <c r="AA26" s="154"/>
      <c r="AB26" s="154"/>
      <c r="AC26" s="154"/>
      <c r="AD26" s="154"/>
      <c r="AE26" s="154"/>
      <c r="AF26" s="154"/>
      <c r="AG26" s="154" t="s">
        <v>137</v>
      </c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82" t="str">
        <f>C26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 Včetně nákladů na případné provedení kopaných sond.</v>
      </c>
      <c r="BB26" s="154"/>
      <c r="BC26" s="154"/>
      <c r="BD26" s="154"/>
      <c r="BE26" s="154"/>
      <c r="BF26" s="154"/>
      <c r="BG26" s="154"/>
      <c r="BH26" s="154"/>
    </row>
    <row r="27" spans="1:60" outlineLevel="1" x14ac:dyDescent="0.2">
      <c r="A27" s="175">
        <v>7</v>
      </c>
      <c r="B27" s="176" t="s">
        <v>156</v>
      </c>
      <c r="C27" s="185" t="s">
        <v>157</v>
      </c>
      <c r="D27" s="177" t="s">
        <v>132</v>
      </c>
      <c r="E27" s="178">
        <v>1</v>
      </c>
      <c r="F27" s="179"/>
      <c r="G27" s="180">
        <f>ROUND(E27*F27,2)</f>
        <v>0</v>
      </c>
      <c r="H27" s="179"/>
      <c r="I27" s="180">
        <f>ROUND(E27*H27,2)</f>
        <v>0</v>
      </c>
      <c r="J27" s="179"/>
      <c r="K27" s="180">
        <f>ROUND(E27*J27,2)</f>
        <v>0</v>
      </c>
      <c r="L27" s="180">
        <v>21</v>
      </c>
      <c r="M27" s="180">
        <f>G27*(1+L27/100)</f>
        <v>0</v>
      </c>
      <c r="N27" s="180">
        <v>0</v>
      </c>
      <c r="O27" s="180">
        <f>ROUND(E27*N27,2)</f>
        <v>0</v>
      </c>
      <c r="P27" s="180">
        <v>0</v>
      </c>
      <c r="Q27" s="180">
        <f>ROUND(E27*P27,2)</f>
        <v>0</v>
      </c>
      <c r="R27" s="180"/>
      <c r="S27" s="180" t="s">
        <v>133</v>
      </c>
      <c r="T27" s="181" t="s">
        <v>134</v>
      </c>
      <c r="U27" s="165">
        <v>0</v>
      </c>
      <c r="V27" s="165">
        <f>ROUND(E27*U27,2)</f>
        <v>0</v>
      </c>
      <c r="W27" s="165"/>
      <c r="X27" s="154"/>
      <c r="Y27" s="154"/>
      <c r="Z27" s="154"/>
      <c r="AA27" s="154"/>
      <c r="AB27" s="154"/>
      <c r="AC27" s="154"/>
      <c r="AD27" s="154"/>
      <c r="AE27" s="154"/>
      <c r="AF27" s="154"/>
      <c r="AG27" s="154" t="s">
        <v>135</v>
      </c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ht="22.5" outlineLevel="1" x14ac:dyDescent="0.2">
      <c r="A28" s="163"/>
      <c r="B28" s="164"/>
      <c r="C28" s="261" t="s">
        <v>158</v>
      </c>
      <c r="D28" s="262"/>
      <c r="E28" s="262"/>
      <c r="F28" s="262"/>
      <c r="G28" s="262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54"/>
      <c r="Y28" s="154"/>
      <c r="Z28" s="154"/>
      <c r="AA28" s="154"/>
      <c r="AB28" s="154"/>
      <c r="AC28" s="154"/>
      <c r="AD28" s="154"/>
      <c r="AE28" s="154"/>
      <c r="AF28" s="154"/>
      <c r="AG28" s="154" t="s">
        <v>137</v>
      </c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82" t="str">
        <f>C28</f>
        <v>Náklady na zajištění autorského dozoru a vyhotovení dokumentace skutečného provedení stavby a její předání objednateli v požadované formě a požadovaném počtu.</v>
      </c>
      <c r="BB28" s="154"/>
      <c r="BC28" s="154"/>
      <c r="BD28" s="154"/>
      <c r="BE28" s="154"/>
      <c r="BF28" s="154"/>
      <c r="BG28" s="154"/>
      <c r="BH28" s="154"/>
    </row>
    <row r="29" spans="1:60" outlineLevel="1" x14ac:dyDescent="0.2">
      <c r="A29" s="175">
        <v>8</v>
      </c>
      <c r="B29" s="176" t="s">
        <v>159</v>
      </c>
      <c r="C29" s="185" t="s">
        <v>160</v>
      </c>
      <c r="D29" s="177" t="s">
        <v>132</v>
      </c>
      <c r="E29" s="178">
        <v>1</v>
      </c>
      <c r="F29" s="179"/>
      <c r="G29" s="180">
        <f>ROUND(E29*F29,2)</f>
        <v>0</v>
      </c>
      <c r="H29" s="179"/>
      <c r="I29" s="180">
        <f>ROUND(E29*H29,2)</f>
        <v>0</v>
      </c>
      <c r="J29" s="179"/>
      <c r="K29" s="180">
        <f>ROUND(E29*J29,2)</f>
        <v>0</v>
      </c>
      <c r="L29" s="180">
        <v>21</v>
      </c>
      <c r="M29" s="180">
        <f>G29*(1+L29/100)</f>
        <v>0</v>
      </c>
      <c r="N29" s="180">
        <v>0</v>
      </c>
      <c r="O29" s="180">
        <f>ROUND(E29*N29,2)</f>
        <v>0</v>
      </c>
      <c r="P29" s="180">
        <v>0</v>
      </c>
      <c r="Q29" s="180">
        <f>ROUND(E29*P29,2)</f>
        <v>0</v>
      </c>
      <c r="R29" s="180"/>
      <c r="S29" s="180" t="s">
        <v>133</v>
      </c>
      <c r="T29" s="181" t="s">
        <v>134</v>
      </c>
      <c r="U29" s="165">
        <v>0</v>
      </c>
      <c r="V29" s="165">
        <f>ROUND(E29*U29,2)</f>
        <v>0</v>
      </c>
      <c r="W29" s="165"/>
      <c r="X29" s="154"/>
      <c r="Y29" s="154"/>
      <c r="Z29" s="154"/>
      <c r="AA29" s="154"/>
      <c r="AB29" s="154"/>
      <c r="AC29" s="154"/>
      <c r="AD29" s="154"/>
      <c r="AE29" s="154"/>
      <c r="AF29" s="154"/>
      <c r="AG29" s="154" t="s">
        <v>135</v>
      </c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ht="22.5" outlineLevel="1" x14ac:dyDescent="0.2">
      <c r="A30" s="163"/>
      <c r="B30" s="164"/>
      <c r="C30" s="261" t="s">
        <v>161</v>
      </c>
      <c r="D30" s="262"/>
      <c r="E30" s="262"/>
      <c r="F30" s="262"/>
      <c r="G30" s="262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54"/>
      <c r="Y30" s="154"/>
      <c r="Z30" s="154"/>
      <c r="AA30" s="154"/>
      <c r="AB30" s="154"/>
      <c r="AC30" s="154"/>
      <c r="AD30" s="154"/>
      <c r="AE30" s="154"/>
      <c r="AF30" s="154"/>
      <c r="AG30" s="154" t="s">
        <v>137</v>
      </c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82" t="str">
        <f>C30</f>
        <v>Náklady spojené s povinným pojištěním dodavatele nebo stavebního díla či jeho části, pokud jej zadavatel požaduje v obchodních podmínkách.</v>
      </c>
      <c r="BB30" s="154"/>
      <c r="BC30" s="154"/>
      <c r="BD30" s="154"/>
      <c r="BE30" s="154"/>
      <c r="BF30" s="154"/>
      <c r="BG30" s="154"/>
      <c r="BH30" s="154"/>
    </row>
    <row r="31" spans="1:60" outlineLevel="1" x14ac:dyDescent="0.2">
      <c r="A31" s="175">
        <v>9</v>
      </c>
      <c r="B31" s="176" t="s">
        <v>162</v>
      </c>
      <c r="C31" s="185" t="s">
        <v>163</v>
      </c>
      <c r="D31" s="177" t="s">
        <v>132</v>
      </c>
      <c r="E31" s="178">
        <v>1</v>
      </c>
      <c r="F31" s="179"/>
      <c r="G31" s="180">
        <f>ROUND(E31*F31,2)</f>
        <v>0</v>
      </c>
      <c r="H31" s="179"/>
      <c r="I31" s="180">
        <f>ROUND(E31*H31,2)</f>
        <v>0</v>
      </c>
      <c r="J31" s="179"/>
      <c r="K31" s="180">
        <f>ROUND(E31*J31,2)</f>
        <v>0</v>
      </c>
      <c r="L31" s="180">
        <v>21</v>
      </c>
      <c r="M31" s="180">
        <f>G31*(1+L31/100)</f>
        <v>0</v>
      </c>
      <c r="N31" s="180">
        <v>0</v>
      </c>
      <c r="O31" s="180">
        <f>ROUND(E31*N31,2)</f>
        <v>0</v>
      </c>
      <c r="P31" s="180">
        <v>0</v>
      </c>
      <c r="Q31" s="180">
        <f>ROUND(E31*P31,2)</f>
        <v>0</v>
      </c>
      <c r="R31" s="180"/>
      <c r="S31" s="180" t="s">
        <v>133</v>
      </c>
      <c r="T31" s="181" t="s">
        <v>134</v>
      </c>
      <c r="U31" s="165">
        <v>0</v>
      </c>
      <c r="V31" s="165">
        <f>ROUND(E31*U31,2)</f>
        <v>0</v>
      </c>
      <c r="W31" s="165"/>
      <c r="X31" s="154"/>
      <c r="Y31" s="154"/>
      <c r="Z31" s="154"/>
      <c r="AA31" s="154"/>
      <c r="AB31" s="154"/>
      <c r="AC31" s="154"/>
      <c r="AD31" s="154"/>
      <c r="AE31" s="154"/>
      <c r="AF31" s="154"/>
      <c r="AG31" s="154" t="s">
        <v>135</v>
      </c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ht="22.5" outlineLevel="1" x14ac:dyDescent="0.2">
      <c r="A32" s="163"/>
      <c r="B32" s="164"/>
      <c r="C32" s="261" t="s">
        <v>164</v>
      </c>
      <c r="D32" s="262"/>
      <c r="E32" s="262"/>
      <c r="F32" s="262"/>
      <c r="G32" s="262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54"/>
      <c r="Y32" s="154"/>
      <c r="Z32" s="154"/>
      <c r="AA32" s="154"/>
      <c r="AB32" s="154"/>
      <c r="AC32" s="154"/>
      <c r="AD32" s="154"/>
      <c r="AE32" s="154"/>
      <c r="AF32" s="154"/>
      <c r="AG32" s="154" t="s">
        <v>137</v>
      </c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82" t="str">
        <f>C32</f>
        <v>Náklady spojené s povinnou publicitou, pokud ji objednatel požaduje. Zahrnuje zejména náklady na propagační a informační billboardy, tabule, internetovou propagaci, tiskoviny apod.</v>
      </c>
      <c r="BB32" s="154"/>
      <c r="BC32" s="154"/>
      <c r="BD32" s="154"/>
      <c r="BE32" s="154"/>
      <c r="BF32" s="154"/>
      <c r="BG32" s="154"/>
      <c r="BH32" s="154"/>
    </row>
    <row r="33" spans="1:60" outlineLevel="1" x14ac:dyDescent="0.2">
      <c r="A33" s="175">
        <v>10</v>
      </c>
      <c r="B33" s="176" t="s">
        <v>165</v>
      </c>
      <c r="C33" s="185" t="s">
        <v>166</v>
      </c>
      <c r="D33" s="177" t="s">
        <v>132</v>
      </c>
      <c r="E33" s="178">
        <v>1</v>
      </c>
      <c r="F33" s="179"/>
      <c r="G33" s="180">
        <f>ROUND(E33*F33,2)</f>
        <v>0</v>
      </c>
      <c r="H33" s="179"/>
      <c r="I33" s="180">
        <f>ROUND(E33*H33,2)</f>
        <v>0</v>
      </c>
      <c r="J33" s="179"/>
      <c r="K33" s="180">
        <f>ROUND(E33*J33,2)</f>
        <v>0</v>
      </c>
      <c r="L33" s="180">
        <v>21</v>
      </c>
      <c r="M33" s="180">
        <f>G33*(1+L33/100)</f>
        <v>0</v>
      </c>
      <c r="N33" s="180">
        <v>0</v>
      </c>
      <c r="O33" s="180">
        <f>ROUND(E33*N33,2)</f>
        <v>0</v>
      </c>
      <c r="P33" s="180">
        <v>0</v>
      </c>
      <c r="Q33" s="180">
        <f>ROUND(E33*P33,2)</f>
        <v>0</v>
      </c>
      <c r="R33" s="180"/>
      <c r="S33" s="180" t="s">
        <v>133</v>
      </c>
      <c r="T33" s="181" t="s">
        <v>134</v>
      </c>
      <c r="U33" s="165">
        <v>0</v>
      </c>
      <c r="V33" s="165">
        <f>ROUND(E33*U33,2)</f>
        <v>0</v>
      </c>
      <c r="W33" s="165"/>
      <c r="X33" s="154"/>
      <c r="Y33" s="154"/>
      <c r="Z33" s="154"/>
      <c r="AA33" s="154"/>
      <c r="AB33" s="154"/>
      <c r="AC33" s="154"/>
      <c r="AD33" s="154"/>
      <c r="AE33" s="154"/>
      <c r="AF33" s="154"/>
      <c r="AG33" s="154" t="s">
        <v>135</v>
      </c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ht="22.5" outlineLevel="1" x14ac:dyDescent="0.2">
      <c r="A34" s="163"/>
      <c r="B34" s="164"/>
      <c r="C34" s="261" t="s">
        <v>167</v>
      </c>
      <c r="D34" s="262"/>
      <c r="E34" s="262"/>
      <c r="F34" s="262"/>
      <c r="G34" s="262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54"/>
      <c r="Y34" s="154"/>
      <c r="Z34" s="154"/>
      <c r="AA34" s="154"/>
      <c r="AB34" s="154"/>
      <c r="AC34" s="154"/>
      <c r="AD34" s="154"/>
      <c r="AE34" s="154"/>
      <c r="AF34" s="154"/>
      <c r="AG34" s="154" t="s">
        <v>137</v>
      </c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82" t="str">
        <f>C34</f>
        <v>Náklady zhotovitele, související s prováděním zkoušek a revizí, jako např. kamerová zkouška napojení a průtočnosti nových dešťových vpustí, vyčištění tlakosacím vozem a zkoušky nad rámec KZP.</v>
      </c>
      <c r="BB34" s="154"/>
      <c r="BC34" s="154"/>
      <c r="BD34" s="154"/>
      <c r="BE34" s="154"/>
      <c r="BF34" s="154"/>
      <c r="BG34" s="154"/>
      <c r="BH34" s="154"/>
    </row>
    <row r="35" spans="1:60" outlineLevel="1" x14ac:dyDescent="0.2">
      <c r="A35" s="175">
        <v>11</v>
      </c>
      <c r="B35" s="176" t="s">
        <v>168</v>
      </c>
      <c r="C35" s="185" t="s">
        <v>169</v>
      </c>
      <c r="D35" s="177" t="s">
        <v>170</v>
      </c>
      <c r="E35" s="178">
        <v>1161.2</v>
      </c>
      <c r="F35" s="179"/>
      <c r="G35" s="180">
        <f>ROUND(E35*F35,2)</f>
        <v>0</v>
      </c>
      <c r="H35" s="179"/>
      <c r="I35" s="180">
        <f>ROUND(E35*H35,2)</f>
        <v>0</v>
      </c>
      <c r="J35" s="179"/>
      <c r="K35" s="180">
        <f>ROUND(E35*J35,2)</f>
        <v>0</v>
      </c>
      <c r="L35" s="180">
        <v>21</v>
      </c>
      <c r="M35" s="180">
        <f>G35*(1+L35/100)</f>
        <v>0</v>
      </c>
      <c r="N35" s="180">
        <v>0</v>
      </c>
      <c r="O35" s="180">
        <f>ROUND(E35*N35,2)</f>
        <v>0</v>
      </c>
      <c r="P35" s="180">
        <v>0</v>
      </c>
      <c r="Q35" s="180">
        <f>ROUND(E35*P35,2)</f>
        <v>0</v>
      </c>
      <c r="R35" s="180"/>
      <c r="S35" s="180" t="s">
        <v>171</v>
      </c>
      <c r="T35" s="181" t="s">
        <v>134</v>
      </c>
      <c r="U35" s="165">
        <v>0</v>
      </c>
      <c r="V35" s="165">
        <f>ROUND(E35*U35,2)</f>
        <v>0</v>
      </c>
      <c r="W35" s="165"/>
      <c r="X35" s="154"/>
      <c r="Y35" s="154"/>
      <c r="Z35" s="154"/>
      <c r="AA35" s="154"/>
      <c r="AB35" s="154"/>
      <c r="AC35" s="154"/>
      <c r="AD35" s="154"/>
      <c r="AE35" s="154"/>
      <c r="AF35" s="154"/>
      <c r="AG35" s="154" t="s">
        <v>135</v>
      </c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ht="22.5" outlineLevel="1" x14ac:dyDescent="0.2">
      <c r="A36" s="163"/>
      <c r="B36" s="164"/>
      <c r="C36" s="261" t="s">
        <v>172</v>
      </c>
      <c r="D36" s="262"/>
      <c r="E36" s="262"/>
      <c r="F36" s="262"/>
      <c r="G36" s="262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54"/>
      <c r="Y36" s="154"/>
      <c r="Z36" s="154"/>
      <c r="AA36" s="154"/>
      <c r="AB36" s="154"/>
      <c r="AC36" s="154"/>
      <c r="AD36" s="154"/>
      <c r="AE36" s="154"/>
      <c r="AF36" s="154"/>
      <c r="AG36" s="154" t="s">
        <v>137</v>
      </c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82" t="str">
        <f>C36</f>
        <v>Náklady zhotovitele, které vznikají v souvislosti se zajištěním údržby vegetačních ploch po dobu dle vyjádření správce společnosti Brněnské komunikace a.s.</v>
      </c>
      <c r="BB36" s="154"/>
      <c r="BC36" s="154"/>
      <c r="BD36" s="154"/>
      <c r="BE36" s="154"/>
      <c r="BF36" s="154"/>
      <c r="BG36" s="154"/>
      <c r="BH36" s="154"/>
    </row>
    <row r="37" spans="1:60" outlineLevel="1" x14ac:dyDescent="0.2">
      <c r="A37" s="163"/>
      <c r="B37" s="164"/>
      <c r="C37" s="263" t="s">
        <v>173</v>
      </c>
      <c r="D37" s="264"/>
      <c r="E37" s="264"/>
      <c r="F37" s="264"/>
      <c r="G37" s="264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54"/>
      <c r="Y37" s="154"/>
      <c r="Z37" s="154"/>
      <c r="AA37" s="154"/>
      <c r="AB37" s="154"/>
      <c r="AC37" s="154"/>
      <c r="AD37" s="154"/>
      <c r="AE37" s="154"/>
      <c r="AF37" s="154"/>
      <c r="AG37" s="154" t="s">
        <v>137</v>
      </c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82" t="str">
        <f>C37</f>
        <v>- údržba zeleně po dokončení díla vč. zalévání, odplevelování a pravidelných pokosů trávníků (minimálně 6x za 1 rok)</v>
      </c>
      <c r="BB37" s="154"/>
      <c r="BC37" s="154"/>
      <c r="BD37" s="154"/>
      <c r="BE37" s="154"/>
      <c r="BF37" s="154"/>
      <c r="BG37" s="154"/>
      <c r="BH37" s="154"/>
    </row>
    <row r="38" spans="1:60" outlineLevel="1" x14ac:dyDescent="0.2">
      <c r="A38" s="175">
        <v>12</v>
      </c>
      <c r="B38" s="176" t="s">
        <v>174</v>
      </c>
      <c r="C38" s="185" t="s">
        <v>169</v>
      </c>
      <c r="D38" s="177" t="s">
        <v>132</v>
      </c>
      <c r="E38" s="178">
        <v>1</v>
      </c>
      <c r="F38" s="179"/>
      <c r="G38" s="180">
        <f>ROUND(E38*F38,2)</f>
        <v>0</v>
      </c>
      <c r="H38" s="179"/>
      <c r="I38" s="180">
        <f>ROUND(E38*H38,2)</f>
        <v>0</v>
      </c>
      <c r="J38" s="179"/>
      <c r="K38" s="180">
        <f>ROUND(E38*J38,2)</f>
        <v>0</v>
      </c>
      <c r="L38" s="180">
        <v>21</v>
      </c>
      <c r="M38" s="180">
        <f>G38*(1+L38/100)</f>
        <v>0</v>
      </c>
      <c r="N38" s="180">
        <v>0</v>
      </c>
      <c r="O38" s="180">
        <f>ROUND(E38*N38,2)</f>
        <v>0</v>
      </c>
      <c r="P38" s="180">
        <v>0</v>
      </c>
      <c r="Q38" s="180">
        <f>ROUND(E38*P38,2)</f>
        <v>0</v>
      </c>
      <c r="R38" s="180"/>
      <c r="S38" s="180" t="s">
        <v>171</v>
      </c>
      <c r="T38" s="181" t="s">
        <v>134</v>
      </c>
      <c r="U38" s="165">
        <v>0</v>
      </c>
      <c r="V38" s="165">
        <f>ROUND(E38*U38,2)</f>
        <v>0</v>
      </c>
      <c r="W38" s="165"/>
      <c r="X38" s="154"/>
      <c r="Y38" s="154"/>
      <c r="Z38" s="154"/>
      <c r="AA38" s="154"/>
      <c r="AB38" s="154"/>
      <c r="AC38" s="154"/>
      <c r="AD38" s="154"/>
      <c r="AE38" s="154"/>
      <c r="AF38" s="154"/>
      <c r="AG38" s="154" t="s">
        <v>135</v>
      </c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outlineLevel="1" x14ac:dyDescent="0.2">
      <c r="A39" s="163"/>
      <c r="B39" s="164"/>
      <c r="C39" s="261" t="s">
        <v>175</v>
      </c>
      <c r="D39" s="262"/>
      <c r="E39" s="262"/>
      <c r="F39" s="262"/>
      <c r="G39" s="262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54"/>
      <c r="Y39" s="154"/>
      <c r="Z39" s="154"/>
      <c r="AA39" s="154"/>
      <c r="AB39" s="154"/>
      <c r="AC39" s="154"/>
      <c r="AD39" s="154"/>
      <c r="AE39" s="154"/>
      <c r="AF39" s="154"/>
      <c r="AG39" s="154" t="s">
        <v>137</v>
      </c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outlineLevel="1" x14ac:dyDescent="0.2">
      <c r="A40" s="175">
        <v>13</v>
      </c>
      <c r="B40" s="176" t="s">
        <v>176</v>
      </c>
      <c r="C40" s="185" t="s">
        <v>169</v>
      </c>
      <c r="D40" s="177" t="s">
        <v>132</v>
      </c>
      <c r="E40" s="178">
        <v>1</v>
      </c>
      <c r="F40" s="179"/>
      <c r="G40" s="180">
        <f>ROUND(E40*F40,2)</f>
        <v>0</v>
      </c>
      <c r="H40" s="179"/>
      <c r="I40" s="180">
        <f>ROUND(E40*H40,2)</f>
        <v>0</v>
      </c>
      <c r="J40" s="179"/>
      <c r="K40" s="180">
        <f>ROUND(E40*J40,2)</f>
        <v>0</v>
      </c>
      <c r="L40" s="180">
        <v>21</v>
      </c>
      <c r="M40" s="180">
        <f>G40*(1+L40/100)</f>
        <v>0</v>
      </c>
      <c r="N40" s="180">
        <v>0</v>
      </c>
      <c r="O40" s="180">
        <f>ROUND(E40*N40,2)</f>
        <v>0</v>
      </c>
      <c r="P40" s="180">
        <v>0</v>
      </c>
      <c r="Q40" s="180">
        <f>ROUND(E40*P40,2)</f>
        <v>0</v>
      </c>
      <c r="R40" s="180"/>
      <c r="S40" s="180" t="s">
        <v>171</v>
      </c>
      <c r="T40" s="181" t="s">
        <v>134</v>
      </c>
      <c r="U40" s="165">
        <v>0</v>
      </c>
      <c r="V40" s="165">
        <f>ROUND(E40*U40,2)</f>
        <v>0</v>
      </c>
      <c r="W40" s="165"/>
      <c r="X40" s="154"/>
      <c r="Y40" s="154"/>
      <c r="Z40" s="154"/>
      <c r="AA40" s="154"/>
      <c r="AB40" s="154"/>
      <c r="AC40" s="154"/>
      <c r="AD40" s="154"/>
      <c r="AE40" s="154"/>
      <c r="AF40" s="154"/>
      <c r="AG40" s="154" t="s">
        <v>135</v>
      </c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 x14ac:dyDescent="0.2">
      <c r="A41" s="163"/>
      <c r="B41" s="164"/>
      <c r="C41" s="261" t="s">
        <v>177</v>
      </c>
      <c r="D41" s="262"/>
      <c r="E41" s="262"/>
      <c r="F41" s="262"/>
      <c r="G41" s="262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54"/>
      <c r="Y41" s="154"/>
      <c r="Z41" s="154"/>
      <c r="AA41" s="154"/>
      <c r="AB41" s="154"/>
      <c r="AC41" s="154"/>
      <c r="AD41" s="154"/>
      <c r="AE41" s="154"/>
      <c r="AF41" s="154"/>
      <c r="AG41" s="154" t="s">
        <v>137</v>
      </c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1" x14ac:dyDescent="0.2">
      <c r="A42" s="175">
        <v>14</v>
      </c>
      <c r="B42" s="176" t="s">
        <v>178</v>
      </c>
      <c r="C42" s="185" t="s">
        <v>169</v>
      </c>
      <c r="D42" s="177" t="s">
        <v>179</v>
      </c>
      <c r="E42" s="178">
        <v>1</v>
      </c>
      <c r="F42" s="179"/>
      <c r="G42" s="180">
        <f>ROUND(E42*F42,2)</f>
        <v>0</v>
      </c>
      <c r="H42" s="179"/>
      <c r="I42" s="180">
        <f>ROUND(E42*H42,2)</f>
        <v>0</v>
      </c>
      <c r="J42" s="179"/>
      <c r="K42" s="180">
        <f>ROUND(E42*J42,2)</f>
        <v>0</v>
      </c>
      <c r="L42" s="180">
        <v>21</v>
      </c>
      <c r="M42" s="180">
        <f>G42*(1+L42/100)</f>
        <v>0</v>
      </c>
      <c r="N42" s="180">
        <v>0</v>
      </c>
      <c r="O42" s="180">
        <f>ROUND(E42*N42,2)</f>
        <v>0</v>
      </c>
      <c r="P42" s="180">
        <v>0</v>
      </c>
      <c r="Q42" s="180">
        <f>ROUND(E42*P42,2)</f>
        <v>0</v>
      </c>
      <c r="R42" s="180"/>
      <c r="S42" s="180" t="s">
        <v>171</v>
      </c>
      <c r="T42" s="181" t="s">
        <v>134</v>
      </c>
      <c r="U42" s="165">
        <v>0</v>
      </c>
      <c r="V42" s="165">
        <f>ROUND(E42*U42,2)</f>
        <v>0</v>
      </c>
      <c r="W42" s="165"/>
      <c r="X42" s="154"/>
      <c r="Y42" s="154"/>
      <c r="Z42" s="154"/>
      <c r="AA42" s="154"/>
      <c r="AB42" s="154"/>
      <c r="AC42" s="154"/>
      <c r="AD42" s="154"/>
      <c r="AE42" s="154"/>
      <c r="AF42" s="154"/>
      <c r="AG42" s="154" t="s">
        <v>135</v>
      </c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outlineLevel="1" x14ac:dyDescent="0.2">
      <c r="A43" s="163"/>
      <c r="B43" s="164"/>
      <c r="C43" s="261" t="s">
        <v>180</v>
      </c>
      <c r="D43" s="262"/>
      <c r="E43" s="262"/>
      <c r="F43" s="262"/>
      <c r="G43" s="262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54"/>
      <c r="Y43" s="154"/>
      <c r="Z43" s="154"/>
      <c r="AA43" s="154"/>
      <c r="AB43" s="154"/>
      <c r="AC43" s="154"/>
      <c r="AD43" s="154"/>
      <c r="AE43" s="154"/>
      <c r="AF43" s="154"/>
      <c r="AG43" s="154" t="s">
        <v>137</v>
      </c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x14ac:dyDescent="0.2">
      <c r="A44" s="5"/>
      <c r="B44" s="6"/>
      <c r="C44" s="186"/>
      <c r="D44" s="8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AE44">
        <v>15</v>
      </c>
      <c r="AF44">
        <v>21</v>
      </c>
    </row>
    <row r="45" spans="1:60" x14ac:dyDescent="0.2">
      <c r="A45" s="157"/>
      <c r="B45" s="158" t="s">
        <v>29</v>
      </c>
      <c r="C45" s="187"/>
      <c r="D45" s="159"/>
      <c r="E45" s="160"/>
      <c r="F45" s="160"/>
      <c r="G45" s="183">
        <f>G8+G22</f>
        <v>0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AE45">
        <f>SUMIF(L7:L43,AE44,G7:G43)</f>
        <v>0</v>
      </c>
      <c r="AF45">
        <f>SUMIF(L7:L43,AF44,G7:G43)</f>
        <v>0</v>
      </c>
      <c r="AG45" t="s">
        <v>181</v>
      </c>
    </row>
    <row r="46" spans="1:60" x14ac:dyDescent="0.2">
      <c r="C46" s="188"/>
      <c r="D46" s="145"/>
      <c r="AG46" t="s">
        <v>184</v>
      </c>
    </row>
    <row r="47" spans="1:60" x14ac:dyDescent="0.2">
      <c r="D47" s="145"/>
    </row>
    <row r="48" spans="1:60" x14ac:dyDescent="0.2">
      <c r="D48" s="145"/>
    </row>
    <row r="49" spans="4:4" x14ac:dyDescent="0.2">
      <c r="D49" s="145"/>
    </row>
    <row r="50" spans="4:4" x14ac:dyDescent="0.2">
      <c r="D50" s="145"/>
    </row>
    <row r="51" spans="4:4" x14ac:dyDescent="0.2">
      <c r="D51" s="145"/>
    </row>
    <row r="52" spans="4:4" x14ac:dyDescent="0.2">
      <c r="D52" s="145"/>
    </row>
    <row r="53" spans="4:4" x14ac:dyDescent="0.2">
      <c r="D53" s="145"/>
    </row>
    <row r="54" spans="4:4" x14ac:dyDescent="0.2">
      <c r="D54" s="145"/>
    </row>
    <row r="55" spans="4:4" x14ac:dyDescent="0.2">
      <c r="D55" s="145"/>
    </row>
    <row r="56" spans="4:4" x14ac:dyDescent="0.2">
      <c r="D56" s="145"/>
    </row>
    <row r="57" spans="4:4" x14ac:dyDescent="0.2">
      <c r="D57" s="145"/>
    </row>
    <row r="58" spans="4:4" x14ac:dyDescent="0.2">
      <c r="D58" s="145"/>
    </row>
    <row r="59" spans="4:4" x14ac:dyDescent="0.2">
      <c r="D59" s="145"/>
    </row>
    <row r="60" spans="4:4" x14ac:dyDescent="0.2">
      <c r="D60" s="145"/>
    </row>
    <row r="61" spans="4:4" x14ac:dyDescent="0.2">
      <c r="D61" s="145"/>
    </row>
    <row r="62" spans="4:4" x14ac:dyDescent="0.2">
      <c r="D62" s="145"/>
    </row>
    <row r="63" spans="4:4" x14ac:dyDescent="0.2">
      <c r="D63" s="145"/>
    </row>
    <row r="64" spans="4:4" x14ac:dyDescent="0.2">
      <c r="D64" s="145"/>
    </row>
    <row r="65" spans="4:4" x14ac:dyDescent="0.2">
      <c r="D65" s="145"/>
    </row>
    <row r="66" spans="4:4" x14ac:dyDescent="0.2">
      <c r="D66" s="145"/>
    </row>
    <row r="67" spans="4:4" x14ac:dyDescent="0.2">
      <c r="D67" s="145"/>
    </row>
    <row r="68" spans="4:4" x14ac:dyDescent="0.2">
      <c r="D68" s="145"/>
    </row>
    <row r="69" spans="4:4" x14ac:dyDescent="0.2">
      <c r="D69" s="145"/>
    </row>
    <row r="70" spans="4:4" x14ac:dyDescent="0.2">
      <c r="D70" s="145"/>
    </row>
    <row r="71" spans="4:4" x14ac:dyDescent="0.2">
      <c r="D71" s="145"/>
    </row>
    <row r="72" spans="4:4" x14ac:dyDescent="0.2">
      <c r="D72" s="145"/>
    </row>
    <row r="73" spans="4:4" x14ac:dyDescent="0.2">
      <c r="D73" s="145"/>
    </row>
    <row r="74" spans="4:4" x14ac:dyDescent="0.2">
      <c r="D74" s="145"/>
    </row>
    <row r="75" spans="4:4" x14ac:dyDescent="0.2">
      <c r="D75" s="145"/>
    </row>
    <row r="76" spans="4:4" x14ac:dyDescent="0.2">
      <c r="D76" s="145"/>
    </row>
    <row r="77" spans="4:4" x14ac:dyDescent="0.2">
      <c r="D77" s="145"/>
    </row>
    <row r="78" spans="4:4" x14ac:dyDescent="0.2">
      <c r="D78" s="145"/>
    </row>
    <row r="79" spans="4:4" x14ac:dyDescent="0.2">
      <c r="D79" s="145"/>
    </row>
    <row r="80" spans="4:4" x14ac:dyDescent="0.2">
      <c r="D80" s="145"/>
    </row>
    <row r="81" spans="4:4" x14ac:dyDescent="0.2">
      <c r="D81" s="145"/>
    </row>
    <row r="82" spans="4:4" x14ac:dyDescent="0.2">
      <c r="D82" s="145"/>
    </row>
    <row r="83" spans="4:4" x14ac:dyDescent="0.2">
      <c r="D83" s="145"/>
    </row>
    <row r="84" spans="4:4" x14ac:dyDescent="0.2">
      <c r="D84" s="145"/>
    </row>
    <row r="85" spans="4:4" x14ac:dyDescent="0.2">
      <c r="D85" s="145"/>
    </row>
    <row r="86" spans="4:4" x14ac:dyDescent="0.2">
      <c r="D86" s="145"/>
    </row>
    <row r="87" spans="4:4" x14ac:dyDescent="0.2">
      <c r="D87" s="145"/>
    </row>
    <row r="88" spans="4:4" x14ac:dyDescent="0.2">
      <c r="D88" s="145"/>
    </row>
    <row r="89" spans="4:4" x14ac:dyDescent="0.2">
      <c r="D89" s="145"/>
    </row>
    <row r="90" spans="4:4" x14ac:dyDescent="0.2">
      <c r="D90" s="145"/>
    </row>
    <row r="91" spans="4:4" x14ac:dyDescent="0.2">
      <c r="D91" s="145"/>
    </row>
    <row r="92" spans="4:4" x14ac:dyDescent="0.2">
      <c r="D92" s="145"/>
    </row>
    <row r="93" spans="4:4" x14ac:dyDescent="0.2">
      <c r="D93" s="145"/>
    </row>
    <row r="94" spans="4:4" x14ac:dyDescent="0.2">
      <c r="D94" s="145"/>
    </row>
    <row r="95" spans="4:4" x14ac:dyDescent="0.2">
      <c r="D95" s="145"/>
    </row>
    <row r="96" spans="4:4" x14ac:dyDescent="0.2">
      <c r="D96" s="145"/>
    </row>
    <row r="97" spans="4:4" x14ac:dyDescent="0.2">
      <c r="D97" s="145"/>
    </row>
    <row r="98" spans="4:4" x14ac:dyDescent="0.2">
      <c r="D98" s="145"/>
    </row>
    <row r="99" spans="4:4" x14ac:dyDescent="0.2">
      <c r="D99" s="145"/>
    </row>
    <row r="100" spans="4:4" x14ac:dyDescent="0.2">
      <c r="D100" s="145"/>
    </row>
    <row r="101" spans="4:4" x14ac:dyDescent="0.2">
      <c r="D101" s="145"/>
    </row>
    <row r="102" spans="4:4" x14ac:dyDescent="0.2">
      <c r="D102" s="145"/>
    </row>
    <row r="103" spans="4:4" x14ac:dyDescent="0.2">
      <c r="D103" s="145"/>
    </row>
    <row r="104" spans="4:4" x14ac:dyDescent="0.2">
      <c r="D104" s="145"/>
    </row>
    <row r="105" spans="4:4" x14ac:dyDescent="0.2">
      <c r="D105" s="145"/>
    </row>
    <row r="106" spans="4:4" x14ac:dyDescent="0.2">
      <c r="D106" s="145"/>
    </row>
    <row r="107" spans="4:4" x14ac:dyDescent="0.2">
      <c r="D107" s="145"/>
    </row>
    <row r="108" spans="4:4" x14ac:dyDescent="0.2">
      <c r="D108" s="145"/>
    </row>
    <row r="109" spans="4:4" x14ac:dyDescent="0.2">
      <c r="D109" s="145"/>
    </row>
    <row r="110" spans="4:4" x14ac:dyDescent="0.2">
      <c r="D110" s="145"/>
    </row>
    <row r="111" spans="4:4" x14ac:dyDescent="0.2">
      <c r="D111" s="145"/>
    </row>
    <row r="112" spans="4:4" x14ac:dyDescent="0.2">
      <c r="D112" s="145"/>
    </row>
    <row r="113" spans="4:4" x14ac:dyDescent="0.2">
      <c r="D113" s="145"/>
    </row>
    <row r="114" spans="4:4" x14ac:dyDescent="0.2">
      <c r="D114" s="145"/>
    </row>
    <row r="115" spans="4:4" x14ac:dyDescent="0.2">
      <c r="D115" s="145"/>
    </row>
    <row r="116" spans="4:4" x14ac:dyDescent="0.2">
      <c r="D116" s="145"/>
    </row>
    <row r="117" spans="4:4" x14ac:dyDescent="0.2">
      <c r="D117" s="145"/>
    </row>
    <row r="118" spans="4:4" x14ac:dyDescent="0.2">
      <c r="D118" s="145"/>
    </row>
    <row r="119" spans="4:4" x14ac:dyDescent="0.2">
      <c r="D119" s="145"/>
    </row>
    <row r="120" spans="4:4" x14ac:dyDescent="0.2">
      <c r="D120" s="145"/>
    </row>
    <row r="121" spans="4:4" x14ac:dyDescent="0.2">
      <c r="D121" s="145"/>
    </row>
    <row r="122" spans="4:4" x14ac:dyDescent="0.2">
      <c r="D122" s="145"/>
    </row>
    <row r="123" spans="4:4" x14ac:dyDescent="0.2">
      <c r="D123" s="145"/>
    </row>
    <row r="124" spans="4:4" x14ac:dyDescent="0.2">
      <c r="D124" s="145"/>
    </row>
    <row r="125" spans="4:4" x14ac:dyDescent="0.2">
      <c r="D125" s="145"/>
    </row>
    <row r="126" spans="4:4" x14ac:dyDescent="0.2">
      <c r="D126" s="145"/>
    </row>
    <row r="127" spans="4:4" x14ac:dyDescent="0.2">
      <c r="D127" s="145"/>
    </row>
    <row r="128" spans="4:4" x14ac:dyDescent="0.2">
      <c r="D128" s="145"/>
    </row>
    <row r="129" spans="4:4" x14ac:dyDescent="0.2">
      <c r="D129" s="145"/>
    </row>
    <row r="130" spans="4:4" x14ac:dyDescent="0.2">
      <c r="D130" s="145"/>
    </row>
    <row r="131" spans="4:4" x14ac:dyDescent="0.2">
      <c r="D131" s="145"/>
    </row>
    <row r="132" spans="4:4" x14ac:dyDescent="0.2">
      <c r="D132" s="145"/>
    </row>
    <row r="133" spans="4:4" x14ac:dyDescent="0.2">
      <c r="D133" s="145"/>
    </row>
    <row r="134" spans="4:4" x14ac:dyDescent="0.2">
      <c r="D134" s="145"/>
    </row>
    <row r="135" spans="4:4" x14ac:dyDescent="0.2">
      <c r="D135" s="145"/>
    </row>
    <row r="136" spans="4:4" x14ac:dyDescent="0.2">
      <c r="D136" s="145"/>
    </row>
    <row r="137" spans="4:4" x14ac:dyDescent="0.2">
      <c r="D137" s="145"/>
    </row>
    <row r="138" spans="4:4" x14ac:dyDescent="0.2">
      <c r="D138" s="145"/>
    </row>
    <row r="139" spans="4:4" x14ac:dyDescent="0.2">
      <c r="D139" s="145"/>
    </row>
    <row r="140" spans="4:4" x14ac:dyDescent="0.2">
      <c r="D140" s="145"/>
    </row>
    <row r="141" spans="4:4" x14ac:dyDescent="0.2">
      <c r="D141" s="145"/>
    </row>
    <row r="142" spans="4:4" x14ac:dyDescent="0.2">
      <c r="D142" s="145"/>
    </row>
    <row r="143" spans="4:4" x14ac:dyDescent="0.2">
      <c r="D143" s="145"/>
    </row>
    <row r="144" spans="4:4" x14ac:dyDescent="0.2">
      <c r="D144" s="145"/>
    </row>
    <row r="145" spans="4:4" x14ac:dyDescent="0.2">
      <c r="D145" s="145"/>
    </row>
    <row r="146" spans="4:4" x14ac:dyDescent="0.2">
      <c r="D146" s="145"/>
    </row>
    <row r="147" spans="4:4" x14ac:dyDescent="0.2">
      <c r="D147" s="145"/>
    </row>
    <row r="148" spans="4:4" x14ac:dyDescent="0.2">
      <c r="D148" s="145"/>
    </row>
    <row r="149" spans="4:4" x14ac:dyDescent="0.2">
      <c r="D149" s="145"/>
    </row>
    <row r="150" spans="4:4" x14ac:dyDescent="0.2">
      <c r="D150" s="145"/>
    </row>
    <row r="151" spans="4:4" x14ac:dyDescent="0.2">
      <c r="D151" s="145"/>
    </row>
    <row r="152" spans="4:4" x14ac:dyDescent="0.2">
      <c r="D152" s="145"/>
    </row>
    <row r="153" spans="4:4" x14ac:dyDescent="0.2">
      <c r="D153" s="145"/>
    </row>
    <row r="154" spans="4:4" x14ac:dyDescent="0.2">
      <c r="D154" s="145"/>
    </row>
    <row r="155" spans="4:4" x14ac:dyDescent="0.2">
      <c r="D155" s="145"/>
    </row>
    <row r="156" spans="4:4" x14ac:dyDescent="0.2">
      <c r="D156" s="145"/>
    </row>
    <row r="157" spans="4:4" x14ac:dyDescent="0.2">
      <c r="D157" s="145"/>
    </row>
    <row r="158" spans="4:4" x14ac:dyDescent="0.2">
      <c r="D158" s="145"/>
    </row>
    <row r="159" spans="4:4" x14ac:dyDescent="0.2">
      <c r="D159" s="145"/>
    </row>
    <row r="160" spans="4:4" x14ac:dyDescent="0.2">
      <c r="D160" s="145"/>
    </row>
    <row r="161" spans="4:4" x14ac:dyDescent="0.2">
      <c r="D161" s="145"/>
    </row>
    <row r="162" spans="4:4" x14ac:dyDescent="0.2">
      <c r="D162" s="145"/>
    </row>
    <row r="163" spans="4:4" x14ac:dyDescent="0.2">
      <c r="D163" s="145"/>
    </row>
    <row r="164" spans="4:4" x14ac:dyDescent="0.2">
      <c r="D164" s="145"/>
    </row>
    <row r="165" spans="4:4" x14ac:dyDescent="0.2">
      <c r="D165" s="145"/>
    </row>
    <row r="166" spans="4:4" x14ac:dyDescent="0.2">
      <c r="D166" s="145"/>
    </row>
    <row r="167" spans="4:4" x14ac:dyDescent="0.2">
      <c r="D167" s="145"/>
    </row>
    <row r="168" spans="4:4" x14ac:dyDescent="0.2">
      <c r="D168" s="145"/>
    </row>
    <row r="169" spans="4:4" x14ac:dyDescent="0.2">
      <c r="D169" s="145"/>
    </row>
    <row r="170" spans="4:4" x14ac:dyDescent="0.2">
      <c r="D170" s="145"/>
    </row>
    <row r="171" spans="4:4" x14ac:dyDescent="0.2">
      <c r="D171" s="145"/>
    </row>
    <row r="172" spans="4:4" x14ac:dyDescent="0.2">
      <c r="D172" s="145"/>
    </row>
    <row r="173" spans="4:4" x14ac:dyDescent="0.2">
      <c r="D173" s="145"/>
    </row>
    <row r="174" spans="4:4" x14ac:dyDescent="0.2">
      <c r="D174" s="145"/>
    </row>
    <row r="175" spans="4:4" x14ac:dyDescent="0.2">
      <c r="D175" s="145"/>
    </row>
    <row r="176" spans="4:4" x14ac:dyDescent="0.2">
      <c r="D176" s="145"/>
    </row>
    <row r="177" spans="4:4" x14ac:dyDescent="0.2">
      <c r="D177" s="145"/>
    </row>
    <row r="178" spans="4:4" x14ac:dyDescent="0.2">
      <c r="D178" s="145"/>
    </row>
    <row r="179" spans="4:4" x14ac:dyDescent="0.2">
      <c r="D179" s="145"/>
    </row>
    <row r="180" spans="4:4" x14ac:dyDescent="0.2">
      <c r="D180" s="145"/>
    </row>
    <row r="181" spans="4:4" x14ac:dyDescent="0.2">
      <c r="D181" s="145"/>
    </row>
    <row r="182" spans="4:4" x14ac:dyDescent="0.2">
      <c r="D182" s="145"/>
    </row>
    <row r="183" spans="4:4" x14ac:dyDescent="0.2">
      <c r="D183" s="145"/>
    </row>
    <row r="184" spans="4:4" x14ac:dyDescent="0.2">
      <c r="D184" s="145"/>
    </row>
    <row r="185" spans="4:4" x14ac:dyDescent="0.2">
      <c r="D185" s="145"/>
    </row>
    <row r="186" spans="4:4" x14ac:dyDescent="0.2">
      <c r="D186" s="145"/>
    </row>
    <row r="187" spans="4:4" x14ac:dyDescent="0.2">
      <c r="D187" s="145"/>
    </row>
    <row r="188" spans="4:4" x14ac:dyDescent="0.2">
      <c r="D188" s="145"/>
    </row>
    <row r="189" spans="4:4" x14ac:dyDescent="0.2">
      <c r="D189" s="145"/>
    </row>
    <row r="190" spans="4:4" x14ac:dyDescent="0.2">
      <c r="D190" s="145"/>
    </row>
    <row r="191" spans="4:4" x14ac:dyDescent="0.2">
      <c r="D191" s="145"/>
    </row>
    <row r="192" spans="4:4" x14ac:dyDescent="0.2">
      <c r="D192" s="145"/>
    </row>
    <row r="193" spans="4:4" x14ac:dyDescent="0.2">
      <c r="D193" s="145"/>
    </row>
    <row r="194" spans="4:4" x14ac:dyDescent="0.2">
      <c r="D194" s="145"/>
    </row>
    <row r="195" spans="4:4" x14ac:dyDescent="0.2">
      <c r="D195" s="145"/>
    </row>
    <row r="196" spans="4:4" x14ac:dyDescent="0.2">
      <c r="D196" s="145"/>
    </row>
    <row r="197" spans="4:4" x14ac:dyDescent="0.2">
      <c r="D197" s="145"/>
    </row>
    <row r="198" spans="4:4" x14ac:dyDescent="0.2">
      <c r="D198" s="145"/>
    </row>
    <row r="199" spans="4:4" x14ac:dyDescent="0.2">
      <c r="D199" s="145"/>
    </row>
    <row r="200" spans="4:4" x14ac:dyDescent="0.2">
      <c r="D200" s="145"/>
    </row>
    <row r="201" spans="4:4" x14ac:dyDescent="0.2">
      <c r="D201" s="145"/>
    </row>
    <row r="202" spans="4:4" x14ac:dyDescent="0.2">
      <c r="D202" s="145"/>
    </row>
    <row r="203" spans="4:4" x14ac:dyDescent="0.2">
      <c r="D203" s="145"/>
    </row>
    <row r="204" spans="4:4" x14ac:dyDescent="0.2">
      <c r="D204" s="145"/>
    </row>
    <row r="205" spans="4:4" x14ac:dyDescent="0.2">
      <c r="D205" s="145"/>
    </row>
    <row r="206" spans="4:4" x14ac:dyDescent="0.2">
      <c r="D206" s="145"/>
    </row>
    <row r="207" spans="4:4" x14ac:dyDescent="0.2">
      <c r="D207" s="145"/>
    </row>
    <row r="208" spans="4:4" x14ac:dyDescent="0.2">
      <c r="D208" s="145"/>
    </row>
    <row r="209" spans="4:4" x14ac:dyDescent="0.2">
      <c r="D209" s="145"/>
    </row>
    <row r="210" spans="4:4" x14ac:dyDescent="0.2">
      <c r="D210" s="145"/>
    </row>
    <row r="211" spans="4:4" x14ac:dyDescent="0.2">
      <c r="D211" s="145"/>
    </row>
    <row r="212" spans="4:4" x14ac:dyDescent="0.2">
      <c r="D212" s="145"/>
    </row>
    <row r="213" spans="4:4" x14ac:dyDescent="0.2">
      <c r="D213" s="145"/>
    </row>
    <row r="214" spans="4:4" x14ac:dyDescent="0.2">
      <c r="D214" s="145"/>
    </row>
    <row r="215" spans="4:4" x14ac:dyDescent="0.2">
      <c r="D215" s="145"/>
    </row>
    <row r="216" spans="4:4" x14ac:dyDescent="0.2">
      <c r="D216" s="145"/>
    </row>
    <row r="217" spans="4:4" x14ac:dyDescent="0.2">
      <c r="D217" s="145"/>
    </row>
    <row r="218" spans="4:4" x14ac:dyDescent="0.2">
      <c r="D218" s="145"/>
    </row>
    <row r="219" spans="4:4" x14ac:dyDescent="0.2">
      <c r="D219" s="145"/>
    </row>
    <row r="220" spans="4:4" x14ac:dyDescent="0.2">
      <c r="D220" s="145"/>
    </row>
    <row r="221" spans="4:4" x14ac:dyDescent="0.2">
      <c r="D221" s="145"/>
    </row>
    <row r="222" spans="4:4" x14ac:dyDescent="0.2">
      <c r="D222" s="145"/>
    </row>
    <row r="223" spans="4:4" x14ac:dyDescent="0.2">
      <c r="D223" s="145"/>
    </row>
    <row r="224" spans="4:4" x14ac:dyDescent="0.2">
      <c r="D224" s="145"/>
    </row>
    <row r="225" spans="4:4" x14ac:dyDescent="0.2">
      <c r="D225" s="145"/>
    </row>
    <row r="226" spans="4:4" x14ac:dyDescent="0.2">
      <c r="D226" s="145"/>
    </row>
    <row r="227" spans="4:4" x14ac:dyDescent="0.2">
      <c r="D227" s="145"/>
    </row>
    <row r="228" spans="4:4" x14ac:dyDescent="0.2">
      <c r="D228" s="145"/>
    </row>
    <row r="229" spans="4:4" x14ac:dyDescent="0.2">
      <c r="D229" s="145"/>
    </row>
    <row r="230" spans="4:4" x14ac:dyDescent="0.2">
      <c r="D230" s="145"/>
    </row>
    <row r="231" spans="4:4" x14ac:dyDescent="0.2">
      <c r="D231" s="145"/>
    </row>
    <row r="232" spans="4:4" x14ac:dyDescent="0.2">
      <c r="D232" s="145"/>
    </row>
    <row r="233" spans="4:4" x14ac:dyDescent="0.2">
      <c r="D233" s="145"/>
    </row>
    <row r="234" spans="4:4" x14ac:dyDescent="0.2">
      <c r="D234" s="145"/>
    </row>
    <row r="235" spans="4:4" x14ac:dyDescent="0.2">
      <c r="D235" s="145"/>
    </row>
    <row r="236" spans="4:4" x14ac:dyDescent="0.2">
      <c r="D236" s="145"/>
    </row>
    <row r="237" spans="4:4" x14ac:dyDescent="0.2">
      <c r="D237" s="145"/>
    </row>
    <row r="238" spans="4:4" x14ac:dyDescent="0.2">
      <c r="D238" s="145"/>
    </row>
    <row r="239" spans="4:4" x14ac:dyDescent="0.2">
      <c r="D239" s="145"/>
    </row>
    <row r="240" spans="4:4" x14ac:dyDescent="0.2">
      <c r="D240" s="145"/>
    </row>
    <row r="241" spans="4:4" x14ac:dyDescent="0.2">
      <c r="D241" s="145"/>
    </row>
    <row r="242" spans="4:4" x14ac:dyDescent="0.2">
      <c r="D242" s="145"/>
    </row>
    <row r="243" spans="4:4" x14ac:dyDescent="0.2">
      <c r="D243" s="145"/>
    </row>
    <row r="244" spans="4:4" x14ac:dyDescent="0.2">
      <c r="D244" s="145"/>
    </row>
    <row r="245" spans="4:4" x14ac:dyDescent="0.2">
      <c r="D245" s="145"/>
    </row>
    <row r="246" spans="4:4" x14ac:dyDescent="0.2">
      <c r="D246" s="145"/>
    </row>
    <row r="247" spans="4:4" x14ac:dyDescent="0.2">
      <c r="D247" s="145"/>
    </row>
    <row r="248" spans="4:4" x14ac:dyDescent="0.2">
      <c r="D248" s="145"/>
    </row>
    <row r="249" spans="4:4" x14ac:dyDescent="0.2">
      <c r="D249" s="145"/>
    </row>
    <row r="250" spans="4:4" x14ac:dyDescent="0.2">
      <c r="D250" s="145"/>
    </row>
    <row r="251" spans="4:4" x14ac:dyDescent="0.2">
      <c r="D251" s="145"/>
    </row>
    <row r="252" spans="4:4" x14ac:dyDescent="0.2">
      <c r="D252" s="145"/>
    </row>
    <row r="253" spans="4:4" x14ac:dyDescent="0.2">
      <c r="D253" s="145"/>
    </row>
    <row r="254" spans="4:4" x14ac:dyDescent="0.2">
      <c r="D254" s="145"/>
    </row>
    <row r="255" spans="4:4" x14ac:dyDescent="0.2">
      <c r="D255" s="145"/>
    </row>
    <row r="256" spans="4:4" x14ac:dyDescent="0.2">
      <c r="D256" s="145"/>
    </row>
    <row r="257" spans="4:4" x14ac:dyDescent="0.2">
      <c r="D257" s="145"/>
    </row>
    <row r="258" spans="4:4" x14ac:dyDescent="0.2">
      <c r="D258" s="145"/>
    </row>
    <row r="259" spans="4:4" x14ac:dyDescent="0.2">
      <c r="D259" s="145"/>
    </row>
    <row r="260" spans="4:4" x14ac:dyDescent="0.2">
      <c r="D260" s="145"/>
    </row>
    <row r="261" spans="4:4" x14ac:dyDescent="0.2">
      <c r="D261" s="145"/>
    </row>
    <row r="262" spans="4:4" x14ac:dyDescent="0.2">
      <c r="D262" s="145"/>
    </row>
    <row r="263" spans="4:4" x14ac:dyDescent="0.2">
      <c r="D263" s="145"/>
    </row>
    <row r="264" spans="4:4" x14ac:dyDescent="0.2">
      <c r="D264" s="145"/>
    </row>
    <row r="265" spans="4:4" x14ac:dyDescent="0.2">
      <c r="D265" s="145"/>
    </row>
    <row r="266" spans="4:4" x14ac:dyDescent="0.2">
      <c r="D266" s="145"/>
    </row>
    <row r="267" spans="4:4" x14ac:dyDescent="0.2">
      <c r="D267" s="145"/>
    </row>
    <row r="268" spans="4:4" x14ac:dyDescent="0.2">
      <c r="D268" s="145"/>
    </row>
    <row r="269" spans="4:4" x14ac:dyDescent="0.2">
      <c r="D269" s="145"/>
    </row>
    <row r="270" spans="4:4" x14ac:dyDescent="0.2">
      <c r="D270" s="145"/>
    </row>
    <row r="271" spans="4:4" x14ac:dyDescent="0.2">
      <c r="D271" s="145"/>
    </row>
    <row r="272" spans="4:4" x14ac:dyDescent="0.2">
      <c r="D272" s="145"/>
    </row>
    <row r="273" spans="4:4" x14ac:dyDescent="0.2">
      <c r="D273" s="145"/>
    </row>
    <row r="274" spans="4:4" x14ac:dyDescent="0.2">
      <c r="D274" s="145"/>
    </row>
    <row r="275" spans="4:4" x14ac:dyDescent="0.2">
      <c r="D275" s="145"/>
    </row>
    <row r="276" spans="4:4" x14ac:dyDescent="0.2">
      <c r="D276" s="145"/>
    </row>
    <row r="277" spans="4:4" x14ac:dyDescent="0.2">
      <c r="D277" s="145"/>
    </row>
    <row r="278" spans="4:4" x14ac:dyDescent="0.2">
      <c r="D278" s="145"/>
    </row>
    <row r="279" spans="4:4" x14ac:dyDescent="0.2">
      <c r="D279" s="145"/>
    </row>
    <row r="280" spans="4:4" x14ac:dyDescent="0.2">
      <c r="D280" s="145"/>
    </row>
    <row r="281" spans="4:4" x14ac:dyDescent="0.2">
      <c r="D281" s="145"/>
    </row>
    <row r="282" spans="4:4" x14ac:dyDescent="0.2">
      <c r="D282" s="145"/>
    </row>
    <row r="283" spans="4:4" x14ac:dyDescent="0.2">
      <c r="D283" s="145"/>
    </row>
    <row r="284" spans="4:4" x14ac:dyDescent="0.2">
      <c r="D284" s="145"/>
    </row>
    <row r="285" spans="4:4" x14ac:dyDescent="0.2">
      <c r="D285" s="145"/>
    </row>
    <row r="286" spans="4:4" x14ac:dyDescent="0.2">
      <c r="D286" s="145"/>
    </row>
    <row r="287" spans="4:4" x14ac:dyDescent="0.2">
      <c r="D287" s="145"/>
    </row>
    <row r="288" spans="4:4" x14ac:dyDescent="0.2">
      <c r="D288" s="145"/>
    </row>
    <row r="289" spans="4:4" x14ac:dyDescent="0.2">
      <c r="D289" s="145"/>
    </row>
    <row r="290" spans="4:4" x14ac:dyDescent="0.2">
      <c r="D290" s="145"/>
    </row>
    <row r="291" spans="4:4" x14ac:dyDescent="0.2">
      <c r="D291" s="145"/>
    </row>
    <row r="292" spans="4:4" x14ac:dyDescent="0.2">
      <c r="D292" s="145"/>
    </row>
    <row r="293" spans="4:4" x14ac:dyDescent="0.2">
      <c r="D293" s="145"/>
    </row>
    <row r="294" spans="4:4" x14ac:dyDescent="0.2">
      <c r="D294" s="145"/>
    </row>
    <row r="295" spans="4:4" x14ac:dyDescent="0.2">
      <c r="D295" s="145"/>
    </row>
    <row r="296" spans="4:4" x14ac:dyDescent="0.2">
      <c r="D296" s="145"/>
    </row>
    <row r="297" spans="4:4" x14ac:dyDescent="0.2">
      <c r="D297" s="145"/>
    </row>
    <row r="298" spans="4:4" x14ac:dyDescent="0.2">
      <c r="D298" s="145"/>
    </row>
    <row r="299" spans="4:4" x14ac:dyDescent="0.2">
      <c r="D299" s="145"/>
    </row>
    <row r="300" spans="4:4" x14ac:dyDescent="0.2">
      <c r="D300" s="145"/>
    </row>
    <row r="301" spans="4:4" x14ac:dyDescent="0.2">
      <c r="D301" s="145"/>
    </row>
    <row r="302" spans="4:4" x14ac:dyDescent="0.2">
      <c r="D302" s="145"/>
    </row>
    <row r="303" spans="4:4" x14ac:dyDescent="0.2">
      <c r="D303" s="145"/>
    </row>
    <row r="304" spans="4:4" x14ac:dyDescent="0.2">
      <c r="D304" s="145"/>
    </row>
    <row r="305" spans="4:4" x14ac:dyDescent="0.2">
      <c r="D305" s="145"/>
    </row>
    <row r="306" spans="4:4" x14ac:dyDescent="0.2">
      <c r="D306" s="145"/>
    </row>
    <row r="307" spans="4:4" x14ac:dyDescent="0.2">
      <c r="D307" s="145"/>
    </row>
    <row r="308" spans="4:4" x14ac:dyDescent="0.2">
      <c r="D308" s="145"/>
    </row>
    <row r="309" spans="4:4" x14ac:dyDescent="0.2">
      <c r="D309" s="145"/>
    </row>
    <row r="310" spans="4:4" x14ac:dyDescent="0.2">
      <c r="D310" s="145"/>
    </row>
    <row r="311" spans="4:4" x14ac:dyDescent="0.2">
      <c r="D311" s="145"/>
    </row>
    <row r="312" spans="4:4" x14ac:dyDescent="0.2">
      <c r="D312" s="145"/>
    </row>
    <row r="313" spans="4:4" x14ac:dyDescent="0.2">
      <c r="D313" s="145"/>
    </row>
    <row r="314" spans="4:4" x14ac:dyDescent="0.2">
      <c r="D314" s="145"/>
    </row>
    <row r="315" spans="4:4" x14ac:dyDescent="0.2">
      <c r="D315" s="145"/>
    </row>
    <row r="316" spans="4:4" x14ac:dyDescent="0.2">
      <c r="D316" s="145"/>
    </row>
    <row r="317" spans="4:4" x14ac:dyDescent="0.2">
      <c r="D317" s="145"/>
    </row>
    <row r="318" spans="4:4" x14ac:dyDescent="0.2">
      <c r="D318" s="145"/>
    </row>
    <row r="319" spans="4:4" x14ac:dyDescent="0.2">
      <c r="D319" s="145"/>
    </row>
    <row r="320" spans="4:4" x14ac:dyDescent="0.2">
      <c r="D320" s="145"/>
    </row>
    <row r="321" spans="4:4" x14ac:dyDescent="0.2">
      <c r="D321" s="145"/>
    </row>
    <row r="322" spans="4:4" x14ac:dyDescent="0.2">
      <c r="D322" s="145"/>
    </row>
    <row r="323" spans="4:4" x14ac:dyDescent="0.2">
      <c r="D323" s="145"/>
    </row>
    <row r="324" spans="4:4" x14ac:dyDescent="0.2">
      <c r="D324" s="145"/>
    </row>
    <row r="325" spans="4:4" x14ac:dyDescent="0.2">
      <c r="D325" s="145"/>
    </row>
    <row r="326" spans="4:4" x14ac:dyDescent="0.2">
      <c r="D326" s="145"/>
    </row>
    <row r="327" spans="4:4" x14ac:dyDescent="0.2">
      <c r="D327" s="145"/>
    </row>
    <row r="328" spans="4:4" x14ac:dyDescent="0.2">
      <c r="D328" s="145"/>
    </row>
    <row r="329" spans="4:4" x14ac:dyDescent="0.2">
      <c r="D329" s="145"/>
    </row>
    <row r="330" spans="4:4" x14ac:dyDescent="0.2">
      <c r="D330" s="145"/>
    </row>
    <row r="331" spans="4:4" x14ac:dyDescent="0.2">
      <c r="D331" s="145"/>
    </row>
    <row r="332" spans="4:4" x14ac:dyDescent="0.2">
      <c r="D332" s="145"/>
    </row>
    <row r="333" spans="4:4" x14ac:dyDescent="0.2">
      <c r="D333" s="145"/>
    </row>
    <row r="334" spans="4:4" x14ac:dyDescent="0.2">
      <c r="D334" s="145"/>
    </row>
    <row r="335" spans="4:4" x14ac:dyDescent="0.2">
      <c r="D335" s="145"/>
    </row>
    <row r="336" spans="4:4" x14ac:dyDescent="0.2">
      <c r="D336" s="145"/>
    </row>
    <row r="337" spans="4:4" x14ac:dyDescent="0.2">
      <c r="D337" s="145"/>
    </row>
    <row r="338" spans="4:4" x14ac:dyDescent="0.2">
      <c r="D338" s="145"/>
    </row>
    <row r="339" spans="4:4" x14ac:dyDescent="0.2">
      <c r="D339" s="145"/>
    </row>
    <row r="340" spans="4:4" x14ac:dyDescent="0.2">
      <c r="D340" s="145"/>
    </row>
    <row r="341" spans="4:4" x14ac:dyDescent="0.2">
      <c r="D341" s="145"/>
    </row>
    <row r="342" spans="4:4" x14ac:dyDescent="0.2">
      <c r="D342" s="145"/>
    </row>
    <row r="343" spans="4:4" x14ac:dyDescent="0.2">
      <c r="D343" s="145"/>
    </row>
    <row r="344" spans="4:4" x14ac:dyDescent="0.2">
      <c r="D344" s="145"/>
    </row>
    <row r="345" spans="4:4" x14ac:dyDescent="0.2">
      <c r="D345" s="145"/>
    </row>
    <row r="346" spans="4:4" x14ac:dyDescent="0.2">
      <c r="D346" s="145"/>
    </row>
    <row r="347" spans="4:4" x14ac:dyDescent="0.2">
      <c r="D347" s="145"/>
    </row>
    <row r="348" spans="4:4" x14ac:dyDescent="0.2">
      <c r="D348" s="145"/>
    </row>
    <row r="349" spans="4:4" x14ac:dyDescent="0.2">
      <c r="D349" s="145"/>
    </row>
    <row r="350" spans="4:4" x14ac:dyDescent="0.2">
      <c r="D350" s="145"/>
    </row>
    <row r="351" spans="4:4" x14ac:dyDescent="0.2">
      <c r="D351" s="145"/>
    </row>
    <row r="352" spans="4:4" x14ac:dyDescent="0.2">
      <c r="D352" s="145"/>
    </row>
    <row r="353" spans="4:4" x14ac:dyDescent="0.2">
      <c r="D353" s="145"/>
    </row>
    <row r="354" spans="4:4" x14ac:dyDescent="0.2">
      <c r="D354" s="145"/>
    </row>
    <row r="355" spans="4:4" x14ac:dyDescent="0.2">
      <c r="D355" s="145"/>
    </row>
    <row r="356" spans="4:4" x14ac:dyDescent="0.2">
      <c r="D356" s="145"/>
    </row>
    <row r="357" spans="4:4" x14ac:dyDescent="0.2">
      <c r="D357" s="145"/>
    </row>
    <row r="358" spans="4:4" x14ac:dyDescent="0.2">
      <c r="D358" s="145"/>
    </row>
    <row r="359" spans="4:4" x14ac:dyDescent="0.2">
      <c r="D359" s="145"/>
    </row>
    <row r="360" spans="4:4" x14ac:dyDescent="0.2">
      <c r="D360" s="145"/>
    </row>
    <row r="361" spans="4:4" x14ac:dyDescent="0.2">
      <c r="D361" s="145"/>
    </row>
    <row r="362" spans="4:4" x14ac:dyDescent="0.2">
      <c r="D362" s="145"/>
    </row>
    <row r="363" spans="4:4" x14ac:dyDescent="0.2">
      <c r="D363" s="145"/>
    </row>
    <row r="364" spans="4:4" x14ac:dyDescent="0.2">
      <c r="D364" s="145"/>
    </row>
    <row r="365" spans="4:4" x14ac:dyDescent="0.2">
      <c r="D365" s="145"/>
    </row>
    <row r="366" spans="4:4" x14ac:dyDescent="0.2">
      <c r="D366" s="145"/>
    </row>
    <row r="367" spans="4:4" x14ac:dyDescent="0.2">
      <c r="D367" s="145"/>
    </row>
    <row r="368" spans="4:4" x14ac:dyDescent="0.2">
      <c r="D368" s="145"/>
    </row>
    <row r="369" spans="4:4" x14ac:dyDescent="0.2">
      <c r="D369" s="145"/>
    </row>
    <row r="370" spans="4:4" x14ac:dyDescent="0.2">
      <c r="D370" s="145"/>
    </row>
    <row r="371" spans="4:4" x14ac:dyDescent="0.2">
      <c r="D371" s="145"/>
    </row>
    <row r="372" spans="4:4" x14ac:dyDescent="0.2">
      <c r="D372" s="145"/>
    </row>
    <row r="373" spans="4:4" x14ac:dyDescent="0.2">
      <c r="D373" s="145"/>
    </row>
    <row r="374" spans="4:4" x14ac:dyDescent="0.2">
      <c r="D374" s="145"/>
    </row>
    <row r="375" spans="4:4" x14ac:dyDescent="0.2">
      <c r="D375" s="145"/>
    </row>
    <row r="376" spans="4:4" x14ac:dyDescent="0.2">
      <c r="D376" s="145"/>
    </row>
    <row r="377" spans="4:4" x14ac:dyDescent="0.2">
      <c r="D377" s="145"/>
    </row>
    <row r="378" spans="4:4" x14ac:dyDescent="0.2">
      <c r="D378" s="145"/>
    </row>
    <row r="379" spans="4:4" x14ac:dyDescent="0.2">
      <c r="D379" s="145"/>
    </row>
    <row r="380" spans="4:4" x14ac:dyDescent="0.2">
      <c r="D380" s="145"/>
    </row>
    <row r="381" spans="4:4" x14ac:dyDescent="0.2">
      <c r="D381" s="145"/>
    </row>
    <row r="382" spans="4:4" x14ac:dyDescent="0.2">
      <c r="D382" s="145"/>
    </row>
    <row r="383" spans="4:4" x14ac:dyDescent="0.2">
      <c r="D383" s="145"/>
    </row>
    <row r="384" spans="4:4" x14ac:dyDescent="0.2">
      <c r="D384" s="145"/>
    </row>
    <row r="385" spans="4:4" x14ac:dyDescent="0.2">
      <c r="D385" s="145"/>
    </row>
    <row r="386" spans="4:4" x14ac:dyDescent="0.2">
      <c r="D386" s="145"/>
    </row>
    <row r="387" spans="4:4" x14ac:dyDescent="0.2">
      <c r="D387" s="145"/>
    </row>
    <row r="388" spans="4:4" x14ac:dyDescent="0.2">
      <c r="D388" s="145"/>
    </row>
    <row r="389" spans="4:4" x14ac:dyDescent="0.2">
      <c r="D389" s="145"/>
    </row>
    <row r="390" spans="4:4" x14ac:dyDescent="0.2">
      <c r="D390" s="145"/>
    </row>
    <row r="391" spans="4:4" x14ac:dyDescent="0.2">
      <c r="D391" s="145"/>
    </row>
    <row r="392" spans="4:4" x14ac:dyDescent="0.2">
      <c r="D392" s="145"/>
    </row>
    <row r="393" spans="4:4" x14ac:dyDescent="0.2">
      <c r="D393" s="145"/>
    </row>
    <row r="394" spans="4:4" x14ac:dyDescent="0.2">
      <c r="D394" s="145"/>
    </row>
    <row r="395" spans="4:4" x14ac:dyDescent="0.2">
      <c r="D395" s="145"/>
    </row>
    <row r="396" spans="4:4" x14ac:dyDescent="0.2">
      <c r="D396" s="145"/>
    </row>
    <row r="397" spans="4:4" x14ac:dyDescent="0.2">
      <c r="D397" s="145"/>
    </row>
    <row r="398" spans="4:4" x14ac:dyDescent="0.2">
      <c r="D398" s="145"/>
    </row>
    <row r="399" spans="4:4" x14ac:dyDescent="0.2">
      <c r="D399" s="145"/>
    </row>
    <row r="400" spans="4:4" x14ac:dyDescent="0.2">
      <c r="D400" s="145"/>
    </row>
    <row r="401" spans="4:4" x14ac:dyDescent="0.2">
      <c r="D401" s="145"/>
    </row>
    <row r="402" spans="4:4" x14ac:dyDescent="0.2">
      <c r="D402" s="145"/>
    </row>
    <row r="403" spans="4:4" x14ac:dyDescent="0.2">
      <c r="D403" s="145"/>
    </row>
    <row r="404" spans="4:4" x14ac:dyDescent="0.2">
      <c r="D404" s="145"/>
    </row>
    <row r="405" spans="4:4" x14ac:dyDescent="0.2">
      <c r="D405" s="145"/>
    </row>
    <row r="406" spans="4:4" x14ac:dyDescent="0.2">
      <c r="D406" s="145"/>
    </row>
    <row r="407" spans="4:4" x14ac:dyDescent="0.2">
      <c r="D407" s="145"/>
    </row>
    <row r="408" spans="4:4" x14ac:dyDescent="0.2">
      <c r="D408" s="145"/>
    </row>
    <row r="409" spans="4:4" x14ac:dyDescent="0.2">
      <c r="D409" s="145"/>
    </row>
    <row r="410" spans="4:4" x14ac:dyDescent="0.2">
      <c r="D410" s="145"/>
    </row>
    <row r="411" spans="4:4" x14ac:dyDescent="0.2">
      <c r="D411" s="145"/>
    </row>
    <row r="412" spans="4:4" x14ac:dyDescent="0.2">
      <c r="D412" s="145"/>
    </row>
    <row r="413" spans="4:4" x14ac:dyDescent="0.2">
      <c r="D413" s="145"/>
    </row>
    <row r="414" spans="4:4" x14ac:dyDescent="0.2">
      <c r="D414" s="145"/>
    </row>
    <row r="415" spans="4:4" x14ac:dyDescent="0.2">
      <c r="D415" s="145"/>
    </row>
    <row r="416" spans="4:4" x14ac:dyDescent="0.2">
      <c r="D416" s="145"/>
    </row>
    <row r="417" spans="4:4" x14ac:dyDescent="0.2">
      <c r="D417" s="145"/>
    </row>
    <row r="418" spans="4:4" x14ac:dyDescent="0.2">
      <c r="D418" s="145"/>
    </row>
    <row r="419" spans="4:4" x14ac:dyDescent="0.2">
      <c r="D419" s="145"/>
    </row>
    <row r="420" spans="4:4" x14ac:dyDescent="0.2">
      <c r="D420" s="145"/>
    </row>
    <row r="421" spans="4:4" x14ac:dyDescent="0.2">
      <c r="D421" s="145"/>
    </row>
    <row r="422" spans="4:4" x14ac:dyDescent="0.2">
      <c r="D422" s="145"/>
    </row>
    <row r="423" spans="4:4" x14ac:dyDescent="0.2">
      <c r="D423" s="145"/>
    </row>
    <row r="424" spans="4:4" x14ac:dyDescent="0.2">
      <c r="D424" s="145"/>
    </row>
    <row r="425" spans="4:4" x14ac:dyDescent="0.2">
      <c r="D425" s="145"/>
    </row>
    <row r="426" spans="4:4" x14ac:dyDescent="0.2">
      <c r="D426" s="145"/>
    </row>
    <row r="427" spans="4:4" x14ac:dyDescent="0.2">
      <c r="D427" s="145"/>
    </row>
    <row r="428" spans="4:4" x14ac:dyDescent="0.2">
      <c r="D428" s="145"/>
    </row>
    <row r="429" spans="4:4" x14ac:dyDescent="0.2">
      <c r="D429" s="145"/>
    </row>
    <row r="430" spans="4:4" x14ac:dyDescent="0.2">
      <c r="D430" s="145"/>
    </row>
    <row r="431" spans="4:4" x14ac:dyDescent="0.2">
      <c r="D431" s="145"/>
    </row>
    <row r="432" spans="4:4" x14ac:dyDescent="0.2">
      <c r="D432" s="145"/>
    </row>
    <row r="433" spans="4:4" x14ac:dyDescent="0.2">
      <c r="D433" s="145"/>
    </row>
    <row r="434" spans="4:4" x14ac:dyDescent="0.2">
      <c r="D434" s="145"/>
    </row>
    <row r="435" spans="4:4" x14ac:dyDescent="0.2">
      <c r="D435" s="145"/>
    </row>
    <row r="436" spans="4:4" x14ac:dyDescent="0.2">
      <c r="D436" s="145"/>
    </row>
    <row r="437" spans="4:4" x14ac:dyDescent="0.2">
      <c r="D437" s="145"/>
    </row>
    <row r="438" spans="4:4" x14ac:dyDescent="0.2">
      <c r="D438" s="145"/>
    </row>
    <row r="439" spans="4:4" x14ac:dyDescent="0.2">
      <c r="D439" s="145"/>
    </row>
    <row r="440" spans="4:4" x14ac:dyDescent="0.2">
      <c r="D440" s="145"/>
    </row>
    <row r="441" spans="4:4" x14ac:dyDescent="0.2">
      <c r="D441" s="145"/>
    </row>
    <row r="442" spans="4:4" x14ac:dyDescent="0.2">
      <c r="D442" s="145"/>
    </row>
    <row r="443" spans="4:4" x14ac:dyDescent="0.2">
      <c r="D443" s="145"/>
    </row>
    <row r="444" spans="4:4" x14ac:dyDescent="0.2">
      <c r="D444" s="145"/>
    </row>
    <row r="445" spans="4:4" x14ac:dyDescent="0.2">
      <c r="D445" s="145"/>
    </row>
    <row r="446" spans="4:4" x14ac:dyDescent="0.2">
      <c r="D446" s="145"/>
    </row>
    <row r="447" spans="4:4" x14ac:dyDescent="0.2">
      <c r="D447" s="145"/>
    </row>
    <row r="448" spans="4:4" x14ac:dyDescent="0.2">
      <c r="D448" s="145"/>
    </row>
    <row r="449" spans="4:4" x14ac:dyDescent="0.2">
      <c r="D449" s="145"/>
    </row>
    <row r="450" spans="4:4" x14ac:dyDescent="0.2">
      <c r="D450" s="145"/>
    </row>
    <row r="451" spans="4:4" x14ac:dyDescent="0.2">
      <c r="D451" s="145"/>
    </row>
    <row r="452" spans="4:4" x14ac:dyDescent="0.2">
      <c r="D452" s="145"/>
    </row>
    <row r="453" spans="4:4" x14ac:dyDescent="0.2">
      <c r="D453" s="145"/>
    </row>
    <row r="454" spans="4:4" x14ac:dyDescent="0.2">
      <c r="D454" s="145"/>
    </row>
    <row r="455" spans="4:4" x14ac:dyDescent="0.2">
      <c r="D455" s="145"/>
    </row>
    <row r="456" spans="4:4" x14ac:dyDescent="0.2">
      <c r="D456" s="145"/>
    </row>
    <row r="457" spans="4:4" x14ac:dyDescent="0.2">
      <c r="D457" s="145"/>
    </row>
    <row r="458" spans="4:4" x14ac:dyDescent="0.2">
      <c r="D458" s="145"/>
    </row>
    <row r="459" spans="4:4" x14ac:dyDescent="0.2">
      <c r="D459" s="145"/>
    </row>
    <row r="460" spans="4:4" x14ac:dyDescent="0.2">
      <c r="D460" s="145"/>
    </row>
    <row r="461" spans="4:4" x14ac:dyDescent="0.2">
      <c r="D461" s="145"/>
    </row>
    <row r="462" spans="4:4" x14ac:dyDescent="0.2">
      <c r="D462" s="145"/>
    </row>
    <row r="463" spans="4:4" x14ac:dyDescent="0.2">
      <c r="D463" s="145"/>
    </row>
    <row r="464" spans="4:4" x14ac:dyDescent="0.2">
      <c r="D464" s="145"/>
    </row>
    <row r="465" spans="4:4" x14ac:dyDescent="0.2">
      <c r="D465" s="145"/>
    </row>
    <row r="466" spans="4:4" x14ac:dyDescent="0.2">
      <c r="D466" s="145"/>
    </row>
    <row r="467" spans="4:4" x14ac:dyDescent="0.2">
      <c r="D467" s="145"/>
    </row>
    <row r="468" spans="4:4" x14ac:dyDescent="0.2">
      <c r="D468" s="145"/>
    </row>
    <row r="469" spans="4:4" x14ac:dyDescent="0.2">
      <c r="D469" s="145"/>
    </row>
    <row r="470" spans="4:4" x14ac:dyDescent="0.2">
      <c r="D470" s="145"/>
    </row>
    <row r="471" spans="4:4" x14ac:dyDescent="0.2">
      <c r="D471" s="145"/>
    </row>
    <row r="472" spans="4:4" x14ac:dyDescent="0.2">
      <c r="D472" s="145"/>
    </row>
    <row r="473" spans="4:4" x14ac:dyDescent="0.2">
      <c r="D473" s="145"/>
    </row>
    <row r="474" spans="4:4" x14ac:dyDescent="0.2">
      <c r="D474" s="145"/>
    </row>
    <row r="475" spans="4:4" x14ac:dyDescent="0.2">
      <c r="D475" s="145"/>
    </row>
    <row r="476" spans="4:4" x14ac:dyDescent="0.2">
      <c r="D476" s="145"/>
    </row>
    <row r="477" spans="4:4" x14ac:dyDescent="0.2">
      <c r="D477" s="145"/>
    </row>
    <row r="478" spans="4:4" x14ac:dyDescent="0.2">
      <c r="D478" s="145"/>
    </row>
    <row r="479" spans="4:4" x14ac:dyDescent="0.2">
      <c r="D479" s="145"/>
    </row>
    <row r="480" spans="4:4" x14ac:dyDescent="0.2">
      <c r="D480" s="145"/>
    </row>
    <row r="481" spans="4:4" x14ac:dyDescent="0.2">
      <c r="D481" s="145"/>
    </row>
    <row r="482" spans="4:4" x14ac:dyDescent="0.2">
      <c r="D482" s="145"/>
    </row>
    <row r="483" spans="4:4" x14ac:dyDescent="0.2">
      <c r="D483" s="145"/>
    </row>
    <row r="484" spans="4:4" x14ac:dyDescent="0.2">
      <c r="D484" s="145"/>
    </row>
    <row r="485" spans="4:4" x14ac:dyDescent="0.2">
      <c r="D485" s="145"/>
    </row>
    <row r="486" spans="4:4" x14ac:dyDescent="0.2">
      <c r="D486" s="145"/>
    </row>
    <row r="487" spans="4:4" x14ac:dyDescent="0.2">
      <c r="D487" s="145"/>
    </row>
    <row r="488" spans="4:4" x14ac:dyDescent="0.2">
      <c r="D488" s="145"/>
    </row>
    <row r="489" spans="4:4" x14ac:dyDescent="0.2">
      <c r="D489" s="145"/>
    </row>
    <row r="490" spans="4:4" x14ac:dyDescent="0.2">
      <c r="D490" s="145"/>
    </row>
    <row r="491" spans="4:4" x14ac:dyDescent="0.2">
      <c r="D491" s="145"/>
    </row>
    <row r="492" spans="4:4" x14ac:dyDescent="0.2">
      <c r="D492" s="145"/>
    </row>
    <row r="493" spans="4:4" x14ac:dyDescent="0.2">
      <c r="D493" s="145"/>
    </row>
    <row r="494" spans="4:4" x14ac:dyDescent="0.2">
      <c r="D494" s="145"/>
    </row>
    <row r="495" spans="4:4" x14ac:dyDescent="0.2">
      <c r="D495" s="145"/>
    </row>
    <row r="496" spans="4:4" x14ac:dyDescent="0.2">
      <c r="D496" s="145"/>
    </row>
    <row r="497" spans="4:4" x14ac:dyDescent="0.2">
      <c r="D497" s="145"/>
    </row>
    <row r="498" spans="4:4" x14ac:dyDescent="0.2">
      <c r="D498" s="145"/>
    </row>
    <row r="499" spans="4:4" x14ac:dyDescent="0.2">
      <c r="D499" s="145"/>
    </row>
    <row r="500" spans="4:4" x14ac:dyDescent="0.2">
      <c r="D500" s="145"/>
    </row>
    <row r="501" spans="4:4" x14ac:dyDescent="0.2">
      <c r="D501" s="145"/>
    </row>
    <row r="502" spans="4:4" x14ac:dyDescent="0.2">
      <c r="D502" s="145"/>
    </row>
    <row r="503" spans="4:4" x14ac:dyDescent="0.2">
      <c r="D503" s="145"/>
    </row>
    <row r="504" spans="4:4" x14ac:dyDescent="0.2">
      <c r="D504" s="145"/>
    </row>
    <row r="505" spans="4:4" x14ac:dyDescent="0.2">
      <c r="D505" s="145"/>
    </row>
    <row r="506" spans="4:4" x14ac:dyDescent="0.2">
      <c r="D506" s="145"/>
    </row>
    <row r="507" spans="4:4" x14ac:dyDescent="0.2">
      <c r="D507" s="145"/>
    </row>
    <row r="508" spans="4:4" x14ac:dyDescent="0.2">
      <c r="D508" s="145"/>
    </row>
    <row r="509" spans="4:4" x14ac:dyDescent="0.2">
      <c r="D509" s="145"/>
    </row>
    <row r="510" spans="4:4" x14ac:dyDescent="0.2">
      <c r="D510" s="145"/>
    </row>
    <row r="511" spans="4:4" x14ac:dyDescent="0.2">
      <c r="D511" s="145"/>
    </row>
    <row r="512" spans="4:4" x14ac:dyDescent="0.2">
      <c r="D512" s="145"/>
    </row>
    <row r="513" spans="4:4" x14ac:dyDescent="0.2">
      <c r="D513" s="145"/>
    </row>
    <row r="514" spans="4:4" x14ac:dyDescent="0.2">
      <c r="D514" s="145"/>
    </row>
    <row r="515" spans="4:4" x14ac:dyDescent="0.2">
      <c r="D515" s="145"/>
    </row>
    <row r="516" spans="4:4" x14ac:dyDescent="0.2">
      <c r="D516" s="145"/>
    </row>
    <row r="517" spans="4:4" x14ac:dyDescent="0.2">
      <c r="D517" s="145"/>
    </row>
    <row r="518" spans="4:4" x14ac:dyDescent="0.2">
      <c r="D518" s="145"/>
    </row>
    <row r="519" spans="4:4" x14ac:dyDescent="0.2">
      <c r="D519" s="145"/>
    </row>
    <row r="520" spans="4:4" x14ac:dyDescent="0.2">
      <c r="D520" s="145"/>
    </row>
    <row r="521" spans="4:4" x14ac:dyDescent="0.2">
      <c r="D521" s="145"/>
    </row>
    <row r="522" spans="4:4" x14ac:dyDescent="0.2">
      <c r="D522" s="145"/>
    </row>
    <row r="523" spans="4:4" x14ac:dyDescent="0.2">
      <c r="D523" s="145"/>
    </row>
    <row r="524" spans="4:4" x14ac:dyDescent="0.2">
      <c r="D524" s="145"/>
    </row>
    <row r="525" spans="4:4" x14ac:dyDescent="0.2">
      <c r="D525" s="145"/>
    </row>
    <row r="526" spans="4:4" x14ac:dyDescent="0.2">
      <c r="D526" s="145"/>
    </row>
    <row r="527" spans="4:4" x14ac:dyDescent="0.2">
      <c r="D527" s="145"/>
    </row>
    <row r="528" spans="4:4" x14ac:dyDescent="0.2">
      <c r="D528" s="145"/>
    </row>
    <row r="529" spans="4:4" x14ac:dyDescent="0.2">
      <c r="D529" s="145"/>
    </row>
    <row r="530" spans="4:4" x14ac:dyDescent="0.2">
      <c r="D530" s="145"/>
    </row>
    <row r="531" spans="4:4" x14ac:dyDescent="0.2">
      <c r="D531" s="145"/>
    </row>
    <row r="532" spans="4:4" x14ac:dyDescent="0.2">
      <c r="D532" s="145"/>
    </row>
    <row r="533" spans="4:4" x14ac:dyDescent="0.2">
      <c r="D533" s="145"/>
    </row>
    <row r="534" spans="4:4" x14ac:dyDescent="0.2">
      <c r="D534" s="145"/>
    </row>
    <row r="535" spans="4:4" x14ac:dyDescent="0.2">
      <c r="D535" s="145"/>
    </row>
    <row r="536" spans="4:4" x14ac:dyDescent="0.2">
      <c r="D536" s="145"/>
    </row>
    <row r="537" spans="4:4" x14ac:dyDescent="0.2">
      <c r="D537" s="145"/>
    </row>
    <row r="538" spans="4:4" x14ac:dyDescent="0.2">
      <c r="D538" s="145"/>
    </row>
    <row r="539" spans="4:4" x14ac:dyDescent="0.2">
      <c r="D539" s="145"/>
    </row>
    <row r="540" spans="4:4" x14ac:dyDescent="0.2">
      <c r="D540" s="145"/>
    </row>
    <row r="541" spans="4:4" x14ac:dyDescent="0.2">
      <c r="D541" s="145"/>
    </row>
    <row r="542" spans="4:4" x14ac:dyDescent="0.2">
      <c r="D542" s="145"/>
    </row>
    <row r="543" spans="4:4" x14ac:dyDescent="0.2">
      <c r="D543" s="145"/>
    </row>
    <row r="544" spans="4:4" x14ac:dyDescent="0.2">
      <c r="D544" s="145"/>
    </row>
    <row r="545" spans="4:4" x14ac:dyDescent="0.2">
      <c r="D545" s="145"/>
    </row>
    <row r="546" spans="4:4" x14ac:dyDescent="0.2">
      <c r="D546" s="145"/>
    </row>
    <row r="547" spans="4:4" x14ac:dyDescent="0.2">
      <c r="D547" s="145"/>
    </row>
    <row r="548" spans="4:4" x14ac:dyDescent="0.2">
      <c r="D548" s="145"/>
    </row>
    <row r="549" spans="4:4" x14ac:dyDescent="0.2">
      <c r="D549" s="145"/>
    </row>
    <row r="550" spans="4:4" x14ac:dyDescent="0.2">
      <c r="D550" s="145"/>
    </row>
    <row r="551" spans="4:4" x14ac:dyDescent="0.2">
      <c r="D551" s="145"/>
    </row>
    <row r="552" spans="4:4" x14ac:dyDescent="0.2">
      <c r="D552" s="145"/>
    </row>
    <row r="553" spans="4:4" x14ac:dyDescent="0.2">
      <c r="D553" s="145"/>
    </row>
    <row r="554" spans="4:4" x14ac:dyDescent="0.2">
      <c r="D554" s="145"/>
    </row>
    <row r="555" spans="4:4" x14ac:dyDescent="0.2">
      <c r="D555" s="145"/>
    </row>
    <row r="556" spans="4:4" x14ac:dyDescent="0.2">
      <c r="D556" s="145"/>
    </row>
    <row r="557" spans="4:4" x14ac:dyDescent="0.2">
      <c r="D557" s="145"/>
    </row>
    <row r="558" spans="4:4" x14ac:dyDescent="0.2">
      <c r="D558" s="145"/>
    </row>
    <row r="559" spans="4:4" x14ac:dyDescent="0.2">
      <c r="D559" s="145"/>
    </row>
    <row r="560" spans="4:4" x14ac:dyDescent="0.2">
      <c r="D560" s="145"/>
    </row>
    <row r="561" spans="4:4" x14ac:dyDescent="0.2">
      <c r="D561" s="145"/>
    </row>
    <row r="562" spans="4:4" x14ac:dyDescent="0.2">
      <c r="D562" s="145"/>
    </row>
    <row r="563" spans="4:4" x14ac:dyDescent="0.2">
      <c r="D563" s="145"/>
    </row>
    <row r="564" spans="4:4" x14ac:dyDescent="0.2">
      <c r="D564" s="145"/>
    </row>
    <row r="565" spans="4:4" x14ac:dyDescent="0.2">
      <c r="D565" s="145"/>
    </row>
    <row r="566" spans="4:4" x14ac:dyDescent="0.2">
      <c r="D566" s="145"/>
    </row>
    <row r="567" spans="4:4" x14ac:dyDescent="0.2">
      <c r="D567" s="145"/>
    </row>
    <row r="568" spans="4:4" x14ac:dyDescent="0.2">
      <c r="D568" s="145"/>
    </row>
    <row r="569" spans="4:4" x14ac:dyDescent="0.2">
      <c r="D569" s="145"/>
    </row>
    <row r="570" spans="4:4" x14ac:dyDescent="0.2">
      <c r="D570" s="145"/>
    </row>
    <row r="571" spans="4:4" x14ac:dyDescent="0.2">
      <c r="D571" s="145"/>
    </row>
    <row r="572" spans="4:4" x14ac:dyDescent="0.2">
      <c r="D572" s="145"/>
    </row>
    <row r="573" spans="4:4" x14ac:dyDescent="0.2">
      <c r="D573" s="145"/>
    </row>
    <row r="574" spans="4:4" x14ac:dyDescent="0.2">
      <c r="D574" s="145"/>
    </row>
    <row r="575" spans="4:4" x14ac:dyDescent="0.2">
      <c r="D575" s="145"/>
    </row>
    <row r="576" spans="4:4" x14ac:dyDescent="0.2">
      <c r="D576" s="145"/>
    </row>
    <row r="577" spans="4:4" x14ac:dyDescent="0.2">
      <c r="D577" s="145"/>
    </row>
    <row r="578" spans="4:4" x14ac:dyDescent="0.2">
      <c r="D578" s="145"/>
    </row>
    <row r="579" spans="4:4" x14ac:dyDescent="0.2">
      <c r="D579" s="145"/>
    </row>
    <row r="580" spans="4:4" x14ac:dyDescent="0.2">
      <c r="D580" s="145"/>
    </row>
    <row r="581" spans="4:4" x14ac:dyDescent="0.2">
      <c r="D581" s="145"/>
    </row>
    <row r="582" spans="4:4" x14ac:dyDescent="0.2">
      <c r="D582" s="145"/>
    </row>
    <row r="583" spans="4:4" x14ac:dyDescent="0.2">
      <c r="D583" s="145"/>
    </row>
    <row r="584" spans="4:4" x14ac:dyDescent="0.2">
      <c r="D584" s="145"/>
    </row>
    <row r="585" spans="4:4" x14ac:dyDescent="0.2">
      <c r="D585" s="145"/>
    </row>
    <row r="586" spans="4:4" x14ac:dyDescent="0.2">
      <c r="D586" s="145"/>
    </row>
    <row r="587" spans="4:4" x14ac:dyDescent="0.2">
      <c r="D587" s="145"/>
    </row>
    <row r="588" spans="4:4" x14ac:dyDescent="0.2">
      <c r="D588" s="145"/>
    </row>
    <row r="589" spans="4:4" x14ac:dyDescent="0.2">
      <c r="D589" s="145"/>
    </row>
    <row r="590" spans="4:4" x14ac:dyDescent="0.2">
      <c r="D590" s="145"/>
    </row>
    <row r="591" spans="4:4" x14ac:dyDescent="0.2">
      <c r="D591" s="145"/>
    </row>
    <row r="592" spans="4:4" x14ac:dyDescent="0.2">
      <c r="D592" s="145"/>
    </row>
    <row r="593" spans="4:4" x14ac:dyDescent="0.2">
      <c r="D593" s="145"/>
    </row>
    <row r="594" spans="4:4" x14ac:dyDescent="0.2">
      <c r="D594" s="145"/>
    </row>
    <row r="595" spans="4:4" x14ac:dyDescent="0.2">
      <c r="D595" s="145"/>
    </row>
    <row r="596" spans="4:4" x14ac:dyDescent="0.2">
      <c r="D596" s="145"/>
    </row>
    <row r="597" spans="4:4" x14ac:dyDescent="0.2">
      <c r="D597" s="145"/>
    </row>
    <row r="598" spans="4:4" x14ac:dyDescent="0.2">
      <c r="D598" s="145"/>
    </row>
    <row r="599" spans="4:4" x14ac:dyDescent="0.2">
      <c r="D599" s="145"/>
    </row>
    <row r="600" spans="4:4" x14ac:dyDescent="0.2">
      <c r="D600" s="145"/>
    </row>
    <row r="601" spans="4:4" x14ac:dyDescent="0.2">
      <c r="D601" s="145"/>
    </row>
    <row r="602" spans="4:4" x14ac:dyDescent="0.2">
      <c r="D602" s="145"/>
    </row>
    <row r="603" spans="4:4" x14ac:dyDescent="0.2">
      <c r="D603" s="145"/>
    </row>
    <row r="604" spans="4:4" x14ac:dyDescent="0.2">
      <c r="D604" s="145"/>
    </row>
    <row r="605" spans="4:4" x14ac:dyDescent="0.2">
      <c r="D605" s="145"/>
    </row>
    <row r="606" spans="4:4" x14ac:dyDescent="0.2">
      <c r="D606" s="145"/>
    </row>
    <row r="607" spans="4:4" x14ac:dyDescent="0.2">
      <c r="D607" s="145"/>
    </row>
    <row r="608" spans="4:4" x14ac:dyDescent="0.2">
      <c r="D608" s="145"/>
    </row>
    <row r="609" spans="4:4" x14ac:dyDescent="0.2">
      <c r="D609" s="145"/>
    </row>
    <row r="610" spans="4:4" x14ac:dyDescent="0.2">
      <c r="D610" s="145"/>
    </row>
    <row r="611" spans="4:4" x14ac:dyDescent="0.2">
      <c r="D611" s="145"/>
    </row>
    <row r="612" spans="4:4" x14ac:dyDescent="0.2">
      <c r="D612" s="145"/>
    </row>
    <row r="613" spans="4:4" x14ac:dyDescent="0.2">
      <c r="D613" s="145"/>
    </row>
    <row r="614" spans="4:4" x14ac:dyDescent="0.2">
      <c r="D614" s="145"/>
    </row>
    <row r="615" spans="4:4" x14ac:dyDescent="0.2">
      <c r="D615" s="145"/>
    </row>
    <row r="616" spans="4:4" x14ac:dyDescent="0.2">
      <c r="D616" s="145"/>
    </row>
    <row r="617" spans="4:4" x14ac:dyDescent="0.2">
      <c r="D617" s="145"/>
    </row>
    <row r="618" spans="4:4" x14ac:dyDescent="0.2">
      <c r="D618" s="145"/>
    </row>
    <row r="619" spans="4:4" x14ac:dyDescent="0.2">
      <c r="D619" s="145"/>
    </row>
    <row r="620" spans="4:4" x14ac:dyDescent="0.2">
      <c r="D620" s="145"/>
    </row>
    <row r="621" spans="4:4" x14ac:dyDescent="0.2">
      <c r="D621" s="145"/>
    </row>
    <row r="622" spans="4:4" x14ac:dyDescent="0.2">
      <c r="D622" s="145"/>
    </row>
    <row r="623" spans="4:4" x14ac:dyDescent="0.2">
      <c r="D623" s="145"/>
    </row>
    <row r="624" spans="4:4" x14ac:dyDescent="0.2">
      <c r="D624" s="145"/>
    </row>
    <row r="625" spans="4:4" x14ac:dyDescent="0.2">
      <c r="D625" s="145"/>
    </row>
    <row r="626" spans="4:4" x14ac:dyDescent="0.2">
      <c r="D626" s="145"/>
    </row>
    <row r="627" spans="4:4" x14ac:dyDescent="0.2">
      <c r="D627" s="145"/>
    </row>
    <row r="628" spans="4:4" x14ac:dyDescent="0.2">
      <c r="D628" s="145"/>
    </row>
    <row r="629" spans="4:4" x14ac:dyDescent="0.2">
      <c r="D629" s="145"/>
    </row>
    <row r="630" spans="4:4" x14ac:dyDescent="0.2">
      <c r="D630" s="145"/>
    </row>
    <row r="631" spans="4:4" x14ac:dyDescent="0.2">
      <c r="D631" s="145"/>
    </row>
    <row r="632" spans="4:4" x14ac:dyDescent="0.2">
      <c r="D632" s="145"/>
    </row>
    <row r="633" spans="4:4" x14ac:dyDescent="0.2">
      <c r="D633" s="145"/>
    </row>
    <row r="634" spans="4:4" x14ac:dyDescent="0.2">
      <c r="D634" s="145"/>
    </row>
    <row r="635" spans="4:4" x14ac:dyDescent="0.2">
      <c r="D635" s="145"/>
    </row>
    <row r="636" spans="4:4" x14ac:dyDescent="0.2">
      <c r="D636" s="145"/>
    </row>
    <row r="637" spans="4:4" x14ac:dyDescent="0.2">
      <c r="D637" s="145"/>
    </row>
    <row r="638" spans="4:4" x14ac:dyDescent="0.2">
      <c r="D638" s="145"/>
    </row>
    <row r="639" spans="4:4" x14ac:dyDescent="0.2">
      <c r="D639" s="145"/>
    </row>
    <row r="640" spans="4:4" x14ac:dyDescent="0.2">
      <c r="D640" s="145"/>
    </row>
    <row r="641" spans="4:4" x14ac:dyDescent="0.2">
      <c r="D641" s="145"/>
    </row>
    <row r="642" spans="4:4" x14ac:dyDescent="0.2">
      <c r="D642" s="145"/>
    </row>
    <row r="643" spans="4:4" x14ac:dyDescent="0.2">
      <c r="D643" s="145"/>
    </row>
    <row r="644" spans="4:4" x14ac:dyDescent="0.2">
      <c r="D644" s="145"/>
    </row>
    <row r="645" spans="4:4" x14ac:dyDescent="0.2">
      <c r="D645" s="145"/>
    </row>
    <row r="646" spans="4:4" x14ac:dyDescent="0.2">
      <c r="D646" s="145"/>
    </row>
    <row r="647" spans="4:4" x14ac:dyDescent="0.2">
      <c r="D647" s="145"/>
    </row>
    <row r="648" spans="4:4" x14ac:dyDescent="0.2">
      <c r="D648" s="145"/>
    </row>
    <row r="649" spans="4:4" x14ac:dyDescent="0.2">
      <c r="D649" s="145"/>
    </row>
    <row r="650" spans="4:4" x14ac:dyDescent="0.2">
      <c r="D650" s="145"/>
    </row>
    <row r="651" spans="4:4" x14ac:dyDescent="0.2">
      <c r="D651" s="145"/>
    </row>
    <row r="652" spans="4:4" x14ac:dyDescent="0.2">
      <c r="D652" s="145"/>
    </row>
    <row r="653" spans="4:4" x14ac:dyDescent="0.2">
      <c r="D653" s="145"/>
    </row>
    <row r="654" spans="4:4" x14ac:dyDescent="0.2">
      <c r="D654" s="145"/>
    </row>
    <row r="655" spans="4:4" x14ac:dyDescent="0.2">
      <c r="D655" s="145"/>
    </row>
    <row r="656" spans="4:4" x14ac:dyDescent="0.2">
      <c r="D656" s="145"/>
    </row>
    <row r="657" spans="4:4" x14ac:dyDescent="0.2">
      <c r="D657" s="145"/>
    </row>
    <row r="658" spans="4:4" x14ac:dyDescent="0.2">
      <c r="D658" s="145"/>
    </row>
    <row r="659" spans="4:4" x14ac:dyDescent="0.2">
      <c r="D659" s="145"/>
    </row>
    <row r="660" spans="4:4" x14ac:dyDescent="0.2">
      <c r="D660" s="145"/>
    </row>
    <row r="661" spans="4:4" x14ac:dyDescent="0.2">
      <c r="D661" s="145"/>
    </row>
    <row r="662" spans="4:4" x14ac:dyDescent="0.2">
      <c r="D662" s="145"/>
    </row>
    <row r="663" spans="4:4" x14ac:dyDescent="0.2">
      <c r="D663" s="145"/>
    </row>
    <row r="664" spans="4:4" x14ac:dyDescent="0.2">
      <c r="D664" s="145"/>
    </row>
    <row r="665" spans="4:4" x14ac:dyDescent="0.2">
      <c r="D665" s="145"/>
    </row>
    <row r="666" spans="4:4" x14ac:dyDescent="0.2">
      <c r="D666" s="145"/>
    </row>
    <row r="667" spans="4:4" x14ac:dyDescent="0.2">
      <c r="D667" s="145"/>
    </row>
    <row r="668" spans="4:4" x14ac:dyDescent="0.2">
      <c r="D668" s="145"/>
    </row>
    <row r="669" spans="4:4" x14ac:dyDescent="0.2">
      <c r="D669" s="145"/>
    </row>
    <row r="670" spans="4:4" x14ac:dyDescent="0.2">
      <c r="D670" s="145"/>
    </row>
    <row r="671" spans="4:4" x14ac:dyDescent="0.2">
      <c r="D671" s="145"/>
    </row>
    <row r="672" spans="4:4" x14ac:dyDescent="0.2">
      <c r="D672" s="145"/>
    </row>
    <row r="673" spans="4:4" x14ac:dyDescent="0.2">
      <c r="D673" s="145"/>
    </row>
    <row r="674" spans="4:4" x14ac:dyDescent="0.2">
      <c r="D674" s="145"/>
    </row>
    <row r="675" spans="4:4" x14ac:dyDescent="0.2">
      <c r="D675" s="145"/>
    </row>
    <row r="676" spans="4:4" x14ac:dyDescent="0.2">
      <c r="D676" s="145"/>
    </row>
    <row r="677" spans="4:4" x14ac:dyDescent="0.2">
      <c r="D677" s="145"/>
    </row>
    <row r="678" spans="4:4" x14ac:dyDescent="0.2">
      <c r="D678" s="145"/>
    </row>
    <row r="679" spans="4:4" x14ac:dyDescent="0.2">
      <c r="D679" s="145"/>
    </row>
    <row r="680" spans="4:4" x14ac:dyDescent="0.2">
      <c r="D680" s="145"/>
    </row>
    <row r="681" spans="4:4" x14ac:dyDescent="0.2">
      <c r="D681" s="145"/>
    </row>
    <row r="682" spans="4:4" x14ac:dyDescent="0.2">
      <c r="D682" s="145"/>
    </row>
    <row r="683" spans="4:4" x14ac:dyDescent="0.2">
      <c r="D683" s="145"/>
    </row>
    <row r="684" spans="4:4" x14ac:dyDescent="0.2">
      <c r="D684" s="145"/>
    </row>
    <row r="685" spans="4:4" x14ac:dyDescent="0.2">
      <c r="D685" s="145"/>
    </row>
    <row r="686" spans="4:4" x14ac:dyDescent="0.2">
      <c r="D686" s="145"/>
    </row>
    <row r="687" spans="4:4" x14ac:dyDescent="0.2">
      <c r="D687" s="145"/>
    </row>
    <row r="688" spans="4:4" x14ac:dyDescent="0.2">
      <c r="D688" s="145"/>
    </row>
    <row r="689" spans="4:4" x14ac:dyDescent="0.2">
      <c r="D689" s="145"/>
    </row>
    <row r="690" spans="4:4" x14ac:dyDescent="0.2">
      <c r="D690" s="145"/>
    </row>
    <row r="691" spans="4:4" x14ac:dyDescent="0.2">
      <c r="D691" s="145"/>
    </row>
    <row r="692" spans="4:4" x14ac:dyDescent="0.2">
      <c r="D692" s="145"/>
    </row>
    <row r="693" spans="4:4" x14ac:dyDescent="0.2">
      <c r="D693" s="145"/>
    </row>
    <row r="694" spans="4:4" x14ac:dyDescent="0.2">
      <c r="D694" s="145"/>
    </row>
    <row r="695" spans="4:4" x14ac:dyDescent="0.2">
      <c r="D695" s="145"/>
    </row>
    <row r="696" spans="4:4" x14ac:dyDescent="0.2">
      <c r="D696" s="145"/>
    </row>
    <row r="697" spans="4:4" x14ac:dyDescent="0.2">
      <c r="D697" s="145"/>
    </row>
    <row r="698" spans="4:4" x14ac:dyDescent="0.2">
      <c r="D698" s="145"/>
    </row>
    <row r="699" spans="4:4" x14ac:dyDescent="0.2">
      <c r="D699" s="145"/>
    </row>
    <row r="700" spans="4:4" x14ac:dyDescent="0.2">
      <c r="D700" s="145"/>
    </row>
    <row r="701" spans="4:4" x14ac:dyDescent="0.2">
      <c r="D701" s="145"/>
    </row>
    <row r="702" spans="4:4" x14ac:dyDescent="0.2">
      <c r="D702" s="145"/>
    </row>
    <row r="703" spans="4:4" x14ac:dyDescent="0.2">
      <c r="D703" s="145"/>
    </row>
    <row r="704" spans="4:4" x14ac:dyDescent="0.2">
      <c r="D704" s="145"/>
    </row>
    <row r="705" spans="4:4" x14ac:dyDescent="0.2">
      <c r="D705" s="145"/>
    </row>
    <row r="706" spans="4:4" x14ac:dyDescent="0.2">
      <c r="D706" s="145"/>
    </row>
    <row r="707" spans="4:4" x14ac:dyDescent="0.2">
      <c r="D707" s="145"/>
    </row>
    <row r="708" spans="4:4" x14ac:dyDescent="0.2">
      <c r="D708" s="145"/>
    </row>
    <row r="709" spans="4:4" x14ac:dyDescent="0.2">
      <c r="D709" s="145"/>
    </row>
    <row r="710" spans="4:4" x14ac:dyDescent="0.2">
      <c r="D710" s="145"/>
    </row>
    <row r="711" spans="4:4" x14ac:dyDescent="0.2">
      <c r="D711" s="145"/>
    </row>
    <row r="712" spans="4:4" x14ac:dyDescent="0.2">
      <c r="D712" s="145"/>
    </row>
    <row r="713" spans="4:4" x14ac:dyDescent="0.2">
      <c r="D713" s="145"/>
    </row>
    <row r="714" spans="4:4" x14ac:dyDescent="0.2">
      <c r="D714" s="145"/>
    </row>
    <row r="715" spans="4:4" x14ac:dyDescent="0.2">
      <c r="D715" s="145"/>
    </row>
    <row r="716" spans="4:4" x14ac:dyDescent="0.2">
      <c r="D716" s="145"/>
    </row>
    <row r="717" spans="4:4" x14ac:dyDescent="0.2">
      <c r="D717" s="145"/>
    </row>
    <row r="718" spans="4:4" x14ac:dyDescent="0.2">
      <c r="D718" s="145"/>
    </row>
    <row r="719" spans="4:4" x14ac:dyDescent="0.2">
      <c r="D719" s="145"/>
    </row>
    <row r="720" spans="4:4" x14ac:dyDescent="0.2">
      <c r="D720" s="145"/>
    </row>
    <row r="721" spans="4:4" x14ac:dyDescent="0.2">
      <c r="D721" s="145"/>
    </row>
    <row r="722" spans="4:4" x14ac:dyDescent="0.2">
      <c r="D722" s="145"/>
    </row>
    <row r="723" spans="4:4" x14ac:dyDescent="0.2">
      <c r="D723" s="145"/>
    </row>
    <row r="724" spans="4:4" x14ac:dyDescent="0.2">
      <c r="D724" s="145"/>
    </row>
    <row r="725" spans="4:4" x14ac:dyDescent="0.2">
      <c r="D725" s="145"/>
    </row>
    <row r="726" spans="4:4" x14ac:dyDescent="0.2">
      <c r="D726" s="145"/>
    </row>
    <row r="727" spans="4:4" x14ac:dyDescent="0.2">
      <c r="D727" s="145"/>
    </row>
    <row r="728" spans="4:4" x14ac:dyDescent="0.2">
      <c r="D728" s="145"/>
    </row>
    <row r="729" spans="4:4" x14ac:dyDescent="0.2">
      <c r="D729" s="145"/>
    </row>
    <row r="730" spans="4:4" x14ac:dyDescent="0.2">
      <c r="D730" s="145"/>
    </row>
    <row r="731" spans="4:4" x14ac:dyDescent="0.2">
      <c r="D731" s="145"/>
    </row>
    <row r="732" spans="4:4" x14ac:dyDescent="0.2">
      <c r="D732" s="145"/>
    </row>
    <row r="733" spans="4:4" x14ac:dyDescent="0.2">
      <c r="D733" s="145"/>
    </row>
    <row r="734" spans="4:4" x14ac:dyDescent="0.2">
      <c r="D734" s="145"/>
    </row>
    <row r="735" spans="4:4" x14ac:dyDescent="0.2">
      <c r="D735" s="145"/>
    </row>
    <row r="736" spans="4:4" x14ac:dyDescent="0.2">
      <c r="D736" s="145"/>
    </row>
    <row r="737" spans="4:4" x14ac:dyDescent="0.2">
      <c r="D737" s="145"/>
    </row>
    <row r="738" spans="4:4" x14ac:dyDescent="0.2">
      <c r="D738" s="145"/>
    </row>
    <row r="739" spans="4:4" x14ac:dyDescent="0.2">
      <c r="D739" s="145"/>
    </row>
    <row r="740" spans="4:4" x14ac:dyDescent="0.2">
      <c r="D740" s="145"/>
    </row>
    <row r="741" spans="4:4" x14ac:dyDescent="0.2">
      <c r="D741" s="145"/>
    </row>
    <row r="742" spans="4:4" x14ac:dyDescent="0.2">
      <c r="D742" s="145"/>
    </row>
    <row r="743" spans="4:4" x14ac:dyDescent="0.2">
      <c r="D743" s="145"/>
    </row>
    <row r="744" spans="4:4" x14ac:dyDescent="0.2">
      <c r="D744" s="145"/>
    </row>
    <row r="745" spans="4:4" x14ac:dyDescent="0.2">
      <c r="D745" s="145"/>
    </row>
    <row r="746" spans="4:4" x14ac:dyDescent="0.2">
      <c r="D746" s="145"/>
    </row>
    <row r="747" spans="4:4" x14ac:dyDescent="0.2">
      <c r="D747" s="145"/>
    </row>
    <row r="748" spans="4:4" x14ac:dyDescent="0.2">
      <c r="D748" s="145"/>
    </row>
    <row r="749" spans="4:4" x14ac:dyDescent="0.2">
      <c r="D749" s="145"/>
    </row>
    <row r="750" spans="4:4" x14ac:dyDescent="0.2">
      <c r="D750" s="145"/>
    </row>
    <row r="751" spans="4:4" x14ac:dyDescent="0.2">
      <c r="D751" s="145"/>
    </row>
    <row r="752" spans="4:4" x14ac:dyDescent="0.2">
      <c r="D752" s="145"/>
    </row>
    <row r="753" spans="4:4" x14ac:dyDescent="0.2">
      <c r="D753" s="145"/>
    </row>
    <row r="754" spans="4:4" x14ac:dyDescent="0.2">
      <c r="D754" s="145"/>
    </row>
    <row r="755" spans="4:4" x14ac:dyDescent="0.2">
      <c r="D755" s="145"/>
    </row>
    <row r="756" spans="4:4" x14ac:dyDescent="0.2">
      <c r="D756" s="145"/>
    </row>
    <row r="757" spans="4:4" x14ac:dyDescent="0.2">
      <c r="D757" s="145"/>
    </row>
    <row r="758" spans="4:4" x14ac:dyDescent="0.2">
      <c r="D758" s="145"/>
    </row>
    <row r="759" spans="4:4" x14ac:dyDescent="0.2">
      <c r="D759" s="145"/>
    </row>
    <row r="760" spans="4:4" x14ac:dyDescent="0.2">
      <c r="D760" s="145"/>
    </row>
    <row r="761" spans="4:4" x14ac:dyDescent="0.2">
      <c r="D761" s="145"/>
    </row>
    <row r="762" spans="4:4" x14ac:dyDescent="0.2">
      <c r="D762" s="145"/>
    </row>
    <row r="763" spans="4:4" x14ac:dyDescent="0.2">
      <c r="D763" s="145"/>
    </row>
    <row r="764" spans="4:4" x14ac:dyDescent="0.2">
      <c r="D764" s="145"/>
    </row>
    <row r="765" spans="4:4" x14ac:dyDescent="0.2">
      <c r="D765" s="145"/>
    </row>
    <row r="766" spans="4:4" x14ac:dyDescent="0.2">
      <c r="D766" s="145"/>
    </row>
    <row r="767" spans="4:4" x14ac:dyDescent="0.2">
      <c r="D767" s="145"/>
    </row>
    <row r="768" spans="4:4" x14ac:dyDescent="0.2">
      <c r="D768" s="145"/>
    </row>
    <row r="769" spans="4:4" x14ac:dyDescent="0.2">
      <c r="D769" s="145"/>
    </row>
    <row r="770" spans="4:4" x14ac:dyDescent="0.2">
      <c r="D770" s="145"/>
    </row>
    <row r="771" spans="4:4" x14ac:dyDescent="0.2">
      <c r="D771" s="145"/>
    </row>
    <row r="772" spans="4:4" x14ac:dyDescent="0.2">
      <c r="D772" s="145"/>
    </row>
    <row r="773" spans="4:4" x14ac:dyDescent="0.2">
      <c r="D773" s="145"/>
    </row>
    <row r="774" spans="4:4" x14ac:dyDescent="0.2">
      <c r="D774" s="145"/>
    </row>
    <row r="775" spans="4:4" x14ac:dyDescent="0.2">
      <c r="D775" s="145"/>
    </row>
    <row r="776" spans="4:4" x14ac:dyDescent="0.2">
      <c r="D776" s="145"/>
    </row>
    <row r="777" spans="4:4" x14ac:dyDescent="0.2">
      <c r="D777" s="145"/>
    </row>
    <row r="778" spans="4:4" x14ac:dyDescent="0.2">
      <c r="D778" s="145"/>
    </row>
    <row r="779" spans="4:4" x14ac:dyDescent="0.2">
      <c r="D779" s="145"/>
    </row>
    <row r="780" spans="4:4" x14ac:dyDescent="0.2">
      <c r="D780" s="145"/>
    </row>
    <row r="781" spans="4:4" x14ac:dyDescent="0.2">
      <c r="D781" s="145"/>
    </row>
    <row r="782" spans="4:4" x14ac:dyDescent="0.2">
      <c r="D782" s="145"/>
    </row>
    <row r="783" spans="4:4" x14ac:dyDescent="0.2">
      <c r="D783" s="145"/>
    </row>
    <row r="784" spans="4:4" x14ac:dyDescent="0.2">
      <c r="D784" s="145"/>
    </row>
    <row r="785" spans="4:4" x14ac:dyDescent="0.2">
      <c r="D785" s="145"/>
    </row>
    <row r="786" spans="4:4" x14ac:dyDescent="0.2">
      <c r="D786" s="145"/>
    </row>
    <row r="787" spans="4:4" x14ac:dyDescent="0.2">
      <c r="D787" s="145"/>
    </row>
    <row r="788" spans="4:4" x14ac:dyDescent="0.2">
      <c r="D788" s="145"/>
    </row>
    <row r="789" spans="4:4" x14ac:dyDescent="0.2">
      <c r="D789" s="145"/>
    </row>
    <row r="790" spans="4:4" x14ac:dyDescent="0.2">
      <c r="D790" s="145"/>
    </row>
    <row r="791" spans="4:4" x14ac:dyDescent="0.2">
      <c r="D791" s="145"/>
    </row>
    <row r="792" spans="4:4" x14ac:dyDescent="0.2">
      <c r="D792" s="145"/>
    </row>
    <row r="793" spans="4:4" x14ac:dyDescent="0.2">
      <c r="D793" s="145"/>
    </row>
    <row r="794" spans="4:4" x14ac:dyDescent="0.2">
      <c r="D794" s="145"/>
    </row>
    <row r="795" spans="4:4" x14ac:dyDescent="0.2">
      <c r="D795" s="145"/>
    </row>
    <row r="796" spans="4:4" x14ac:dyDescent="0.2">
      <c r="D796" s="145"/>
    </row>
    <row r="797" spans="4:4" x14ac:dyDescent="0.2">
      <c r="D797" s="145"/>
    </row>
    <row r="798" spans="4:4" x14ac:dyDescent="0.2">
      <c r="D798" s="145"/>
    </row>
    <row r="799" spans="4:4" x14ac:dyDescent="0.2">
      <c r="D799" s="145"/>
    </row>
    <row r="800" spans="4:4" x14ac:dyDescent="0.2">
      <c r="D800" s="145"/>
    </row>
    <row r="801" spans="4:4" x14ac:dyDescent="0.2">
      <c r="D801" s="145"/>
    </row>
    <row r="802" spans="4:4" x14ac:dyDescent="0.2">
      <c r="D802" s="145"/>
    </row>
    <row r="803" spans="4:4" x14ac:dyDescent="0.2">
      <c r="D803" s="145"/>
    </row>
    <row r="804" spans="4:4" x14ac:dyDescent="0.2">
      <c r="D804" s="145"/>
    </row>
    <row r="805" spans="4:4" x14ac:dyDescent="0.2">
      <c r="D805" s="145"/>
    </row>
    <row r="806" spans="4:4" x14ac:dyDescent="0.2">
      <c r="D806" s="145"/>
    </row>
    <row r="807" spans="4:4" x14ac:dyDescent="0.2">
      <c r="D807" s="145"/>
    </row>
    <row r="808" spans="4:4" x14ac:dyDescent="0.2">
      <c r="D808" s="145"/>
    </row>
    <row r="809" spans="4:4" x14ac:dyDescent="0.2">
      <c r="D809" s="145"/>
    </row>
    <row r="810" spans="4:4" x14ac:dyDescent="0.2">
      <c r="D810" s="145"/>
    </row>
    <row r="811" spans="4:4" x14ac:dyDescent="0.2">
      <c r="D811" s="145"/>
    </row>
    <row r="812" spans="4:4" x14ac:dyDescent="0.2">
      <c r="D812" s="145"/>
    </row>
    <row r="813" spans="4:4" x14ac:dyDescent="0.2">
      <c r="D813" s="145"/>
    </row>
    <row r="814" spans="4:4" x14ac:dyDescent="0.2">
      <c r="D814" s="145"/>
    </row>
    <row r="815" spans="4:4" x14ac:dyDescent="0.2">
      <c r="D815" s="145"/>
    </row>
    <row r="816" spans="4:4" x14ac:dyDescent="0.2">
      <c r="D816" s="145"/>
    </row>
    <row r="817" spans="4:4" x14ac:dyDescent="0.2">
      <c r="D817" s="145"/>
    </row>
    <row r="818" spans="4:4" x14ac:dyDescent="0.2">
      <c r="D818" s="145"/>
    </row>
    <row r="819" spans="4:4" x14ac:dyDescent="0.2">
      <c r="D819" s="145"/>
    </row>
    <row r="820" spans="4:4" x14ac:dyDescent="0.2">
      <c r="D820" s="145"/>
    </row>
    <row r="821" spans="4:4" x14ac:dyDescent="0.2">
      <c r="D821" s="145"/>
    </row>
    <row r="822" spans="4:4" x14ac:dyDescent="0.2">
      <c r="D822" s="145"/>
    </row>
    <row r="823" spans="4:4" x14ac:dyDescent="0.2">
      <c r="D823" s="145"/>
    </row>
    <row r="824" spans="4:4" x14ac:dyDescent="0.2">
      <c r="D824" s="145"/>
    </row>
    <row r="825" spans="4:4" x14ac:dyDescent="0.2">
      <c r="D825" s="145"/>
    </row>
    <row r="826" spans="4:4" x14ac:dyDescent="0.2">
      <c r="D826" s="145"/>
    </row>
    <row r="827" spans="4:4" x14ac:dyDescent="0.2">
      <c r="D827" s="145"/>
    </row>
    <row r="828" spans="4:4" x14ac:dyDescent="0.2">
      <c r="D828" s="145"/>
    </row>
    <row r="829" spans="4:4" x14ac:dyDescent="0.2">
      <c r="D829" s="145"/>
    </row>
    <row r="830" spans="4:4" x14ac:dyDescent="0.2">
      <c r="D830" s="145"/>
    </row>
    <row r="831" spans="4:4" x14ac:dyDescent="0.2">
      <c r="D831" s="145"/>
    </row>
    <row r="832" spans="4:4" x14ac:dyDescent="0.2">
      <c r="D832" s="145"/>
    </row>
    <row r="833" spans="4:4" x14ac:dyDescent="0.2">
      <c r="D833" s="145"/>
    </row>
    <row r="834" spans="4:4" x14ac:dyDescent="0.2">
      <c r="D834" s="145"/>
    </row>
    <row r="835" spans="4:4" x14ac:dyDescent="0.2">
      <c r="D835" s="145"/>
    </row>
    <row r="836" spans="4:4" x14ac:dyDescent="0.2">
      <c r="D836" s="145"/>
    </row>
    <row r="837" spans="4:4" x14ac:dyDescent="0.2">
      <c r="D837" s="145"/>
    </row>
    <row r="838" spans="4:4" x14ac:dyDescent="0.2">
      <c r="D838" s="145"/>
    </row>
    <row r="839" spans="4:4" x14ac:dyDescent="0.2">
      <c r="D839" s="145"/>
    </row>
    <row r="840" spans="4:4" x14ac:dyDescent="0.2">
      <c r="D840" s="145"/>
    </row>
    <row r="841" spans="4:4" x14ac:dyDescent="0.2">
      <c r="D841" s="145"/>
    </row>
    <row r="842" spans="4:4" x14ac:dyDescent="0.2">
      <c r="D842" s="145"/>
    </row>
    <row r="843" spans="4:4" x14ac:dyDescent="0.2">
      <c r="D843" s="145"/>
    </row>
    <row r="844" spans="4:4" x14ac:dyDescent="0.2">
      <c r="D844" s="145"/>
    </row>
    <row r="845" spans="4:4" x14ac:dyDescent="0.2">
      <c r="D845" s="145"/>
    </row>
    <row r="846" spans="4:4" x14ac:dyDescent="0.2">
      <c r="D846" s="145"/>
    </row>
    <row r="847" spans="4:4" x14ac:dyDescent="0.2">
      <c r="D847" s="145"/>
    </row>
    <row r="848" spans="4:4" x14ac:dyDescent="0.2">
      <c r="D848" s="145"/>
    </row>
    <row r="849" spans="4:4" x14ac:dyDescent="0.2">
      <c r="D849" s="145"/>
    </row>
    <row r="850" spans="4:4" x14ac:dyDescent="0.2">
      <c r="D850" s="145"/>
    </row>
    <row r="851" spans="4:4" x14ac:dyDescent="0.2">
      <c r="D851" s="145"/>
    </row>
    <row r="852" spans="4:4" x14ac:dyDescent="0.2">
      <c r="D852" s="145"/>
    </row>
    <row r="853" spans="4:4" x14ac:dyDescent="0.2">
      <c r="D853" s="145"/>
    </row>
    <row r="854" spans="4:4" x14ac:dyDescent="0.2">
      <c r="D854" s="145"/>
    </row>
    <row r="855" spans="4:4" x14ac:dyDescent="0.2">
      <c r="D855" s="145"/>
    </row>
    <row r="856" spans="4:4" x14ac:dyDescent="0.2">
      <c r="D856" s="145"/>
    </row>
    <row r="857" spans="4:4" x14ac:dyDescent="0.2">
      <c r="D857" s="145"/>
    </row>
    <row r="858" spans="4:4" x14ac:dyDescent="0.2">
      <c r="D858" s="145"/>
    </row>
    <row r="859" spans="4:4" x14ac:dyDescent="0.2">
      <c r="D859" s="145"/>
    </row>
    <row r="860" spans="4:4" x14ac:dyDescent="0.2">
      <c r="D860" s="145"/>
    </row>
    <row r="861" spans="4:4" x14ac:dyDescent="0.2">
      <c r="D861" s="145"/>
    </row>
    <row r="862" spans="4:4" x14ac:dyDescent="0.2">
      <c r="D862" s="145"/>
    </row>
    <row r="863" spans="4:4" x14ac:dyDescent="0.2">
      <c r="D863" s="145"/>
    </row>
    <row r="864" spans="4:4" x14ac:dyDescent="0.2">
      <c r="D864" s="145"/>
    </row>
    <row r="865" spans="4:4" x14ac:dyDescent="0.2">
      <c r="D865" s="145"/>
    </row>
    <row r="866" spans="4:4" x14ac:dyDescent="0.2">
      <c r="D866" s="145"/>
    </row>
    <row r="867" spans="4:4" x14ac:dyDescent="0.2">
      <c r="D867" s="145"/>
    </row>
    <row r="868" spans="4:4" x14ac:dyDescent="0.2">
      <c r="D868" s="145"/>
    </row>
    <row r="869" spans="4:4" x14ac:dyDescent="0.2">
      <c r="D869" s="145"/>
    </row>
    <row r="870" spans="4:4" x14ac:dyDescent="0.2">
      <c r="D870" s="145"/>
    </row>
    <row r="871" spans="4:4" x14ac:dyDescent="0.2">
      <c r="D871" s="145"/>
    </row>
    <row r="872" spans="4:4" x14ac:dyDescent="0.2">
      <c r="D872" s="145"/>
    </row>
    <row r="873" spans="4:4" x14ac:dyDescent="0.2">
      <c r="D873" s="145"/>
    </row>
    <row r="874" spans="4:4" x14ac:dyDescent="0.2">
      <c r="D874" s="145"/>
    </row>
    <row r="875" spans="4:4" x14ac:dyDescent="0.2">
      <c r="D875" s="145"/>
    </row>
    <row r="876" spans="4:4" x14ac:dyDescent="0.2">
      <c r="D876" s="145"/>
    </row>
    <row r="877" spans="4:4" x14ac:dyDescent="0.2">
      <c r="D877" s="145"/>
    </row>
    <row r="878" spans="4:4" x14ac:dyDescent="0.2">
      <c r="D878" s="145"/>
    </row>
    <row r="879" spans="4:4" x14ac:dyDescent="0.2">
      <c r="D879" s="145"/>
    </row>
    <row r="880" spans="4:4" x14ac:dyDescent="0.2">
      <c r="D880" s="145"/>
    </row>
    <row r="881" spans="4:4" x14ac:dyDescent="0.2">
      <c r="D881" s="145"/>
    </row>
    <row r="882" spans="4:4" x14ac:dyDescent="0.2">
      <c r="D882" s="145"/>
    </row>
    <row r="883" spans="4:4" x14ac:dyDescent="0.2">
      <c r="D883" s="145"/>
    </row>
    <row r="884" spans="4:4" x14ac:dyDescent="0.2">
      <c r="D884" s="145"/>
    </row>
    <row r="885" spans="4:4" x14ac:dyDescent="0.2">
      <c r="D885" s="145"/>
    </row>
    <row r="886" spans="4:4" x14ac:dyDescent="0.2">
      <c r="D886" s="145"/>
    </row>
    <row r="887" spans="4:4" x14ac:dyDescent="0.2">
      <c r="D887" s="145"/>
    </row>
    <row r="888" spans="4:4" x14ac:dyDescent="0.2">
      <c r="D888" s="145"/>
    </row>
    <row r="889" spans="4:4" x14ac:dyDescent="0.2">
      <c r="D889" s="145"/>
    </row>
    <row r="890" spans="4:4" x14ac:dyDescent="0.2">
      <c r="D890" s="145"/>
    </row>
    <row r="891" spans="4:4" x14ac:dyDescent="0.2">
      <c r="D891" s="145"/>
    </row>
    <row r="892" spans="4:4" x14ac:dyDescent="0.2">
      <c r="D892" s="145"/>
    </row>
    <row r="893" spans="4:4" x14ac:dyDescent="0.2">
      <c r="D893" s="145"/>
    </row>
    <row r="894" spans="4:4" x14ac:dyDescent="0.2">
      <c r="D894" s="145"/>
    </row>
    <row r="895" spans="4:4" x14ac:dyDescent="0.2">
      <c r="D895" s="145"/>
    </row>
    <row r="896" spans="4:4" x14ac:dyDescent="0.2">
      <c r="D896" s="145"/>
    </row>
    <row r="897" spans="4:4" x14ac:dyDescent="0.2">
      <c r="D897" s="145"/>
    </row>
    <row r="898" spans="4:4" x14ac:dyDescent="0.2">
      <c r="D898" s="145"/>
    </row>
    <row r="899" spans="4:4" x14ac:dyDescent="0.2">
      <c r="D899" s="145"/>
    </row>
    <row r="900" spans="4:4" x14ac:dyDescent="0.2">
      <c r="D900" s="145"/>
    </row>
    <row r="901" spans="4:4" x14ac:dyDescent="0.2">
      <c r="D901" s="145"/>
    </row>
    <row r="902" spans="4:4" x14ac:dyDescent="0.2">
      <c r="D902" s="145"/>
    </row>
    <row r="903" spans="4:4" x14ac:dyDescent="0.2">
      <c r="D903" s="145"/>
    </row>
    <row r="904" spans="4:4" x14ac:dyDescent="0.2">
      <c r="D904" s="145"/>
    </row>
    <row r="905" spans="4:4" x14ac:dyDescent="0.2">
      <c r="D905" s="145"/>
    </row>
    <row r="906" spans="4:4" x14ac:dyDescent="0.2">
      <c r="D906" s="145"/>
    </row>
    <row r="907" spans="4:4" x14ac:dyDescent="0.2">
      <c r="D907" s="145"/>
    </row>
    <row r="908" spans="4:4" x14ac:dyDescent="0.2">
      <c r="D908" s="145"/>
    </row>
    <row r="909" spans="4:4" x14ac:dyDescent="0.2">
      <c r="D909" s="145"/>
    </row>
    <row r="910" spans="4:4" x14ac:dyDescent="0.2">
      <c r="D910" s="145"/>
    </row>
    <row r="911" spans="4:4" x14ac:dyDescent="0.2">
      <c r="D911" s="145"/>
    </row>
    <row r="912" spans="4:4" x14ac:dyDescent="0.2">
      <c r="D912" s="145"/>
    </row>
    <row r="913" spans="4:4" x14ac:dyDescent="0.2">
      <c r="D913" s="145"/>
    </row>
    <row r="914" spans="4:4" x14ac:dyDescent="0.2">
      <c r="D914" s="145"/>
    </row>
    <row r="915" spans="4:4" x14ac:dyDescent="0.2">
      <c r="D915" s="145"/>
    </row>
    <row r="916" spans="4:4" x14ac:dyDescent="0.2">
      <c r="D916" s="145"/>
    </row>
    <row r="917" spans="4:4" x14ac:dyDescent="0.2">
      <c r="D917" s="145"/>
    </row>
    <row r="918" spans="4:4" x14ac:dyDescent="0.2">
      <c r="D918" s="145"/>
    </row>
    <row r="919" spans="4:4" x14ac:dyDescent="0.2">
      <c r="D919" s="145"/>
    </row>
    <row r="920" spans="4:4" x14ac:dyDescent="0.2">
      <c r="D920" s="145"/>
    </row>
    <row r="921" spans="4:4" x14ac:dyDescent="0.2">
      <c r="D921" s="145"/>
    </row>
    <row r="922" spans="4:4" x14ac:dyDescent="0.2">
      <c r="D922" s="145"/>
    </row>
    <row r="923" spans="4:4" x14ac:dyDescent="0.2">
      <c r="D923" s="145"/>
    </row>
    <row r="924" spans="4:4" x14ac:dyDescent="0.2">
      <c r="D924" s="145"/>
    </row>
    <row r="925" spans="4:4" x14ac:dyDescent="0.2">
      <c r="D925" s="145"/>
    </row>
    <row r="926" spans="4:4" x14ac:dyDescent="0.2">
      <c r="D926" s="145"/>
    </row>
    <row r="927" spans="4:4" x14ac:dyDescent="0.2">
      <c r="D927" s="145"/>
    </row>
    <row r="928" spans="4:4" x14ac:dyDescent="0.2">
      <c r="D928" s="145"/>
    </row>
    <row r="929" spans="4:4" x14ac:dyDescent="0.2">
      <c r="D929" s="145"/>
    </row>
    <row r="930" spans="4:4" x14ac:dyDescent="0.2">
      <c r="D930" s="145"/>
    </row>
    <row r="931" spans="4:4" x14ac:dyDescent="0.2">
      <c r="D931" s="145"/>
    </row>
    <row r="932" spans="4:4" x14ac:dyDescent="0.2">
      <c r="D932" s="145"/>
    </row>
    <row r="933" spans="4:4" x14ac:dyDescent="0.2">
      <c r="D933" s="145"/>
    </row>
    <row r="934" spans="4:4" x14ac:dyDescent="0.2">
      <c r="D934" s="145"/>
    </row>
    <row r="935" spans="4:4" x14ac:dyDescent="0.2">
      <c r="D935" s="145"/>
    </row>
    <row r="936" spans="4:4" x14ac:dyDescent="0.2">
      <c r="D936" s="145"/>
    </row>
    <row r="937" spans="4:4" x14ac:dyDescent="0.2">
      <c r="D937" s="145"/>
    </row>
    <row r="938" spans="4:4" x14ac:dyDescent="0.2">
      <c r="D938" s="145"/>
    </row>
    <row r="939" spans="4:4" x14ac:dyDescent="0.2">
      <c r="D939" s="145"/>
    </row>
    <row r="940" spans="4:4" x14ac:dyDescent="0.2">
      <c r="D940" s="145"/>
    </row>
    <row r="941" spans="4:4" x14ac:dyDescent="0.2">
      <c r="D941" s="145"/>
    </row>
    <row r="942" spans="4:4" x14ac:dyDescent="0.2">
      <c r="D942" s="145"/>
    </row>
    <row r="943" spans="4:4" x14ac:dyDescent="0.2">
      <c r="D943" s="145"/>
    </row>
    <row r="944" spans="4:4" x14ac:dyDescent="0.2">
      <c r="D944" s="145"/>
    </row>
    <row r="945" spans="4:4" x14ac:dyDescent="0.2">
      <c r="D945" s="145"/>
    </row>
    <row r="946" spans="4:4" x14ac:dyDescent="0.2">
      <c r="D946" s="145"/>
    </row>
    <row r="947" spans="4:4" x14ac:dyDescent="0.2">
      <c r="D947" s="145"/>
    </row>
    <row r="948" spans="4:4" x14ac:dyDescent="0.2">
      <c r="D948" s="145"/>
    </row>
    <row r="949" spans="4:4" x14ac:dyDescent="0.2">
      <c r="D949" s="145"/>
    </row>
    <row r="950" spans="4:4" x14ac:dyDescent="0.2">
      <c r="D950" s="145"/>
    </row>
    <row r="951" spans="4:4" x14ac:dyDescent="0.2">
      <c r="D951" s="145"/>
    </row>
    <row r="952" spans="4:4" x14ac:dyDescent="0.2">
      <c r="D952" s="145"/>
    </row>
    <row r="953" spans="4:4" x14ac:dyDescent="0.2">
      <c r="D953" s="145"/>
    </row>
    <row r="954" spans="4:4" x14ac:dyDescent="0.2">
      <c r="D954" s="145"/>
    </row>
    <row r="955" spans="4:4" x14ac:dyDescent="0.2">
      <c r="D955" s="145"/>
    </row>
    <row r="956" spans="4:4" x14ac:dyDescent="0.2">
      <c r="D956" s="145"/>
    </row>
    <row r="957" spans="4:4" x14ac:dyDescent="0.2">
      <c r="D957" s="145"/>
    </row>
    <row r="958" spans="4:4" x14ac:dyDescent="0.2">
      <c r="D958" s="145"/>
    </row>
    <row r="959" spans="4:4" x14ac:dyDescent="0.2">
      <c r="D959" s="145"/>
    </row>
    <row r="960" spans="4:4" x14ac:dyDescent="0.2">
      <c r="D960" s="145"/>
    </row>
    <row r="961" spans="4:4" x14ac:dyDescent="0.2">
      <c r="D961" s="145"/>
    </row>
    <row r="962" spans="4:4" x14ac:dyDescent="0.2">
      <c r="D962" s="145"/>
    </row>
    <row r="963" spans="4:4" x14ac:dyDescent="0.2">
      <c r="D963" s="145"/>
    </row>
    <row r="964" spans="4:4" x14ac:dyDescent="0.2">
      <c r="D964" s="145"/>
    </row>
    <row r="965" spans="4:4" x14ac:dyDescent="0.2">
      <c r="D965" s="145"/>
    </row>
    <row r="966" spans="4:4" x14ac:dyDescent="0.2">
      <c r="D966" s="145"/>
    </row>
    <row r="967" spans="4:4" x14ac:dyDescent="0.2">
      <c r="D967" s="145"/>
    </row>
    <row r="968" spans="4:4" x14ac:dyDescent="0.2">
      <c r="D968" s="145"/>
    </row>
    <row r="969" spans="4:4" x14ac:dyDescent="0.2">
      <c r="D969" s="145"/>
    </row>
    <row r="970" spans="4:4" x14ac:dyDescent="0.2">
      <c r="D970" s="145"/>
    </row>
    <row r="971" spans="4:4" x14ac:dyDescent="0.2">
      <c r="D971" s="145"/>
    </row>
    <row r="972" spans="4:4" x14ac:dyDescent="0.2">
      <c r="D972" s="145"/>
    </row>
    <row r="973" spans="4:4" x14ac:dyDescent="0.2">
      <c r="D973" s="145"/>
    </row>
    <row r="974" spans="4:4" x14ac:dyDescent="0.2">
      <c r="D974" s="145"/>
    </row>
    <row r="975" spans="4:4" x14ac:dyDescent="0.2">
      <c r="D975" s="145"/>
    </row>
    <row r="976" spans="4:4" x14ac:dyDescent="0.2">
      <c r="D976" s="145"/>
    </row>
    <row r="977" spans="4:4" x14ac:dyDescent="0.2">
      <c r="D977" s="145"/>
    </row>
    <row r="978" spans="4:4" x14ac:dyDescent="0.2">
      <c r="D978" s="145"/>
    </row>
    <row r="979" spans="4:4" x14ac:dyDescent="0.2">
      <c r="D979" s="145"/>
    </row>
    <row r="980" spans="4:4" x14ac:dyDescent="0.2">
      <c r="D980" s="145"/>
    </row>
    <row r="981" spans="4:4" x14ac:dyDescent="0.2">
      <c r="D981" s="145"/>
    </row>
    <row r="982" spans="4:4" x14ac:dyDescent="0.2">
      <c r="D982" s="145"/>
    </row>
    <row r="983" spans="4:4" x14ac:dyDescent="0.2">
      <c r="D983" s="145"/>
    </row>
    <row r="984" spans="4:4" x14ac:dyDescent="0.2">
      <c r="D984" s="145"/>
    </row>
    <row r="985" spans="4:4" x14ac:dyDescent="0.2">
      <c r="D985" s="145"/>
    </row>
    <row r="986" spans="4:4" x14ac:dyDescent="0.2">
      <c r="D986" s="145"/>
    </row>
    <row r="987" spans="4:4" x14ac:dyDescent="0.2">
      <c r="D987" s="145"/>
    </row>
    <row r="988" spans="4:4" x14ac:dyDescent="0.2">
      <c r="D988" s="145"/>
    </row>
    <row r="989" spans="4:4" x14ac:dyDescent="0.2">
      <c r="D989" s="145"/>
    </row>
    <row r="990" spans="4:4" x14ac:dyDescent="0.2">
      <c r="D990" s="145"/>
    </row>
    <row r="991" spans="4:4" x14ac:dyDescent="0.2">
      <c r="D991" s="145"/>
    </row>
    <row r="992" spans="4:4" x14ac:dyDescent="0.2">
      <c r="D992" s="145"/>
    </row>
    <row r="993" spans="4:4" x14ac:dyDescent="0.2">
      <c r="D993" s="145"/>
    </row>
    <row r="994" spans="4:4" x14ac:dyDescent="0.2">
      <c r="D994" s="145"/>
    </row>
    <row r="995" spans="4:4" x14ac:dyDescent="0.2">
      <c r="D995" s="145"/>
    </row>
    <row r="996" spans="4:4" x14ac:dyDescent="0.2">
      <c r="D996" s="145"/>
    </row>
    <row r="997" spans="4:4" x14ac:dyDescent="0.2">
      <c r="D997" s="145"/>
    </row>
    <row r="998" spans="4:4" x14ac:dyDescent="0.2">
      <c r="D998" s="145"/>
    </row>
    <row r="999" spans="4:4" x14ac:dyDescent="0.2">
      <c r="D999" s="145"/>
    </row>
    <row r="1000" spans="4:4" x14ac:dyDescent="0.2">
      <c r="D1000" s="145"/>
    </row>
    <row r="1001" spans="4:4" x14ac:dyDescent="0.2">
      <c r="D1001" s="145"/>
    </row>
    <row r="1002" spans="4:4" x14ac:dyDescent="0.2">
      <c r="D1002" s="145"/>
    </row>
    <row r="1003" spans="4:4" x14ac:dyDescent="0.2">
      <c r="D1003" s="145"/>
    </row>
    <row r="1004" spans="4:4" x14ac:dyDescent="0.2">
      <c r="D1004" s="145"/>
    </row>
    <row r="1005" spans="4:4" x14ac:dyDescent="0.2">
      <c r="D1005" s="145"/>
    </row>
    <row r="1006" spans="4:4" x14ac:dyDescent="0.2">
      <c r="D1006" s="145"/>
    </row>
    <row r="1007" spans="4:4" x14ac:dyDescent="0.2">
      <c r="D1007" s="145"/>
    </row>
    <row r="1008" spans="4:4" x14ac:dyDescent="0.2">
      <c r="D1008" s="145"/>
    </row>
    <row r="1009" spans="4:4" x14ac:dyDescent="0.2">
      <c r="D1009" s="145"/>
    </row>
    <row r="1010" spans="4:4" x14ac:dyDescent="0.2">
      <c r="D1010" s="145"/>
    </row>
    <row r="1011" spans="4:4" x14ac:dyDescent="0.2">
      <c r="D1011" s="145"/>
    </row>
    <row r="1012" spans="4:4" x14ac:dyDescent="0.2">
      <c r="D1012" s="145"/>
    </row>
    <row r="1013" spans="4:4" x14ac:dyDescent="0.2">
      <c r="D1013" s="145"/>
    </row>
    <row r="1014" spans="4:4" x14ac:dyDescent="0.2">
      <c r="D1014" s="145"/>
    </row>
    <row r="1015" spans="4:4" x14ac:dyDescent="0.2">
      <c r="D1015" s="145"/>
    </row>
    <row r="1016" spans="4:4" x14ac:dyDescent="0.2">
      <c r="D1016" s="145"/>
    </row>
    <row r="1017" spans="4:4" x14ac:dyDescent="0.2">
      <c r="D1017" s="145"/>
    </row>
    <row r="1018" spans="4:4" x14ac:dyDescent="0.2">
      <c r="D1018" s="145"/>
    </row>
    <row r="1019" spans="4:4" x14ac:dyDescent="0.2">
      <c r="D1019" s="145"/>
    </row>
    <row r="1020" spans="4:4" x14ac:dyDescent="0.2">
      <c r="D1020" s="145"/>
    </row>
    <row r="1021" spans="4:4" x14ac:dyDescent="0.2">
      <c r="D1021" s="145"/>
    </row>
    <row r="1022" spans="4:4" x14ac:dyDescent="0.2">
      <c r="D1022" s="145"/>
    </row>
    <row r="1023" spans="4:4" x14ac:dyDescent="0.2">
      <c r="D1023" s="145"/>
    </row>
    <row r="1024" spans="4:4" x14ac:dyDescent="0.2">
      <c r="D1024" s="145"/>
    </row>
    <row r="1025" spans="4:4" x14ac:dyDescent="0.2">
      <c r="D1025" s="145"/>
    </row>
    <row r="1026" spans="4:4" x14ac:dyDescent="0.2">
      <c r="D1026" s="145"/>
    </row>
    <row r="1027" spans="4:4" x14ac:dyDescent="0.2">
      <c r="D1027" s="145"/>
    </row>
    <row r="1028" spans="4:4" x14ac:dyDescent="0.2">
      <c r="D1028" s="145"/>
    </row>
    <row r="1029" spans="4:4" x14ac:dyDescent="0.2">
      <c r="D1029" s="145"/>
    </row>
    <row r="1030" spans="4:4" x14ac:dyDescent="0.2">
      <c r="D1030" s="145"/>
    </row>
    <row r="1031" spans="4:4" x14ac:dyDescent="0.2">
      <c r="D1031" s="145"/>
    </row>
    <row r="1032" spans="4:4" x14ac:dyDescent="0.2">
      <c r="D1032" s="145"/>
    </row>
    <row r="1033" spans="4:4" x14ac:dyDescent="0.2">
      <c r="D1033" s="145"/>
    </row>
    <row r="1034" spans="4:4" x14ac:dyDescent="0.2">
      <c r="D1034" s="145"/>
    </row>
    <row r="1035" spans="4:4" x14ac:dyDescent="0.2">
      <c r="D1035" s="145"/>
    </row>
    <row r="1036" spans="4:4" x14ac:dyDescent="0.2">
      <c r="D1036" s="145"/>
    </row>
    <row r="1037" spans="4:4" x14ac:dyDescent="0.2">
      <c r="D1037" s="145"/>
    </row>
    <row r="1038" spans="4:4" x14ac:dyDescent="0.2">
      <c r="D1038" s="145"/>
    </row>
    <row r="1039" spans="4:4" x14ac:dyDescent="0.2">
      <c r="D1039" s="145"/>
    </row>
    <row r="1040" spans="4:4" x14ac:dyDescent="0.2">
      <c r="D1040" s="145"/>
    </row>
    <row r="1041" spans="4:4" x14ac:dyDescent="0.2">
      <c r="D1041" s="145"/>
    </row>
    <row r="1042" spans="4:4" x14ac:dyDescent="0.2">
      <c r="D1042" s="145"/>
    </row>
    <row r="1043" spans="4:4" x14ac:dyDescent="0.2">
      <c r="D1043" s="145"/>
    </row>
    <row r="1044" spans="4:4" x14ac:dyDescent="0.2">
      <c r="D1044" s="145"/>
    </row>
    <row r="1045" spans="4:4" x14ac:dyDescent="0.2">
      <c r="D1045" s="145"/>
    </row>
    <row r="1046" spans="4:4" x14ac:dyDescent="0.2">
      <c r="D1046" s="145"/>
    </row>
    <row r="1047" spans="4:4" x14ac:dyDescent="0.2">
      <c r="D1047" s="145"/>
    </row>
    <row r="1048" spans="4:4" x14ac:dyDescent="0.2">
      <c r="D1048" s="145"/>
    </row>
    <row r="1049" spans="4:4" x14ac:dyDescent="0.2">
      <c r="D1049" s="145"/>
    </row>
    <row r="1050" spans="4:4" x14ac:dyDescent="0.2">
      <c r="D1050" s="145"/>
    </row>
    <row r="1051" spans="4:4" x14ac:dyDescent="0.2">
      <c r="D1051" s="145"/>
    </row>
    <row r="1052" spans="4:4" x14ac:dyDescent="0.2">
      <c r="D1052" s="145"/>
    </row>
    <row r="1053" spans="4:4" x14ac:dyDescent="0.2">
      <c r="D1053" s="145"/>
    </row>
    <row r="1054" spans="4:4" x14ac:dyDescent="0.2">
      <c r="D1054" s="145"/>
    </row>
    <row r="1055" spans="4:4" x14ac:dyDescent="0.2">
      <c r="D1055" s="145"/>
    </row>
    <row r="1056" spans="4:4" x14ac:dyDescent="0.2">
      <c r="D1056" s="145"/>
    </row>
    <row r="1057" spans="4:4" x14ac:dyDescent="0.2">
      <c r="D1057" s="145"/>
    </row>
    <row r="1058" spans="4:4" x14ac:dyDescent="0.2">
      <c r="D1058" s="145"/>
    </row>
    <row r="1059" spans="4:4" x14ac:dyDescent="0.2">
      <c r="D1059" s="145"/>
    </row>
    <row r="1060" spans="4:4" x14ac:dyDescent="0.2">
      <c r="D1060" s="145"/>
    </row>
    <row r="1061" spans="4:4" x14ac:dyDescent="0.2">
      <c r="D1061" s="145"/>
    </row>
    <row r="1062" spans="4:4" x14ac:dyDescent="0.2">
      <c r="D1062" s="145"/>
    </row>
    <row r="1063" spans="4:4" x14ac:dyDescent="0.2">
      <c r="D1063" s="145"/>
    </row>
    <row r="1064" spans="4:4" x14ac:dyDescent="0.2">
      <c r="D1064" s="145"/>
    </row>
    <row r="1065" spans="4:4" x14ac:dyDescent="0.2">
      <c r="D1065" s="145"/>
    </row>
    <row r="1066" spans="4:4" x14ac:dyDescent="0.2">
      <c r="D1066" s="145"/>
    </row>
    <row r="1067" spans="4:4" x14ac:dyDescent="0.2">
      <c r="D1067" s="145"/>
    </row>
    <row r="1068" spans="4:4" x14ac:dyDescent="0.2">
      <c r="D1068" s="145"/>
    </row>
    <row r="1069" spans="4:4" x14ac:dyDescent="0.2">
      <c r="D1069" s="145"/>
    </row>
    <row r="1070" spans="4:4" x14ac:dyDescent="0.2">
      <c r="D1070" s="145"/>
    </row>
    <row r="1071" spans="4:4" x14ac:dyDescent="0.2">
      <c r="D1071" s="145"/>
    </row>
    <row r="1072" spans="4:4" x14ac:dyDescent="0.2">
      <c r="D1072" s="145"/>
    </row>
    <row r="1073" spans="4:4" x14ac:dyDescent="0.2">
      <c r="D1073" s="145"/>
    </row>
    <row r="1074" spans="4:4" x14ac:dyDescent="0.2">
      <c r="D1074" s="145"/>
    </row>
    <row r="1075" spans="4:4" x14ac:dyDescent="0.2">
      <c r="D1075" s="145"/>
    </row>
    <row r="1076" spans="4:4" x14ac:dyDescent="0.2">
      <c r="D1076" s="145"/>
    </row>
    <row r="1077" spans="4:4" x14ac:dyDescent="0.2">
      <c r="D1077" s="145"/>
    </row>
    <row r="1078" spans="4:4" x14ac:dyDescent="0.2">
      <c r="D1078" s="145"/>
    </row>
    <row r="1079" spans="4:4" x14ac:dyDescent="0.2">
      <c r="D1079" s="145"/>
    </row>
    <row r="1080" spans="4:4" x14ac:dyDescent="0.2">
      <c r="D1080" s="145"/>
    </row>
    <row r="1081" spans="4:4" x14ac:dyDescent="0.2">
      <c r="D1081" s="145"/>
    </row>
    <row r="1082" spans="4:4" x14ac:dyDescent="0.2">
      <c r="D1082" s="145"/>
    </row>
    <row r="1083" spans="4:4" x14ac:dyDescent="0.2">
      <c r="D1083" s="145"/>
    </row>
    <row r="1084" spans="4:4" x14ac:dyDescent="0.2">
      <c r="D1084" s="145"/>
    </row>
    <row r="1085" spans="4:4" x14ac:dyDescent="0.2">
      <c r="D1085" s="145"/>
    </row>
    <row r="1086" spans="4:4" x14ac:dyDescent="0.2">
      <c r="D1086" s="145"/>
    </row>
    <row r="1087" spans="4:4" x14ac:dyDescent="0.2">
      <c r="D1087" s="145"/>
    </row>
    <row r="1088" spans="4:4" x14ac:dyDescent="0.2">
      <c r="D1088" s="145"/>
    </row>
    <row r="1089" spans="4:4" x14ac:dyDescent="0.2">
      <c r="D1089" s="145"/>
    </row>
    <row r="1090" spans="4:4" x14ac:dyDescent="0.2">
      <c r="D1090" s="145"/>
    </row>
    <row r="1091" spans="4:4" x14ac:dyDescent="0.2">
      <c r="D1091" s="145"/>
    </row>
    <row r="1092" spans="4:4" x14ac:dyDescent="0.2">
      <c r="D1092" s="145"/>
    </row>
    <row r="1093" spans="4:4" x14ac:dyDescent="0.2">
      <c r="D1093" s="145"/>
    </row>
    <row r="1094" spans="4:4" x14ac:dyDescent="0.2">
      <c r="D1094" s="145"/>
    </row>
    <row r="1095" spans="4:4" x14ac:dyDescent="0.2">
      <c r="D1095" s="145"/>
    </row>
    <row r="1096" spans="4:4" x14ac:dyDescent="0.2">
      <c r="D1096" s="145"/>
    </row>
    <row r="1097" spans="4:4" x14ac:dyDescent="0.2">
      <c r="D1097" s="145"/>
    </row>
    <row r="1098" spans="4:4" x14ac:dyDescent="0.2">
      <c r="D1098" s="145"/>
    </row>
    <row r="1099" spans="4:4" x14ac:dyDescent="0.2">
      <c r="D1099" s="145"/>
    </row>
    <row r="1100" spans="4:4" x14ac:dyDescent="0.2">
      <c r="D1100" s="145"/>
    </row>
    <row r="1101" spans="4:4" x14ac:dyDescent="0.2">
      <c r="D1101" s="145"/>
    </row>
    <row r="1102" spans="4:4" x14ac:dyDescent="0.2">
      <c r="D1102" s="145"/>
    </row>
    <row r="1103" spans="4:4" x14ac:dyDescent="0.2">
      <c r="D1103" s="145"/>
    </row>
    <row r="1104" spans="4:4" x14ac:dyDescent="0.2">
      <c r="D1104" s="145"/>
    </row>
    <row r="1105" spans="4:4" x14ac:dyDescent="0.2">
      <c r="D1105" s="145"/>
    </row>
    <row r="1106" spans="4:4" x14ac:dyDescent="0.2">
      <c r="D1106" s="145"/>
    </row>
    <row r="1107" spans="4:4" x14ac:dyDescent="0.2">
      <c r="D1107" s="145"/>
    </row>
    <row r="1108" spans="4:4" x14ac:dyDescent="0.2">
      <c r="D1108" s="145"/>
    </row>
    <row r="1109" spans="4:4" x14ac:dyDescent="0.2">
      <c r="D1109" s="145"/>
    </row>
    <row r="1110" spans="4:4" x14ac:dyDescent="0.2">
      <c r="D1110" s="145"/>
    </row>
    <row r="1111" spans="4:4" x14ac:dyDescent="0.2">
      <c r="D1111" s="145"/>
    </row>
    <row r="1112" spans="4:4" x14ac:dyDescent="0.2">
      <c r="D1112" s="145"/>
    </row>
    <row r="1113" spans="4:4" x14ac:dyDescent="0.2">
      <c r="D1113" s="145"/>
    </row>
    <row r="1114" spans="4:4" x14ac:dyDescent="0.2">
      <c r="D1114" s="145"/>
    </row>
    <row r="1115" spans="4:4" x14ac:dyDescent="0.2">
      <c r="D1115" s="145"/>
    </row>
    <row r="1116" spans="4:4" x14ac:dyDescent="0.2">
      <c r="D1116" s="145"/>
    </row>
    <row r="1117" spans="4:4" x14ac:dyDescent="0.2">
      <c r="D1117" s="145"/>
    </row>
    <row r="1118" spans="4:4" x14ac:dyDescent="0.2">
      <c r="D1118" s="145"/>
    </row>
    <row r="1119" spans="4:4" x14ac:dyDescent="0.2">
      <c r="D1119" s="145"/>
    </row>
    <row r="1120" spans="4:4" x14ac:dyDescent="0.2">
      <c r="D1120" s="145"/>
    </row>
    <row r="1121" spans="4:4" x14ac:dyDescent="0.2">
      <c r="D1121" s="145"/>
    </row>
    <row r="1122" spans="4:4" x14ac:dyDescent="0.2">
      <c r="D1122" s="145"/>
    </row>
    <row r="1123" spans="4:4" x14ac:dyDescent="0.2">
      <c r="D1123" s="145"/>
    </row>
    <row r="1124" spans="4:4" x14ac:dyDescent="0.2">
      <c r="D1124" s="145"/>
    </row>
    <row r="1125" spans="4:4" x14ac:dyDescent="0.2">
      <c r="D1125" s="145"/>
    </row>
    <row r="1126" spans="4:4" x14ac:dyDescent="0.2">
      <c r="D1126" s="145"/>
    </row>
    <row r="1127" spans="4:4" x14ac:dyDescent="0.2">
      <c r="D1127" s="145"/>
    </row>
    <row r="1128" spans="4:4" x14ac:dyDescent="0.2">
      <c r="D1128" s="145"/>
    </row>
    <row r="1129" spans="4:4" x14ac:dyDescent="0.2">
      <c r="D1129" s="145"/>
    </row>
    <row r="1130" spans="4:4" x14ac:dyDescent="0.2">
      <c r="D1130" s="145"/>
    </row>
    <row r="1131" spans="4:4" x14ac:dyDescent="0.2">
      <c r="D1131" s="145"/>
    </row>
    <row r="1132" spans="4:4" x14ac:dyDescent="0.2">
      <c r="D1132" s="145"/>
    </row>
    <row r="1133" spans="4:4" x14ac:dyDescent="0.2">
      <c r="D1133" s="145"/>
    </row>
    <row r="1134" spans="4:4" x14ac:dyDescent="0.2">
      <c r="D1134" s="145"/>
    </row>
    <row r="1135" spans="4:4" x14ac:dyDescent="0.2">
      <c r="D1135" s="145"/>
    </row>
    <row r="1136" spans="4:4" x14ac:dyDescent="0.2">
      <c r="D1136" s="145"/>
    </row>
    <row r="1137" spans="4:4" x14ac:dyDescent="0.2">
      <c r="D1137" s="145"/>
    </row>
    <row r="1138" spans="4:4" x14ac:dyDescent="0.2">
      <c r="D1138" s="145"/>
    </row>
    <row r="1139" spans="4:4" x14ac:dyDescent="0.2">
      <c r="D1139" s="145"/>
    </row>
    <row r="1140" spans="4:4" x14ac:dyDescent="0.2">
      <c r="D1140" s="145"/>
    </row>
    <row r="1141" spans="4:4" x14ac:dyDescent="0.2">
      <c r="D1141" s="145"/>
    </row>
    <row r="1142" spans="4:4" x14ac:dyDescent="0.2">
      <c r="D1142" s="145"/>
    </row>
    <row r="1143" spans="4:4" x14ac:dyDescent="0.2">
      <c r="D1143" s="145"/>
    </row>
    <row r="1144" spans="4:4" x14ac:dyDescent="0.2">
      <c r="D1144" s="145"/>
    </row>
    <row r="1145" spans="4:4" x14ac:dyDescent="0.2">
      <c r="D1145" s="145"/>
    </row>
    <row r="1146" spans="4:4" x14ac:dyDescent="0.2">
      <c r="D1146" s="145"/>
    </row>
    <row r="1147" spans="4:4" x14ac:dyDescent="0.2">
      <c r="D1147" s="145"/>
    </row>
    <row r="1148" spans="4:4" x14ac:dyDescent="0.2">
      <c r="D1148" s="145"/>
    </row>
    <row r="1149" spans="4:4" x14ac:dyDescent="0.2">
      <c r="D1149" s="145"/>
    </row>
    <row r="1150" spans="4:4" x14ac:dyDescent="0.2">
      <c r="D1150" s="145"/>
    </row>
    <row r="1151" spans="4:4" x14ac:dyDescent="0.2">
      <c r="D1151" s="145"/>
    </row>
    <row r="1152" spans="4:4" x14ac:dyDescent="0.2">
      <c r="D1152" s="145"/>
    </row>
    <row r="1153" spans="4:4" x14ac:dyDescent="0.2">
      <c r="D1153" s="145"/>
    </row>
    <row r="1154" spans="4:4" x14ac:dyDescent="0.2">
      <c r="D1154" s="145"/>
    </row>
    <row r="1155" spans="4:4" x14ac:dyDescent="0.2">
      <c r="D1155" s="145"/>
    </row>
    <row r="1156" spans="4:4" x14ac:dyDescent="0.2">
      <c r="D1156" s="145"/>
    </row>
    <row r="1157" spans="4:4" x14ac:dyDescent="0.2">
      <c r="D1157" s="145"/>
    </row>
    <row r="1158" spans="4:4" x14ac:dyDescent="0.2">
      <c r="D1158" s="145"/>
    </row>
    <row r="1159" spans="4:4" x14ac:dyDescent="0.2">
      <c r="D1159" s="145"/>
    </row>
    <row r="1160" spans="4:4" x14ac:dyDescent="0.2">
      <c r="D1160" s="145"/>
    </row>
    <row r="1161" spans="4:4" x14ac:dyDescent="0.2">
      <c r="D1161" s="145"/>
    </row>
    <row r="1162" spans="4:4" x14ac:dyDescent="0.2">
      <c r="D1162" s="145"/>
    </row>
    <row r="1163" spans="4:4" x14ac:dyDescent="0.2">
      <c r="D1163" s="145"/>
    </row>
    <row r="1164" spans="4:4" x14ac:dyDescent="0.2">
      <c r="D1164" s="145"/>
    </row>
    <row r="1165" spans="4:4" x14ac:dyDescent="0.2">
      <c r="D1165" s="145"/>
    </row>
    <row r="1166" spans="4:4" x14ac:dyDescent="0.2">
      <c r="D1166" s="145"/>
    </row>
    <row r="1167" spans="4:4" x14ac:dyDescent="0.2">
      <c r="D1167" s="145"/>
    </row>
    <row r="1168" spans="4:4" x14ac:dyDescent="0.2">
      <c r="D1168" s="145"/>
    </row>
    <row r="1169" spans="4:4" x14ac:dyDescent="0.2">
      <c r="D1169" s="145"/>
    </row>
    <row r="1170" spans="4:4" x14ac:dyDescent="0.2">
      <c r="D1170" s="145"/>
    </row>
    <row r="1171" spans="4:4" x14ac:dyDescent="0.2">
      <c r="D1171" s="145"/>
    </row>
    <row r="1172" spans="4:4" x14ac:dyDescent="0.2">
      <c r="D1172" s="145"/>
    </row>
    <row r="1173" spans="4:4" x14ac:dyDescent="0.2">
      <c r="D1173" s="145"/>
    </row>
    <row r="1174" spans="4:4" x14ac:dyDescent="0.2">
      <c r="D1174" s="145"/>
    </row>
    <row r="1175" spans="4:4" x14ac:dyDescent="0.2">
      <c r="D1175" s="145"/>
    </row>
    <row r="1176" spans="4:4" x14ac:dyDescent="0.2">
      <c r="D1176" s="145"/>
    </row>
    <row r="1177" spans="4:4" x14ac:dyDescent="0.2">
      <c r="D1177" s="145"/>
    </row>
    <row r="1178" spans="4:4" x14ac:dyDescent="0.2">
      <c r="D1178" s="145"/>
    </row>
    <row r="1179" spans="4:4" x14ac:dyDescent="0.2">
      <c r="D1179" s="145"/>
    </row>
    <row r="1180" spans="4:4" x14ac:dyDescent="0.2">
      <c r="D1180" s="145"/>
    </row>
    <row r="1181" spans="4:4" x14ac:dyDescent="0.2">
      <c r="D1181" s="145"/>
    </row>
    <row r="1182" spans="4:4" x14ac:dyDescent="0.2">
      <c r="D1182" s="145"/>
    </row>
    <row r="1183" spans="4:4" x14ac:dyDescent="0.2">
      <c r="D1183" s="145"/>
    </row>
    <row r="1184" spans="4:4" x14ac:dyDescent="0.2">
      <c r="D1184" s="145"/>
    </row>
    <row r="1185" spans="4:4" x14ac:dyDescent="0.2">
      <c r="D1185" s="145"/>
    </row>
    <row r="1186" spans="4:4" x14ac:dyDescent="0.2">
      <c r="D1186" s="145"/>
    </row>
    <row r="1187" spans="4:4" x14ac:dyDescent="0.2">
      <c r="D1187" s="145"/>
    </row>
    <row r="1188" spans="4:4" x14ac:dyDescent="0.2">
      <c r="D1188" s="145"/>
    </row>
    <row r="1189" spans="4:4" x14ac:dyDescent="0.2">
      <c r="D1189" s="145"/>
    </row>
    <row r="1190" spans="4:4" x14ac:dyDescent="0.2">
      <c r="D1190" s="145"/>
    </row>
    <row r="1191" spans="4:4" x14ac:dyDescent="0.2">
      <c r="D1191" s="145"/>
    </row>
    <row r="1192" spans="4:4" x14ac:dyDescent="0.2">
      <c r="D1192" s="145"/>
    </row>
    <row r="1193" spans="4:4" x14ac:dyDescent="0.2">
      <c r="D1193" s="145"/>
    </row>
    <row r="1194" spans="4:4" x14ac:dyDescent="0.2">
      <c r="D1194" s="145"/>
    </row>
    <row r="1195" spans="4:4" x14ac:dyDescent="0.2">
      <c r="D1195" s="145"/>
    </row>
    <row r="1196" spans="4:4" x14ac:dyDescent="0.2">
      <c r="D1196" s="145"/>
    </row>
    <row r="1197" spans="4:4" x14ac:dyDescent="0.2">
      <c r="D1197" s="145"/>
    </row>
    <row r="1198" spans="4:4" x14ac:dyDescent="0.2">
      <c r="D1198" s="145"/>
    </row>
    <row r="1199" spans="4:4" x14ac:dyDescent="0.2">
      <c r="D1199" s="145"/>
    </row>
    <row r="1200" spans="4:4" x14ac:dyDescent="0.2">
      <c r="D1200" s="145"/>
    </row>
    <row r="1201" spans="4:4" x14ac:dyDescent="0.2">
      <c r="D1201" s="145"/>
    </row>
    <row r="1202" spans="4:4" x14ac:dyDescent="0.2">
      <c r="D1202" s="145"/>
    </row>
    <row r="1203" spans="4:4" x14ac:dyDescent="0.2">
      <c r="D1203" s="145"/>
    </row>
    <row r="1204" spans="4:4" x14ac:dyDescent="0.2">
      <c r="D1204" s="145"/>
    </row>
    <row r="1205" spans="4:4" x14ac:dyDescent="0.2">
      <c r="D1205" s="145"/>
    </row>
    <row r="1206" spans="4:4" x14ac:dyDescent="0.2">
      <c r="D1206" s="145"/>
    </row>
    <row r="1207" spans="4:4" x14ac:dyDescent="0.2">
      <c r="D1207" s="145"/>
    </row>
    <row r="1208" spans="4:4" x14ac:dyDescent="0.2">
      <c r="D1208" s="145"/>
    </row>
    <row r="1209" spans="4:4" x14ac:dyDescent="0.2">
      <c r="D1209" s="145"/>
    </row>
    <row r="1210" spans="4:4" x14ac:dyDescent="0.2">
      <c r="D1210" s="145"/>
    </row>
    <row r="1211" spans="4:4" x14ac:dyDescent="0.2">
      <c r="D1211" s="145"/>
    </row>
    <row r="1212" spans="4:4" x14ac:dyDescent="0.2">
      <c r="D1212" s="145"/>
    </row>
    <row r="1213" spans="4:4" x14ac:dyDescent="0.2">
      <c r="D1213" s="145"/>
    </row>
    <row r="1214" spans="4:4" x14ac:dyDescent="0.2">
      <c r="D1214" s="145"/>
    </row>
    <row r="1215" spans="4:4" x14ac:dyDescent="0.2">
      <c r="D1215" s="145"/>
    </row>
    <row r="1216" spans="4:4" x14ac:dyDescent="0.2">
      <c r="D1216" s="145"/>
    </row>
    <row r="1217" spans="4:4" x14ac:dyDescent="0.2">
      <c r="D1217" s="145"/>
    </row>
    <row r="1218" spans="4:4" x14ac:dyDescent="0.2">
      <c r="D1218" s="145"/>
    </row>
    <row r="1219" spans="4:4" x14ac:dyDescent="0.2">
      <c r="D1219" s="145"/>
    </row>
    <row r="1220" spans="4:4" x14ac:dyDescent="0.2">
      <c r="D1220" s="145"/>
    </row>
    <row r="1221" spans="4:4" x14ac:dyDescent="0.2">
      <c r="D1221" s="145"/>
    </row>
    <row r="1222" spans="4:4" x14ac:dyDescent="0.2">
      <c r="D1222" s="145"/>
    </row>
    <row r="1223" spans="4:4" x14ac:dyDescent="0.2">
      <c r="D1223" s="145"/>
    </row>
    <row r="1224" spans="4:4" x14ac:dyDescent="0.2">
      <c r="D1224" s="145"/>
    </row>
    <row r="1225" spans="4:4" x14ac:dyDescent="0.2">
      <c r="D1225" s="145"/>
    </row>
    <row r="1226" spans="4:4" x14ac:dyDescent="0.2">
      <c r="D1226" s="145"/>
    </row>
    <row r="1227" spans="4:4" x14ac:dyDescent="0.2">
      <c r="D1227" s="145"/>
    </row>
    <row r="1228" spans="4:4" x14ac:dyDescent="0.2">
      <c r="D1228" s="145"/>
    </row>
    <row r="1229" spans="4:4" x14ac:dyDescent="0.2">
      <c r="D1229" s="145"/>
    </row>
    <row r="1230" spans="4:4" x14ac:dyDescent="0.2">
      <c r="D1230" s="145"/>
    </row>
    <row r="1231" spans="4:4" x14ac:dyDescent="0.2">
      <c r="D1231" s="145"/>
    </row>
    <row r="1232" spans="4:4" x14ac:dyDescent="0.2">
      <c r="D1232" s="145"/>
    </row>
    <row r="1233" spans="4:4" x14ac:dyDescent="0.2">
      <c r="D1233" s="145"/>
    </row>
    <row r="1234" spans="4:4" x14ac:dyDescent="0.2">
      <c r="D1234" s="145"/>
    </row>
    <row r="1235" spans="4:4" x14ac:dyDescent="0.2">
      <c r="D1235" s="145"/>
    </row>
    <row r="1236" spans="4:4" x14ac:dyDescent="0.2">
      <c r="D1236" s="145"/>
    </row>
    <row r="1237" spans="4:4" x14ac:dyDescent="0.2">
      <c r="D1237" s="145"/>
    </row>
    <row r="1238" spans="4:4" x14ac:dyDescent="0.2">
      <c r="D1238" s="145"/>
    </row>
    <row r="1239" spans="4:4" x14ac:dyDescent="0.2">
      <c r="D1239" s="145"/>
    </row>
    <row r="1240" spans="4:4" x14ac:dyDescent="0.2">
      <c r="D1240" s="145"/>
    </row>
    <row r="1241" spans="4:4" x14ac:dyDescent="0.2">
      <c r="D1241" s="145"/>
    </row>
    <row r="1242" spans="4:4" x14ac:dyDescent="0.2">
      <c r="D1242" s="145"/>
    </row>
    <row r="1243" spans="4:4" x14ac:dyDescent="0.2">
      <c r="D1243" s="145"/>
    </row>
    <row r="1244" spans="4:4" x14ac:dyDescent="0.2">
      <c r="D1244" s="145"/>
    </row>
    <row r="1245" spans="4:4" x14ac:dyDescent="0.2">
      <c r="D1245" s="145"/>
    </row>
    <row r="1246" spans="4:4" x14ac:dyDescent="0.2">
      <c r="D1246" s="145"/>
    </row>
    <row r="1247" spans="4:4" x14ac:dyDescent="0.2">
      <c r="D1247" s="145"/>
    </row>
    <row r="1248" spans="4:4" x14ac:dyDescent="0.2">
      <c r="D1248" s="145"/>
    </row>
    <row r="1249" spans="4:4" x14ac:dyDescent="0.2">
      <c r="D1249" s="145"/>
    </row>
    <row r="1250" spans="4:4" x14ac:dyDescent="0.2">
      <c r="D1250" s="145"/>
    </row>
    <row r="1251" spans="4:4" x14ac:dyDescent="0.2">
      <c r="D1251" s="145"/>
    </row>
    <row r="1252" spans="4:4" x14ac:dyDescent="0.2">
      <c r="D1252" s="145"/>
    </row>
    <row r="1253" spans="4:4" x14ac:dyDescent="0.2">
      <c r="D1253" s="145"/>
    </row>
    <row r="1254" spans="4:4" x14ac:dyDescent="0.2">
      <c r="D1254" s="145"/>
    </row>
    <row r="1255" spans="4:4" x14ac:dyDescent="0.2">
      <c r="D1255" s="145"/>
    </row>
    <row r="1256" spans="4:4" x14ac:dyDescent="0.2">
      <c r="D1256" s="145"/>
    </row>
    <row r="1257" spans="4:4" x14ac:dyDescent="0.2">
      <c r="D1257" s="145"/>
    </row>
    <row r="1258" spans="4:4" x14ac:dyDescent="0.2">
      <c r="D1258" s="145"/>
    </row>
    <row r="1259" spans="4:4" x14ac:dyDescent="0.2">
      <c r="D1259" s="145"/>
    </row>
    <row r="1260" spans="4:4" x14ac:dyDescent="0.2">
      <c r="D1260" s="145"/>
    </row>
    <row r="1261" spans="4:4" x14ac:dyDescent="0.2">
      <c r="D1261" s="145"/>
    </row>
    <row r="1262" spans="4:4" x14ac:dyDescent="0.2">
      <c r="D1262" s="145"/>
    </row>
    <row r="1263" spans="4:4" x14ac:dyDescent="0.2">
      <c r="D1263" s="145"/>
    </row>
    <row r="1264" spans="4:4" x14ac:dyDescent="0.2">
      <c r="D1264" s="145"/>
    </row>
    <row r="1265" spans="4:4" x14ac:dyDescent="0.2">
      <c r="D1265" s="145"/>
    </row>
    <row r="1266" spans="4:4" x14ac:dyDescent="0.2">
      <c r="D1266" s="145"/>
    </row>
    <row r="1267" spans="4:4" x14ac:dyDescent="0.2">
      <c r="D1267" s="145"/>
    </row>
    <row r="1268" spans="4:4" x14ac:dyDescent="0.2">
      <c r="D1268" s="145"/>
    </row>
    <row r="1269" spans="4:4" x14ac:dyDescent="0.2">
      <c r="D1269" s="145"/>
    </row>
    <row r="1270" spans="4:4" x14ac:dyDescent="0.2">
      <c r="D1270" s="145"/>
    </row>
    <row r="1271" spans="4:4" x14ac:dyDescent="0.2">
      <c r="D1271" s="145"/>
    </row>
    <row r="1272" spans="4:4" x14ac:dyDescent="0.2">
      <c r="D1272" s="145"/>
    </row>
    <row r="1273" spans="4:4" x14ac:dyDescent="0.2">
      <c r="D1273" s="145"/>
    </row>
    <row r="1274" spans="4:4" x14ac:dyDescent="0.2">
      <c r="D1274" s="145"/>
    </row>
    <row r="1275" spans="4:4" x14ac:dyDescent="0.2">
      <c r="D1275" s="145"/>
    </row>
    <row r="1276" spans="4:4" x14ac:dyDescent="0.2">
      <c r="D1276" s="145"/>
    </row>
    <row r="1277" spans="4:4" x14ac:dyDescent="0.2">
      <c r="D1277" s="145"/>
    </row>
    <row r="1278" spans="4:4" x14ac:dyDescent="0.2">
      <c r="D1278" s="145"/>
    </row>
    <row r="1279" spans="4:4" x14ac:dyDescent="0.2">
      <c r="D1279" s="145"/>
    </row>
    <row r="1280" spans="4:4" x14ac:dyDescent="0.2">
      <c r="D1280" s="145"/>
    </row>
    <row r="1281" spans="4:4" x14ac:dyDescent="0.2">
      <c r="D1281" s="145"/>
    </row>
    <row r="1282" spans="4:4" x14ac:dyDescent="0.2">
      <c r="D1282" s="145"/>
    </row>
    <row r="1283" spans="4:4" x14ac:dyDescent="0.2">
      <c r="D1283" s="145"/>
    </row>
    <row r="1284" spans="4:4" x14ac:dyDescent="0.2">
      <c r="D1284" s="145"/>
    </row>
    <row r="1285" spans="4:4" x14ac:dyDescent="0.2">
      <c r="D1285" s="145"/>
    </row>
    <row r="1286" spans="4:4" x14ac:dyDescent="0.2">
      <c r="D1286" s="145"/>
    </row>
    <row r="1287" spans="4:4" x14ac:dyDescent="0.2">
      <c r="D1287" s="145"/>
    </row>
    <row r="1288" spans="4:4" x14ac:dyDescent="0.2">
      <c r="D1288" s="145"/>
    </row>
    <row r="1289" spans="4:4" x14ac:dyDescent="0.2">
      <c r="D1289" s="145"/>
    </row>
    <row r="1290" spans="4:4" x14ac:dyDescent="0.2">
      <c r="D1290" s="145"/>
    </row>
    <row r="1291" spans="4:4" x14ac:dyDescent="0.2">
      <c r="D1291" s="145"/>
    </row>
    <row r="1292" spans="4:4" x14ac:dyDescent="0.2">
      <c r="D1292" s="145"/>
    </row>
    <row r="1293" spans="4:4" x14ac:dyDescent="0.2">
      <c r="D1293" s="145"/>
    </row>
    <row r="1294" spans="4:4" x14ac:dyDescent="0.2">
      <c r="D1294" s="145"/>
    </row>
    <row r="1295" spans="4:4" x14ac:dyDescent="0.2">
      <c r="D1295" s="145"/>
    </row>
    <row r="1296" spans="4:4" x14ac:dyDescent="0.2">
      <c r="D1296" s="145"/>
    </row>
    <row r="1297" spans="4:4" x14ac:dyDescent="0.2">
      <c r="D1297" s="145"/>
    </row>
    <row r="1298" spans="4:4" x14ac:dyDescent="0.2">
      <c r="D1298" s="145"/>
    </row>
    <row r="1299" spans="4:4" x14ac:dyDescent="0.2">
      <c r="D1299" s="145"/>
    </row>
    <row r="1300" spans="4:4" x14ac:dyDescent="0.2">
      <c r="D1300" s="145"/>
    </row>
    <row r="1301" spans="4:4" x14ac:dyDescent="0.2">
      <c r="D1301" s="145"/>
    </row>
    <row r="1302" spans="4:4" x14ac:dyDescent="0.2">
      <c r="D1302" s="145"/>
    </row>
    <row r="1303" spans="4:4" x14ac:dyDescent="0.2">
      <c r="D1303" s="145"/>
    </row>
    <row r="1304" spans="4:4" x14ac:dyDescent="0.2">
      <c r="D1304" s="145"/>
    </row>
    <row r="1305" spans="4:4" x14ac:dyDescent="0.2">
      <c r="D1305" s="145"/>
    </row>
    <row r="1306" spans="4:4" x14ac:dyDescent="0.2">
      <c r="D1306" s="145"/>
    </row>
    <row r="1307" spans="4:4" x14ac:dyDescent="0.2">
      <c r="D1307" s="145"/>
    </row>
    <row r="1308" spans="4:4" x14ac:dyDescent="0.2">
      <c r="D1308" s="145"/>
    </row>
    <row r="1309" spans="4:4" x14ac:dyDescent="0.2">
      <c r="D1309" s="145"/>
    </row>
    <row r="1310" spans="4:4" x14ac:dyDescent="0.2">
      <c r="D1310" s="145"/>
    </row>
    <row r="1311" spans="4:4" x14ac:dyDescent="0.2">
      <c r="D1311" s="145"/>
    </row>
    <row r="1312" spans="4:4" x14ac:dyDescent="0.2">
      <c r="D1312" s="145"/>
    </row>
    <row r="1313" spans="4:4" x14ac:dyDescent="0.2">
      <c r="D1313" s="145"/>
    </row>
    <row r="1314" spans="4:4" x14ac:dyDescent="0.2">
      <c r="D1314" s="145"/>
    </row>
    <row r="1315" spans="4:4" x14ac:dyDescent="0.2">
      <c r="D1315" s="145"/>
    </row>
    <row r="1316" spans="4:4" x14ac:dyDescent="0.2">
      <c r="D1316" s="145"/>
    </row>
    <row r="1317" spans="4:4" x14ac:dyDescent="0.2">
      <c r="D1317" s="145"/>
    </row>
    <row r="1318" spans="4:4" x14ac:dyDescent="0.2">
      <c r="D1318" s="145"/>
    </row>
    <row r="1319" spans="4:4" x14ac:dyDescent="0.2">
      <c r="D1319" s="145"/>
    </row>
    <row r="1320" spans="4:4" x14ac:dyDescent="0.2">
      <c r="D1320" s="145"/>
    </row>
    <row r="1321" spans="4:4" x14ac:dyDescent="0.2">
      <c r="D1321" s="145"/>
    </row>
    <row r="1322" spans="4:4" x14ac:dyDescent="0.2">
      <c r="D1322" s="145"/>
    </row>
    <row r="1323" spans="4:4" x14ac:dyDescent="0.2">
      <c r="D1323" s="145"/>
    </row>
    <row r="1324" spans="4:4" x14ac:dyDescent="0.2">
      <c r="D1324" s="145"/>
    </row>
    <row r="1325" spans="4:4" x14ac:dyDescent="0.2">
      <c r="D1325" s="145"/>
    </row>
    <row r="1326" spans="4:4" x14ac:dyDescent="0.2">
      <c r="D1326" s="145"/>
    </row>
    <row r="1327" spans="4:4" x14ac:dyDescent="0.2">
      <c r="D1327" s="145"/>
    </row>
    <row r="1328" spans="4:4" x14ac:dyDescent="0.2">
      <c r="D1328" s="145"/>
    </row>
    <row r="1329" spans="4:4" x14ac:dyDescent="0.2">
      <c r="D1329" s="145"/>
    </row>
    <row r="1330" spans="4:4" x14ac:dyDescent="0.2">
      <c r="D1330" s="145"/>
    </row>
    <row r="1331" spans="4:4" x14ac:dyDescent="0.2">
      <c r="D1331" s="145"/>
    </row>
    <row r="1332" spans="4:4" x14ac:dyDescent="0.2">
      <c r="D1332" s="145"/>
    </row>
    <row r="1333" spans="4:4" x14ac:dyDescent="0.2">
      <c r="D1333" s="145"/>
    </row>
    <row r="1334" spans="4:4" x14ac:dyDescent="0.2">
      <c r="D1334" s="145"/>
    </row>
    <row r="1335" spans="4:4" x14ac:dyDescent="0.2">
      <c r="D1335" s="145"/>
    </row>
    <row r="1336" spans="4:4" x14ac:dyDescent="0.2">
      <c r="D1336" s="145"/>
    </row>
    <row r="1337" spans="4:4" x14ac:dyDescent="0.2">
      <c r="D1337" s="145"/>
    </row>
    <row r="1338" spans="4:4" x14ac:dyDescent="0.2">
      <c r="D1338" s="145"/>
    </row>
    <row r="1339" spans="4:4" x14ac:dyDescent="0.2">
      <c r="D1339" s="145"/>
    </row>
    <row r="1340" spans="4:4" x14ac:dyDescent="0.2">
      <c r="D1340" s="145"/>
    </row>
    <row r="1341" spans="4:4" x14ac:dyDescent="0.2">
      <c r="D1341" s="145"/>
    </row>
    <row r="1342" spans="4:4" x14ac:dyDescent="0.2">
      <c r="D1342" s="145"/>
    </row>
    <row r="1343" spans="4:4" x14ac:dyDescent="0.2">
      <c r="D1343" s="145"/>
    </row>
    <row r="1344" spans="4:4" x14ac:dyDescent="0.2">
      <c r="D1344" s="145"/>
    </row>
    <row r="1345" spans="4:4" x14ac:dyDescent="0.2">
      <c r="D1345" s="145"/>
    </row>
    <row r="1346" spans="4:4" x14ac:dyDescent="0.2">
      <c r="D1346" s="145"/>
    </row>
    <row r="1347" spans="4:4" x14ac:dyDescent="0.2">
      <c r="D1347" s="145"/>
    </row>
    <row r="1348" spans="4:4" x14ac:dyDescent="0.2">
      <c r="D1348" s="145"/>
    </row>
    <row r="1349" spans="4:4" x14ac:dyDescent="0.2">
      <c r="D1349" s="145"/>
    </row>
    <row r="1350" spans="4:4" x14ac:dyDescent="0.2">
      <c r="D1350" s="145"/>
    </row>
    <row r="1351" spans="4:4" x14ac:dyDescent="0.2">
      <c r="D1351" s="145"/>
    </row>
    <row r="1352" spans="4:4" x14ac:dyDescent="0.2">
      <c r="D1352" s="145"/>
    </row>
    <row r="1353" spans="4:4" x14ac:dyDescent="0.2">
      <c r="D1353" s="145"/>
    </row>
    <row r="1354" spans="4:4" x14ac:dyDescent="0.2">
      <c r="D1354" s="145"/>
    </row>
    <row r="1355" spans="4:4" x14ac:dyDescent="0.2">
      <c r="D1355" s="145"/>
    </row>
    <row r="1356" spans="4:4" x14ac:dyDescent="0.2">
      <c r="D1356" s="145"/>
    </row>
    <row r="1357" spans="4:4" x14ac:dyDescent="0.2">
      <c r="D1357" s="145"/>
    </row>
    <row r="1358" spans="4:4" x14ac:dyDescent="0.2">
      <c r="D1358" s="145"/>
    </row>
    <row r="1359" spans="4:4" x14ac:dyDescent="0.2">
      <c r="D1359" s="145"/>
    </row>
    <row r="1360" spans="4:4" x14ac:dyDescent="0.2">
      <c r="D1360" s="145"/>
    </row>
    <row r="1361" spans="4:4" x14ac:dyDescent="0.2">
      <c r="D1361" s="145"/>
    </row>
    <row r="1362" spans="4:4" x14ac:dyDescent="0.2">
      <c r="D1362" s="145"/>
    </row>
    <row r="1363" spans="4:4" x14ac:dyDescent="0.2">
      <c r="D1363" s="145"/>
    </row>
    <row r="1364" spans="4:4" x14ac:dyDescent="0.2">
      <c r="D1364" s="145"/>
    </row>
    <row r="1365" spans="4:4" x14ac:dyDescent="0.2">
      <c r="D1365" s="145"/>
    </row>
    <row r="1366" spans="4:4" x14ac:dyDescent="0.2">
      <c r="D1366" s="145"/>
    </row>
    <row r="1367" spans="4:4" x14ac:dyDescent="0.2">
      <c r="D1367" s="145"/>
    </row>
    <row r="1368" spans="4:4" x14ac:dyDescent="0.2">
      <c r="D1368" s="145"/>
    </row>
    <row r="1369" spans="4:4" x14ac:dyDescent="0.2">
      <c r="D1369" s="145"/>
    </row>
    <row r="1370" spans="4:4" x14ac:dyDescent="0.2">
      <c r="D1370" s="145"/>
    </row>
    <row r="1371" spans="4:4" x14ac:dyDescent="0.2">
      <c r="D1371" s="145"/>
    </row>
    <row r="1372" spans="4:4" x14ac:dyDescent="0.2">
      <c r="D1372" s="145"/>
    </row>
    <row r="1373" spans="4:4" x14ac:dyDescent="0.2">
      <c r="D1373" s="145"/>
    </row>
    <row r="1374" spans="4:4" x14ac:dyDescent="0.2">
      <c r="D1374" s="145"/>
    </row>
    <row r="1375" spans="4:4" x14ac:dyDescent="0.2">
      <c r="D1375" s="145"/>
    </row>
    <row r="1376" spans="4:4" x14ac:dyDescent="0.2">
      <c r="D1376" s="145"/>
    </row>
    <row r="1377" spans="4:4" x14ac:dyDescent="0.2">
      <c r="D1377" s="145"/>
    </row>
    <row r="1378" spans="4:4" x14ac:dyDescent="0.2">
      <c r="D1378" s="145"/>
    </row>
    <row r="1379" spans="4:4" x14ac:dyDescent="0.2">
      <c r="D1379" s="145"/>
    </row>
    <row r="1380" spans="4:4" x14ac:dyDescent="0.2">
      <c r="D1380" s="145"/>
    </row>
    <row r="1381" spans="4:4" x14ac:dyDescent="0.2">
      <c r="D1381" s="145"/>
    </row>
    <row r="1382" spans="4:4" x14ac:dyDescent="0.2">
      <c r="D1382" s="145"/>
    </row>
    <row r="1383" spans="4:4" x14ac:dyDescent="0.2">
      <c r="D1383" s="145"/>
    </row>
    <row r="1384" spans="4:4" x14ac:dyDescent="0.2">
      <c r="D1384" s="145"/>
    </row>
    <row r="1385" spans="4:4" x14ac:dyDescent="0.2">
      <c r="D1385" s="145"/>
    </row>
    <row r="1386" spans="4:4" x14ac:dyDescent="0.2">
      <c r="D1386" s="145"/>
    </row>
    <row r="1387" spans="4:4" x14ac:dyDescent="0.2">
      <c r="D1387" s="145"/>
    </row>
    <row r="1388" spans="4:4" x14ac:dyDescent="0.2">
      <c r="D1388" s="145"/>
    </row>
    <row r="1389" spans="4:4" x14ac:dyDescent="0.2">
      <c r="D1389" s="145"/>
    </row>
    <row r="1390" spans="4:4" x14ac:dyDescent="0.2">
      <c r="D1390" s="145"/>
    </row>
    <row r="1391" spans="4:4" x14ac:dyDescent="0.2">
      <c r="D1391" s="145"/>
    </row>
    <row r="1392" spans="4:4" x14ac:dyDescent="0.2">
      <c r="D1392" s="145"/>
    </row>
    <row r="1393" spans="4:4" x14ac:dyDescent="0.2">
      <c r="D1393" s="145"/>
    </row>
    <row r="1394" spans="4:4" x14ac:dyDescent="0.2">
      <c r="D1394" s="145"/>
    </row>
    <row r="1395" spans="4:4" x14ac:dyDescent="0.2">
      <c r="D1395" s="145"/>
    </row>
    <row r="1396" spans="4:4" x14ac:dyDescent="0.2">
      <c r="D1396" s="145"/>
    </row>
    <row r="1397" spans="4:4" x14ac:dyDescent="0.2">
      <c r="D1397" s="145"/>
    </row>
    <row r="1398" spans="4:4" x14ac:dyDescent="0.2">
      <c r="D1398" s="145"/>
    </row>
    <row r="1399" spans="4:4" x14ac:dyDescent="0.2">
      <c r="D1399" s="145"/>
    </row>
    <row r="1400" spans="4:4" x14ac:dyDescent="0.2">
      <c r="D1400" s="145"/>
    </row>
    <row r="1401" spans="4:4" x14ac:dyDescent="0.2">
      <c r="D1401" s="145"/>
    </row>
    <row r="1402" spans="4:4" x14ac:dyDescent="0.2">
      <c r="D1402" s="145"/>
    </row>
    <row r="1403" spans="4:4" x14ac:dyDescent="0.2">
      <c r="D1403" s="145"/>
    </row>
    <row r="1404" spans="4:4" x14ac:dyDescent="0.2">
      <c r="D1404" s="145"/>
    </row>
    <row r="1405" spans="4:4" x14ac:dyDescent="0.2">
      <c r="D1405" s="145"/>
    </row>
    <row r="1406" spans="4:4" x14ac:dyDescent="0.2">
      <c r="D1406" s="145"/>
    </row>
    <row r="1407" spans="4:4" x14ac:dyDescent="0.2">
      <c r="D1407" s="145"/>
    </row>
    <row r="1408" spans="4:4" x14ac:dyDescent="0.2">
      <c r="D1408" s="145"/>
    </row>
    <row r="1409" spans="4:4" x14ac:dyDescent="0.2">
      <c r="D1409" s="145"/>
    </row>
    <row r="1410" spans="4:4" x14ac:dyDescent="0.2">
      <c r="D1410" s="145"/>
    </row>
    <row r="1411" spans="4:4" x14ac:dyDescent="0.2">
      <c r="D1411" s="145"/>
    </row>
    <row r="1412" spans="4:4" x14ac:dyDescent="0.2">
      <c r="D1412" s="145"/>
    </row>
    <row r="1413" spans="4:4" x14ac:dyDescent="0.2">
      <c r="D1413" s="145"/>
    </row>
    <row r="1414" spans="4:4" x14ac:dyDescent="0.2">
      <c r="D1414" s="145"/>
    </row>
    <row r="1415" spans="4:4" x14ac:dyDescent="0.2">
      <c r="D1415" s="145"/>
    </row>
    <row r="1416" spans="4:4" x14ac:dyDescent="0.2">
      <c r="D1416" s="145"/>
    </row>
    <row r="1417" spans="4:4" x14ac:dyDescent="0.2">
      <c r="D1417" s="145"/>
    </row>
    <row r="1418" spans="4:4" x14ac:dyDescent="0.2">
      <c r="D1418" s="145"/>
    </row>
    <row r="1419" spans="4:4" x14ac:dyDescent="0.2">
      <c r="D1419" s="145"/>
    </row>
    <row r="1420" spans="4:4" x14ac:dyDescent="0.2">
      <c r="D1420" s="145"/>
    </row>
    <row r="1421" spans="4:4" x14ac:dyDescent="0.2">
      <c r="D1421" s="145"/>
    </row>
    <row r="1422" spans="4:4" x14ac:dyDescent="0.2">
      <c r="D1422" s="145"/>
    </row>
    <row r="1423" spans="4:4" x14ac:dyDescent="0.2">
      <c r="D1423" s="145"/>
    </row>
    <row r="1424" spans="4:4" x14ac:dyDescent="0.2">
      <c r="D1424" s="145"/>
    </row>
    <row r="1425" spans="4:4" x14ac:dyDescent="0.2">
      <c r="D1425" s="145"/>
    </row>
    <row r="1426" spans="4:4" x14ac:dyDescent="0.2">
      <c r="D1426" s="145"/>
    </row>
    <row r="1427" spans="4:4" x14ac:dyDescent="0.2">
      <c r="D1427" s="145"/>
    </row>
    <row r="1428" spans="4:4" x14ac:dyDescent="0.2">
      <c r="D1428" s="145"/>
    </row>
    <row r="1429" spans="4:4" x14ac:dyDescent="0.2">
      <c r="D1429" s="145"/>
    </row>
    <row r="1430" spans="4:4" x14ac:dyDescent="0.2">
      <c r="D1430" s="145"/>
    </row>
    <row r="1431" spans="4:4" x14ac:dyDescent="0.2">
      <c r="D1431" s="145"/>
    </row>
    <row r="1432" spans="4:4" x14ac:dyDescent="0.2">
      <c r="D1432" s="145"/>
    </row>
    <row r="1433" spans="4:4" x14ac:dyDescent="0.2">
      <c r="D1433" s="145"/>
    </row>
    <row r="1434" spans="4:4" x14ac:dyDescent="0.2">
      <c r="D1434" s="145"/>
    </row>
    <row r="1435" spans="4:4" x14ac:dyDescent="0.2">
      <c r="D1435" s="145"/>
    </row>
    <row r="1436" spans="4:4" x14ac:dyDescent="0.2">
      <c r="D1436" s="145"/>
    </row>
    <row r="1437" spans="4:4" x14ac:dyDescent="0.2">
      <c r="D1437" s="145"/>
    </row>
    <row r="1438" spans="4:4" x14ac:dyDescent="0.2">
      <c r="D1438" s="145"/>
    </row>
    <row r="1439" spans="4:4" x14ac:dyDescent="0.2">
      <c r="D1439" s="145"/>
    </row>
    <row r="1440" spans="4:4" x14ac:dyDescent="0.2">
      <c r="D1440" s="145"/>
    </row>
    <row r="1441" spans="4:4" x14ac:dyDescent="0.2">
      <c r="D1441" s="145"/>
    </row>
    <row r="1442" spans="4:4" x14ac:dyDescent="0.2">
      <c r="D1442" s="145"/>
    </row>
    <row r="1443" spans="4:4" x14ac:dyDescent="0.2">
      <c r="D1443" s="145"/>
    </row>
    <row r="1444" spans="4:4" x14ac:dyDescent="0.2">
      <c r="D1444" s="145"/>
    </row>
    <row r="1445" spans="4:4" x14ac:dyDescent="0.2">
      <c r="D1445" s="145"/>
    </row>
    <row r="1446" spans="4:4" x14ac:dyDescent="0.2">
      <c r="D1446" s="145"/>
    </row>
    <row r="1447" spans="4:4" x14ac:dyDescent="0.2">
      <c r="D1447" s="145"/>
    </row>
    <row r="1448" spans="4:4" x14ac:dyDescent="0.2">
      <c r="D1448" s="145"/>
    </row>
    <row r="1449" spans="4:4" x14ac:dyDescent="0.2">
      <c r="D1449" s="145"/>
    </row>
    <row r="1450" spans="4:4" x14ac:dyDescent="0.2">
      <c r="D1450" s="145"/>
    </row>
    <row r="1451" spans="4:4" x14ac:dyDescent="0.2">
      <c r="D1451" s="145"/>
    </row>
    <row r="1452" spans="4:4" x14ac:dyDescent="0.2">
      <c r="D1452" s="145"/>
    </row>
    <row r="1453" spans="4:4" x14ac:dyDescent="0.2">
      <c r="D1453" s="145"/>
    </row>
    <row r="1454" spans="4:4" x14ac:dyDescent="0.2">
      <c r="D1454" s="145"/>
    </row>
    <row r="1455" spans="4:4" x14ac:dyDescent="0.2">
      <c r="D1455" s="145"/>
    </row>
    <row r="1456" spans="4:4" x14ac:dyDescent="0.2">
      <c r="D1456" s="145"/>
    </row>
    <row r="1457" spans="4:4" x14ac:dyDescent="0.2">
      <c r="D1457" s="145"/>
    </row>
    <row r="1458" spans="4:4" x14ac:dyDescent="0.2">
      <c r="D1458" s="145"/>
    </row>
    <row r="1459" spans="4:4" x14ac:dyDescent="0.2">
      <c r="D1459" s="145"/>
    </row>
    <row r="1460" spans="4:4" x14ac:dyDescent="0.2">
      <c r="D1460" s="145"/>
    </row>
    <row r="1461" spans="4:4" x14ac:dyDescent="0.2">
      <c r="D1461" s="145"/>
    </row>
    <row r="1462" spans="4:4" x14ac:dyDescent="0.2">
      <c r="D1462" s="145"/>
    </row>
    <row r="1463" spans="4:4" x14ac:dyDescent="0.2">
      <c r="D1463" s="145"/>
    </row>
    <row r="1464" spans="4:4" x14ac:dyDescent="0.2">
      <c r="D1464" s="145"/>
    </row>
    <row r="1465" spans="4:4" x14ac:dyDescent="0.2">
      <c r="D1465" s="145"/>
    </row>
    <row r="1466" spans="4:4" x14ac:dyDescent="0.2">
      <c r="D1466" s="145"/>
    </row>
    <row r="1467" spans="4:4" x14ac:dyDescent="0.2">
      <c r="D1467" s="145"/>
    </row>
    <row r="1468" spans="4:4" x14ac:dyDescent="0.2">
      <c r="D1468" s="145"/>
    </row>
    <row r="1469" spans="4:4" x14ac:dyDescent="0.2">
      <c r="D1469" s="145"/>
    </row>
    <row r="1470" spans="4:4" x14ac:dyDescent="0.2">
      <c r="D1470" s="145"/>
    </row>
    <row r="1471" spans="4:4" x14ac:dyDescent="0.2">
      <c r="D1471" s="145"/>
    </row>
    <row r="1472" spans="4:4" x14ac:dyDescent="0.2">
      <c r="D1472" s="145"/>
    </row>
    <row r="1473" spans="4:4" x14ac:dyDescent="0.2">
      <c r="D1473" s="145"/>
    </row>
    <row r="1474" spans="4:4" x14ac:dyDescent="0.2">
      <c r="D1474" s="145"/>
    </row>
    <row r="1475" spans="4:4" x14ac:dyDescent="0.2">
      <c r="D1475" s="145"/>
    </row>
    <row r="1476" spans="4:4" x14ac:dyDescent="0.2">
      <c r="D1476" s="145"/>
    </row>
    <row r="1477" spans="4:4" x14ac:dyDescent="0.2">
      <c r="D1477" s="145"/>
    </row>
    <row r="1478" spans="4:4" x14ac:dyDescent="0.2">
      <c r="D1478" s="145"/>
    </row>
    <row r="1479" spans="4:4" x14ac:dyDescent="0.2">
      <c r="D1479" s="145"/>
    </row>
    <row r="1480" spans="4:4" x14ac:dyDescent="0.2">
      <c r="D1480" s="145"/>
    </row>
    <row r="1481" spans="4:4" x14ac:dyDescent="0.2">
      <c r="D1481" s="145"/>
    </row>
    <row r="1482" spans="4:4" x14ac:dyDescent="0.2">
      <c r="D1482" s="145"/>
    </row>
    <row r="1483" spans="4:4" x14ac:dyDescent="0.2">
      <c r="D1483" s="145"/>
    </row>
    <row r="1484" spans="4:4" x14ac:dyDescent="0.2">
      <c r="D1484" s="145"/>
    </row>
    <row r="1485" spans="4:4" x14ac:dyDescent="0.2">
      <c r="D1485" s="145"/>
    </row>
    <row r="1486" spans="4:4" x14ac:dyDescent="0.2">
      <c r="D1486" s="145"/>
    </row>
    <row r="1487" spans="4:4" x14ac:dyDescent="0.2">
      <c r="D1487" s="145"/>
    </row>
    <row r="1488" spans="4:4" x14ac:dyDescent="0.2">
      <c r="D1488" s="145"/>
    </row>
    <row r="1489" spans="4:4" x14ac:dyDescent="0.2">
      <c r="D1489" s="145"/>
    </row>
    <row r="1490" spans="4:4" x14ac:dyDescent="0.2">
      <c r="D1490" s="145"/>
    </row>
    <row r="1491" spans="4:4" x14ac:dyDescent="0.2">
      <c r="D1491" s="145"/>
    </row>
    <row r="1492" spans="4:4" x14ac:dyDescent="0.2">
      <c r="D1492" s="145"/>
    </row>
    <row r="1493" spans="4:4" x14ac:dyDescent="0.2">
      <c r="D1493" s="145"/>
    </row>
    <row r="1494" spans="4:4" x14ac:dyDescent="0.2">
      <c r="D1494" s="145"/>
    </row>
    <row r="1495" spans="4:4" x14ac:dyDescent="0.2">
      <c r="D1495" s="145"/>
    </row>
    <row r="1496" spans="4:4" x14ac:dyDescent="0.2">
      <c r="D1496" s="145"/>
    </row>
    <row r="1497" spans="4:4" x14ac:dyDescent="0.2">
      <c r="D1497" s="145"/>
    </row>
    <row r="1498" spans="4:4" x14ac:dyDescent="0.2">
      <c r="D1498" s="145"/>
    </row>
    <row r="1499" spans="4:4" x14ac:dyDescent="0.2">
      <c r="D1499" s="145"/>
    </row>
    <row r="1500" spans="4:4" x14ac:dyDescent="0.2">
      <c r="D1500" s="145"/>
    </row>
    <row r="1501" spans="4:4" x14ac:dyDescent="0.2">
      <c r="D1501" s="145"/>
    </row>
    <row r="1502" spans="4:4" x14ac:dyDescent="0.2">
      <c r="D1502" s="145"/>
    </row>
    <row r="1503" spans="4:4" x14ac:dyDescent="0.2">
      <c r="D1503" s="145"/>
    </row>
    <row r="1504" spans="4:4" x14ac:dyDescent="0.2">
      <c r="D1504" s="145"/>
    </row>
    <row r="1505" spans="4:4" x14ac:dyDescent="0.2">
      <c r="D1505" s="145"/>
    </row>
    <row r="1506" spans="4:4" x14ac:dyDescent="0.2">
      <c r="D1506" s="145"/>
    </row>
    <row r="1507" spans="4:4" x14ac:dyDescent="0.2">
      <c r="D1507" s="145"/>
    </row>
    <row r="1508" spans="4:4" x14ac:dyDescent="0.2">
      <c r="D1508" s="145"/>
    </row>
    <row r="1509" spans="4:4" x14ac:dyDescent="0.2">
      <c r="D1509" s="145"/>
    </row>
    <row r="1510" spans="4:4" x14ac:dyDescent="0.2">
      <c r="D1510" s="145"/>
    </row>
    <row r="1511" spans="4:4" x14ac:dyDescent="0.2">
      <c r="D1511" s="145"/>
    </row>
    <row r="1512" spans="4:4" x14ac:dyDescent="0.2">
      <c r="D1512" s="145"/>
    </row>
    <row r="1513" spans="4:4" x14ac:dyDescent="0.2">
      <c r="D1513" s="145"/>
    </row>
    <row r="1514" spans="4:4" x14ac:dyDescent="0.2">
      <c r="D1514" s="145"/>
    </row>
    <row r="1515" spans="4:4" x14ac:dyDescent="0.2">
      <c r="D1515" s="145"/>
    </row>
    <row r="1516" spans="4:4" x14ac:dyDescent="0.2">
      <c r="D1516" s="145"/>
    </row>
    <row r="1517" spans="4:4" x14ac:dyDescent="0.2">
      <c r="D1517" s="145"/>
    </row>
    <row r="1518" spans="4:4" x14ac:dyDescent="0.2">
      <c r="D1518" s="145"/>
    </row>
    <row r="1519" spans="4:4" x14ac:dyDescent="0.2">
      <c r="D1519" s="145"/>
    </row>
    <row r="1520" spans="4:4" x14ac:dyDescent="0.2">
      <c r="D1520" s="145"/>
    </row>
    <row r="1521" spans="4:4" x14ac:dyDescent="0.2">
      <c r="D1521" s="145"/>
    </row>
    <row r="1522" spans="4:4" x14ac:dyDescent="0.2">
      <c r="D1522" s="145"/>
    </row>
    <row r="1523" spans="4:4" x14ac:dyDescent="0.2">
      <c r="D1523" s="145"/>
    </row>
    <row r="1524" spans="4:4" x14ac:dyDescent="0.2">
      <c r="D1524" s="145"/>
    </row>
    <row r="1525" spans="4:4" x14ac:dyDescent="0.2">
      <c r="D1525" s="145"/>
    </row>
    <row r="1526" spans="4:4" x14ac:dyDescent="0.2">
      <c r="D1526" s="145"/>
    </row>
    <row r="1527" spans="4:4" x14ac:dyDescent="0.2">
      <c r="D1527" s="145"/>
    </row>
    <row r="1528" spans="4:4" x14ac:dyDescent="0.2">
      <c r="D1528" s="145"/>
    </row>
    <row r="1529" spans="4:4" x14ac:dyDescent="0.2">
      <c r="D1529" s="145"/>
    </row>
    <row r="1530" spans="4:4" x14ac:dyDescent="0.2">
      <c r="D1530" s="145"/>
    </row>
    <row r="1531" spans="4:4" x14ac:dyDescent="0.2">
      <c r="D1531" s="145"/>
    </row>
    <row r="1532" spans="4:4" x14ac:dyDescent="0.2">
      <c r="D1532" s="145"/>
    </row>
    <row r="1533" spans="4:4" x14ac:dyDescent="0.2">
      <c r="D1533" s="145"/>
    </row>
    <row r="1534" spans="4:4" x14ac:dyDescent="0.2">
      <c r="D1534" s="145"/>
    </row>
    <row r="1535" spans="4:4" x14ac:dyDescent="0.2">
      <c r="D1535" s="145"/>
    </row>
    <row r="1536" spans="4:4" x14ac:dyDescent="0.2">
      <c r="D1536" s="145"/>
    </row>
    <row r="1537" spans="4:4" x14ac:dyDescent="0.2">
      <c r="D1537" s="145"/>
    </row>
    <row r="1538" spans="4:4" x14ac:dyDescent="0.2">
      <c r="D1538" s="145"/>
    </row>
    <row r="1539" spans="4:4" x14ac:dyDescent="0.2">
      <c r="D1539" s="145"/>
    </row>
    <row r="1540" spans="4:4" x14ac:dyDescent="0.2">
      <c r="D1540" s="145"/>
    </row>
    <row r="1541" spans="4:4" x14ac:dyDescent="0.2">
      <c r="D1541" s="145"/>
    </row>
    <row r="1542" spans="4:4" x14ac:dyDescent="0.2">
      <c r="D1542" s="145"/>
    </row>
    <row r="1543" spans="4:4" x14ac:dyDescent="0.2">
      <c r="D1543" s="145"/>
    </row>
    <row r="1544" spans="4:4" x14ac:dyDescent="0.2">
      <c r="D1544" s="145"/>
    </row>
    <row r="1545" spans="4:4" x14ac:dyDescent="0.2">
      <c r="D1545" s="145"/>
    </row>
    <row r="1546" spans="4:4" x14ac:dyDescent="0.2">
      <c r="D1546" s="145"/>
    </row>
    <row r="1547" spans="4:4" x14ac:dyDescent="0.2">
      <c r="D1547" s="145"/>
    </row>
    <row r="1548" spans="4:4" x14ac:dyDescent="0.2">
      <c r="D1548" s="145"/>
    </row>
    <row r="1549" spans="4:4" x14ac:dyDescent="0.2">
      <c r="D1549" s="145"/>
    </row>
    <row r="1550" spans="4:4" x14ac:dyDescent="0.2">
      <c r="D1550" s="145"/>
    </row>
    <row r="1551" spans="4:4" x14ac:dyDescent="0.2">
      <c r="D1551" s="145"/>
    </row>
    <row r="1552" spans="4:4" x14ac:dyDescent="0.2">
      <c r="D1552" s="145"/>
    </row>
    <row r="1553" spans="4:4" x14ac:dyDescent="0.2">
      <c r="D1553" s="145"/>
    </row>
    <row r="1554" spans="4:4" x14ac:dyDescent="0.2">
      <c r="D1554" s="145"/>
    </row>
    <row r="1555" spans="4:4" x14ac:dyDescent="0.2">
      <c r="D1555" s="145"/>
    </row>
    <row r="1556" spans="4:4" x14ac:dyDescent="0.2">
      <c r="D1556" s="145"/>
    </row>
    <row r="1557" spans="4:4" x14ac:dyDescent="0.2">
      <c r="D1557" s="145"/>
    </row>
    <row r="1558" spans="4:4" x14ac:dyDescent="0.2">
      <c r="D1558" s="145"/>
    </row>
    <row r="1559" spans="4:4" x14ac:dyDescent="0.2">
      <c r="D1559" s="145"/>
    </row>
    <row r="1560" spans="4:4" x14ac:dyDescent="0.2">
      <c r="D1560" s="145"/>
    </row>
    <row r="1561" spans="4:4" x14ac:dyDescent="0.2">
      <c r="D1561" s="145"/>
    </row>
    <row r="1562" spans="4:4" x14ac:dyDescent="0.2">
      <c r="D1562" s="145"/>
    </row>
    <row r="1563" spans="4:4" x14ac:dyDescent="0.2">
      <c r="D1563" s="145"/>
    </row>
    <row r="1564" spans="4:4" x14ac:dyDescent="0.2">
      <c r="D1564" s="145"/>
    </row>
    <row r="1565" spans="4:4" x14ac:dyDescent="0.2">
      <c r="D1565" s="145"/>
    </row>
    <row r="1566" spans="4:4" x14ac:dyDescent="0.2">
      <c r="D1566" s="145"/>
    </row>
    <row r="1567" spans="4:4" x14ac:dyDescent="0.2">
      <c r="D1567" s="145"/>
    </row>
    <row r="1568" spans="4:4" x14ac:dyDescent="0.2">
      <c r="D1568" s="145"/>
    </row>
    <row r="1569" spans="4:4" x14ac:dyDescent="0.2">
      <c r="D1569" s="145"/>
    </row>
    <row r="1570" spans="4:4" x14ac:dyDescent="0.2">
      <c r="D1570" s="145"/>
    </row>
    <row r="1571" spans="4:4" x14ac:dyDescent="0.2">
      <c r="D1571" s="145"/>
    </row>
    <row r="1572" spans="4:4" x14ac:dyDescent="0.2">
      <c r="D1572" s="145"/>
    </row>
    <row r="1573" spans="4:4" x14ac:dyDescent="0.2">
      <c r="D1573" s="145"/>
    </row>
    <row r="1574" spans="4:4" x14ac:dyDescent="0.2">
      <c r="D1574" s="145"/>
    </row>
    <row r="1575" spans="4:4" x14ac:dyDescent="0.2">
      <c r="D1575" s="145"/>
    </row>
    <row r="1576" spans="4:4" x14ac:dyDescent="0.2">
      <c r="D1576" s="145"/>
    </row>
    <row r="1577" spans="4:4" x14ac:dyDescent="0.2">
      <c r="D1577" s="145"/>
    </row>
    <row r="1578" spans="4:4" x14ac:dyDescent="0.2">
      <c r="D1578" s="145"/>
    </row>
    <row r="1579" spans="4:4" x14ac:dyDescent="0.2">
      <c r="D1579" s="145"/>
    </row>
    <row r="1580" spans="4:4" x14ac:dyDescent="0.2">
      <c r="D1580" s="145"/>
    </row>
    <row r="1581" spans="4:4" x14ac:dyDescent="0.2">
      <c r="D1581" s="145"/>
    </row>
    <row r="1582" spans="4:4" x14ac:dyDescent="0.2">
      <c r="D1582" s="145"/>
    </row>
    <row r="1583" spans="4:4" x14ac:dyDescent="0.2">
      <c r="D1583" s="145"/>
    </row>
    <row r="1584" spans="4:4" x14ac:dyDescent="0.2">
      <c r="D1584" s="145"/>
    </row>
    <row r="1585" spans="4:4" x14ac:dyDescent="0.2">
      <c r="D1585" s="145"/>
    </row>
    <row r="1586" spans="4:4" x14ac:dyDescent="0.2">
      <c r="D1586" s="145"/>
    </row>
    <row r="1587" spans="4:4" x14ac:dyDescent="0.2">
      <c r="D1587" s="145"/>
    </row>
    <row r="1588" spans="4:4" x14ac:dyDescent="0.2">
      <c r="D1588" s="145"/>
    </row>
    <row r="1589" spans="4:4" x14ac:dyDescent="0.2">
      <c r="D1589" s="145"/>
    </row>
    <row r="1590" spans="4:4" x14ac:dyDescent="0.2">
      <c r="D1590" s="145"/>
    </row>
    <row r="1591" spans="4:4" x14ac:dyDescent="0.2">
      <c r="D1591" s="145"/>
    </row>
    <row r="1592" spans="4:4" x14ac:dyDescent="0.2">
      <c r="D1592" s="145"/>
    </row>
    <row r="1593" spans="4:4" x14ac:dyDescent="0.2">
      <c r="D1593" s="145"/>
    </row>
    <row r="1594" spans="4:4" x14ac:dyDescent="0.2">
      <c r="D1594" s="145"/>
    </row>
    <row r="1595" spans="4:4" x14ac:dyDescent="0.2">
      <c r="D1595" s="145"/>
    </row>
    <row r="1596" spans="4:4" x14ac:dyDescent="0.2">
      <c r="D1596" s="145"/>
    </row>
    <row r="1597" spans="4:4" x14ac:dyDescent="0.2">
      <c r="D1597" s="145"/>
    </row>
    <row r="1598" spans="4:4" x14ac:dyDescent="0.2">
      <c r="D1598" s="145"/>
    </row>
    <row r="1599" spans="4:4" x14ac:dyDescent="0.2">
      <c r="D1599" s="145"/>
    </row>
    <row r="1600" spans="4:4" x14ac:dyDescent="0.2">
      <c r="D1600" s="145"/>
    </row>
    <row r="1601" spans="4:4" x14ac:dyDescent="0.2">
      <c r="D1601" s="145"/>
    </row>
    <row r="1602" spans="4:4" x14ac:dyDescent="0.2">
      <c r="D1602" s="145"/>
    </row>
    <row r="1603" spans="4:4" x14ac:dyDescent="0.2">
      <c r="D1603" s="145"/>
    </row>
    <row r="1604" spans="4:4" x14ac:dyDescent="0.2">
      <c r="D1604" s="145"/>
    </row>
    <row r="1605" spans="4:4" x14ac:dyDescent="0.2">
      <c r="D1605" s="145"/>
    </row>
    <row r="1606" spans="4:4" x14ac:dyDescent="0.2">
      <c r="D1606" s="145"/>
    </row>
    <row r="1607" spans="4:4" x14ac:dyDescent="0.2">
      <c r="D1607" s="145"/>
    </row>
    <row r="1608" spans="4:4" x14ac:dyDescent="0.2">
      <c r="D1608" s="145"/>
    </row>
    <row r="1609" spans="4:4" x14ac:dyDescent="0.2">
      <c r="D1609" s="145"/>
    </row>
    <row r="1610" spans="4:4" x14ac:dyDescent="0.2">
      <c r="D1610" s="145"/>
    </row>
    <row r="1611" spans="4:4" x14ac:dyDescent="0.2">
      <c r="D1611" s="145"/>
    </row>
    <row r="1612" spans="4:4" x14ac:dyDescent="0.2">
      <c r="D1612" s="145"/>
    </row>
    <row r="1613" spans="4:4" x14ac:dyDescent="0.2">
      <c r="D1613" s="145"/>
    </row>
    <row r="1614" spans="4:4" x14ac:dyDescent="0.2">
      <c r="D1614" s="145"/>
    </row>
    <row r="1615" spans="4:4" x14ac:dyDescent="0.2">
      <c r="D1615" s="145"/>
    </row>
    <row r="1616" spans="4:4" x14ac:dyDescent="0.2">
      <c r="D1616" s="145"/>
    </row>
    <row r="1617" spans="4:4" x14ac:dyDescent="0.2">
      <c r="D1617" s="145"/>
    </row>
    <row r="1618" spans="4:4" x14ac:dyDescent="0.2">
      <c r="D1618" s="145"/>
    </row>
    <row r="1619" spans="4:4" x14ac:dyDescent="0.2">
      <c r="D1619" s="145"/>
    </row>
    <row r="1620" spans="4:4" x14ac:dyDescent="0.2">
      <c r="D1620" s="145"/>
    </row>
    <row r="1621" spans="4:4" x14ac:dyDescent="0.2">
      <c r="D1621" s="145"/>
    </row>
    <row r="1622" spans="4:4" x14ac:dyDescent="0.2">
      <c r="D1622" s="145"/>
    </row>
    <row r="1623" spans="4:4" x14ac:dyDescent="0.2">
      <c r="D1623" s="145"/>
    </row>
    <row r="1624" spans="4:4" x14ac:dyDescent="0.2">
      <c r="D1624" s="145"/>
    </row>
    <row r="1625" spans="4:4" x14ac:dyDescent="0.2">
      <c r="D1625" s="145"/>
    </row>
    <row r="1626" spans="4:4" x14ac:dyDescent="0.2">
      <c r="D1626" s="145"/>
    </row>
    <row r="1627" spans="4:4" x14ac:dyDescent="0.2">
      <c r="D1627" s="145"/>
    </row>
    <row r="1628" spans="4:4" x14ac:dyDescent="0.2">
      <c r="D1628" s="145"/>
    </row>
    <row r="1629" spans="4:4" x14ac:dyDescent="0.2">
      <c r="D1629" s="145"/>
    </row>
    <row r="1630" spans="4:4" x14ac:dyDescent="0.2">
      <c r="D1630" s="145"/>
    </row>
    <row r="1631" spans="4:4" x14ac:dyDescent="0.2">
      <c r="D1631" s="145"/>
    </row>
    <row r="1632" spans="4:4" x14ac:dyDescent="0.2">
      <c r="D1632" s="145"/>
    </row>
    <row r="1633" spans="4:4" x14ac:dyDescent="0.2">
      <c r="D1633" s="145"/>
    </row>
    <row r="1634" spans="4:4" x14ac:dyDescent="0.2">
      <c r="D1634" s="145"/>
    </row>
    <row r="1635" spans="4:4" x14ac:dyDescent="0.2">
      <c r="D1635" s="145"/>
    </row>
    <row r="1636" spans="4:4" x14ac:dyDescent="0.2">
      <c r="D1636" s="145"/>
    </row>
    <row r="1637" spans="4:4" x14ac:dyDescent="0.2">
      <c r="D1637" s="145"/>
    </row>
    <row r="1638" spans="4:4" x14ac:dyDescent="0.2">
      <c r="D1638" s="145"/>
    </row>
    <row r="1639" spans="4:4" x14ac:dyDescent="0.2">
      <c r="D1639" s="145"/>
    </row>
    <row r="1640" spans="4:4" x14ac:dyDescent="0.2">
      <c r="D1640" s="145"/>
    </row>
    <row r="1641" spans="4:4" x14ac:dyDescent="0.2">
      <c r="D1641" s="145"/>
    </row>
    <row r="1642" spans="4:4" x14ac:dyDescent="0.2">
      <c r="D1642" s="145"/>
    </row>
    <row r="1643" spans="4:4" x14ac:dyDescent="0.2">
      <c r="D1643" s="145"/>
    </row>
    <row r="1644" spans="4:4" x14ac:dyDescent="0.2">
      <c r="D1644" s="145"/>
    </row>
    <row r="1645" spans="4:4" x14ac:dyDescent="0.2">
      <c r="D1645" s="145"/>
    </row>
    <row r="1646" spans="4:4" x14ac:dyDescent="0.2">
      <c r="D1646" s="145"/>
    </row>
    <row r="1647" spans="4:4" x14ac:dyDescent="0.2">
      <c r="D1647" s="145"/>
    </row>
    <row r="1648" spans="4:4" x14ac:dyDescent="0.2">
      <c r="D1648" s="145"/>
    </row>
    <row r="1649" spans="4:4" x14ac:dyDescent="0.2">
      <c r="D1649" s="145"/>
    </row>
    <row r="1650" spans="4:4" x14ac:dyDescent="0.2">
      <c r="D1650" s="145"/>
    </row>
    <row r="1651" spans="4:4" x14ac:dyDescent="0.2">
      <c r="D1651" s="145"/>
    </row>
    <row r="1652" spans="4:4" x14ac:dyDescent="0.2">
      <c r="D1652" s="145"/>
    </row>
    <row r="1653" spans="4:4" x14ac:dyDescent="0.2">
      <c r="D1653" s="145"/>
    </row>
    <row r="1654" spans="4:4" x14ac:dyDescent="0.2">
      <c r="D1654" s="145"/>
    </row>
    <row r="1655" spans="4:4" x14ac:dyDescent="0.2">
      <c r="D1655" s="145"/>
    </row>
    <row r="1656" spans="4:4" x14ac:dyDescent="0.2">
      <c r="D1656" s="145"/>
    </row>
    <row r="1657" spans="4:4" x14ac:dyDescent="0.2">
      <c r="D1657" s="145"/>
    </row>
    <row r="1658" spans="4:4" x14ac:dyDescent="0.2">
      <c r="D1658" s="145"/>
    </row>
    <row r="1659" spans="4:4" x14ac:dyDescent="0.2">
      <c r="D1659" s="145"/>
    </row>
    <row r="1660" spans="4:4" x14ac:dyDescent="0.2">
      <c r="D1660" s="145"/>
    </row>
    <row r="1661" spans="4:4" x14ac:dyDescent="0.2">
      <c r="D1661" s="145"/>
    </row>
    <row r="1662" spans="4:4" x14ac:dyDescent="0.2">
      <c r="D1662" s="145"/>
    </row>
    <row r="1663" spans="4:4" x14ac:dyDescent="0.2">
      <c r="D1663" s="145"/>
    </row>
    <row r="1664" spans="4:4" x14ac:dyDescent="0.2">
      <c r="D1664" s="145"/>
    </row>
    <row r="1665" spans="4:4" x14ac:dyDescent="0.2">
      <c r="D1665" s="145"/>
    </row>
    <row r="1666" spans="4:4" x14ac:dyDescent="0.2">
      <c r="D1666" s="145"/>
    </row>
    <row r="1667" spans="4:4" x14ac:dyDescent="0.2">
      <c r="D1667" s="145"/>
    </row>
    <row r="1668" spans="4:4" x14ac:dyDescent="0.2">
      <c r="D1668" s="145"/>
    </row>
    <row r="1669" spans="4:4" x14ac:dyDescent="0.2">
      <c r="D1669" s="145"/>
    </row>
    <row r="1670" spans="4:4" x14ac:dyDescent="0.2">
      <c r="D1670" s="145"/>
    </row>
    <row r="1671" spans="4:4" x14ac:dyDescent="0.2">
      <c r="D1671" s="145"/>
    </row>
    <row r="1672" spans="4:4" x14ac:dyDescent="0.2">
      <c r="D1672" s="145"/>
    </row>
    <row r="1673" spans="4:4" x14ac:dyDescent="0.2">
      <c r="D1673" s="145"/>
    </row>
    <row r="1674" spans="4:4" x14ac:dyDescent="0.2">
      <c r="D1674" s="145"/>
    </row>
    <row r="1675" spans="4:4" x14ac:dyDescent="0.2">
      <c r="D1675" s="145"/>
    </row>
    <row r="1676" spans="4:4" x14ac:dyDescent="0.2">
      <c r="D1676" s="145"/>
    </row>
    <row r="1677" spans="4:4" x14ac:dyDescent="0.2">
      <c r="D1677" s="145"/>
    </row>
    <row r="1678" spans="4:4" x14ac:dyDescent="0.2">
      <c r="D1678" s="145"/>
    </row>
    <row r="1679" spans="4:4" x14ac:dyDescent="0.2">
      <c r="D1679" s="145"/>
    </row>
    <row r="1680" spans="4:4" x14ac:dyDescent="0.2">
      <c r="D1680" s="145"/>
    </row>
    <row r="1681" spans="4:4" x14ac:dyDescent="0.2">
      <c r="D1681" s="145"/>
    </row>
    <row r="1682" spans="4:4" x14ac:dyDescent="0.2">
      <c r="D1682" s="145"/>
    </row>
    <row r="1683" spans="4:4" x14ac:dyDescent="0.2">
      <c r="D1683" s="145"/>
    </row>
    <row r="1684" spans="4:4" x14ac:dyDescent="0.2">
      <c r="D1684" s="145"/>
    </row>
    <row r="1685" spans="4:4" x14ac:dyDescent="0.2">
      <c r="D1685" s="145"/>
    </row>
    <row r="1686" spans="4:4" x14ac:dyDescent="0.2">
      <c r="D1686" s="145"/>
    </row>
    <row r="1687" spans="4:4" x14ac:dyDescent="0.2">
      <c r="D1687" s="145"/>
    </row>
    <row r="1688" spans="4:4" x14ac:dyDescent="0.2">
      <c r="D1688" s="145"/>
    </row>
    <row r="1689" spans="4:4" x14ac:dyDescent="0.2">
      <c r="D1689" s="145"/>
    </row>
    <row r="1690" spans="4:4" x14ac:dyDescent="0.2">
      <c r="D1690" s="145"/>
    </row>
    <row r="1691" spans="4:4" x14ac:dyDescent="0.2">
      <c r="D1691" s="145"/>
    </row>
    <row r="1692" spans="4:4" x14ac:dyDescent="0.2">
      <c r="D1692" s="145"/>
    </row>
    <row r="1693" spans="4:4" x14ac:dyDescent="0.2">
      <c r="D1693" s="145"/>
    </row>
    <row r="1694" spans="4:4" x14ac:dyDescent="0.2">
      <c r="D1694" s="145"/>
    </row>
    <row r="1695" spans="4:4" x14ac:dyDescent="0.2">
      <c r="D1695" s="145"/>
    </row>
    <row r="1696" spans="4:4" x14ac:dyDescent="0.2">
      <c r="D1696" s="145"/>
    </row>
    <row r="1697" spans="4:4" x14ac:dyDescent="0.2">
      <c r="D1697" s="145"/>
    </row>
    <row r="1698" spans="4:4" x14ac:dyDescent="0.2">
      <c r="D1698" s="145"/>
    </row>
    <row r="1699" spans="4:4" x14ac:dyDescent="0.2">
      <c r="D1699" s="145"/>
    </row>
    <row r="1700" spans="4:4" x14ac:dyDescent="0.2">
      <c r="D1700" s="145"/>
    </row>
    <row r="1701" spans="4:4" x14ac:dyDescent="0.2">
      <c r="D1701" s="145"/>
    </row>
    <row r="1702" spans="4:4" x14ac:dyDescent="0.2">
      <c r="D1702" s="145"/>
    </row>
    <row r="1703" spans="4:4" x14ac:dyDescent="0.2">
      <c r="D1703" s="145"/>
    </row>
    <row r="1704" spans="4:4" x14ac:dyDescent="0.2">
      <c r="D1704" s="145"/>
    </row>
    <row r="1705" spans="4:4" x14ac:dyDescent="0.2">
      <c r="D1705" s="145"/>
    </row>
    <row r="1706" spans="4:4" x14ac:dyDescent="0.2">
      <c r="D1706" s="145"/>
    </row>
    <row r="1707" spans="4:4" x14ac:dyDescent="0.2">
      <c r="D1707" s="145"/>
    </row>
    <row r="1708" spans="4:4" x14ac:dyDescent="0.2">
      <c r="D1708" s="145"/>
    </row>
    <row r="1709" spans="4:4" x14ac:dyDescent="0.2">
      <c r="D1709" s="145"/>
    </row>
    <row r="1710" spans="4:4" x14ac:dyDescent="0.2">
      <c r="D1710" s="145"/>
    </row>
    <row r="1711" spans="4:4" x14ac:dyDescent="0.2">
      <c r="D1711" s="145"/>
    </row>
    <row r="1712" spans="4:4" x14ac:dyDescent="0.2">
      <c r="D1712" s="145"/>
    </row>
    <row r="1713" spans="4:4" x14ac:dyDescent="0.2">
      <c r="D1713" s="145"/>
    </row>
    <row r="1714" spans="4:4" x14ac:dyDescent="0.2">
      <c r="D1714" s="145"/>
    </row>
    <row r="1715" spans="4:4" x14ac:dyDescent="0.2">
      <c r="D1715" s="145"/>
    </row>
    <row r="1716" spans="4:4" x14ac:dyDescent="0.2">
      <c r="D1716" s="145"/>
    </row>
    <row r="1717" spans="4:4" x14ac:dyDescent="0.2">
      <c r="D1717" s="145"/>
    </row>
    <row r="1718" spans="4:4" x14ac:dyDescent="0.2">
      <c r="D1718" s="145"/>
    </row>
    <row r="1719" spans="4:4" x14ac:dyDescent="0.2">
      <c r="D1719" s="145"/>
    </row>
    <row r="1720" spans="4:4" x14ac:dyDescent="0.2">
      <c r="D1720" s="145"/>
    </row>
    <row r="1721" spans="4:4" x14ac:dyDescent="0.2">
      <c r="D1721" s="145"/>
    </row>
    <row r="1722" spans="4:4" x14ac:dyDescent="0.2">
      <c r="D1722" s="145"/>
    </row>
    <row r="1723" spans="4:4" x14ac:dyDescent="0.2">
      <c r="D1723" s="145"/>
    </row>
    <row r="1724" spans="4:4" x14ac:dyDescent="0.2">
      <c r="D1724" s="145"/>
    </row>
    <row r="1725" spans="4:4" x14ac:dyDescent="0.2">
      <c r="D1725" s="145"/>
    </row>
    <row r="1726" spans="4:4" x14ac:dyDescent="0.2">
      <c r="D1726" s="145"/>
    </row>
    <row r="1727" spans="4:4" x14ac:dyDescent="0.2">
      <c r="D1727" s="145"/>
    </row>
    <row r="1728" spans="4:4" x14ac:dyDescent="0.2">
      <c r="D1728" s="145"/>
    </row>
    <row r="1729" spans="4:4" x14ac:dyDescent="0.2">
      <c r="D1729" s="145"/>
    </row>
    <row r="1730" spans="4:4" x14ac:dyDescent="0.2">
      <c r="D1730" s="145"/>
    </row>
    <row r="1731" spans="4:4" x14ac:dyDescent="0.2">
      <c r="D1731" s="145"/>
    </row>
    <row r="1732" spans="4:4" x14ac:dyDescent="0.2">
      <c r="D1732" s="145"/>
    </row>
    <row r="1733" spans="4:4" x14ac:dyDescent="0.2">
      <c r="D1733" s="145"/>
    </row>
    <row r="1734" spans="4:4" x14ac:dyDescent="0.2">
      <c r="D1734" s="145"/>
    </row>
    <row r="1735" spans="4:4" x14ac:dyDescent="0.2">
      <c r="D1735" s="145"/>
    </row>
    <row r="1736" spans="4:4" x14ac:dyDescent="0.2">
      <c r="D1736" s="145"/>
    </row>
    <row r="1737" spans="4:4" x14ac:dyDescent="0.2">
      <c r="D1737" s="145"/>
    </row>
    <row r="1738" spans="4:4" x14ac:dyDescent="0.2">
      <c r="D1738" s="145"/>
    </row>
    <row r="1739" spans="4:4" x14ac:dyDescent="0.2">
      <c r="D1739" s="145"/>
    </row>
    <row r="1740" spans="4:4" x14ac:dyDescent="0.2">
      <c r="D1740" s="145"/>
    </row>
    <row r="1741" spans="4:4" x14ac:dyDescent="0.2">
      <c r="D1741" s="145"/>
    </row>
    <row r="1742" spans="4:4" x14ac:dyDescent="0.2">
      <c r="D1742" s="145"/>
    </row>
    <row r="1743" spans="4:4" x14ac:dyDescent="0.2">
      <c r="D1743" s="145"/>
    </row>
    <row r="1744" spans="4:4" x14ac:dyDescent="0.2">
      <c r="D1744" s="145"/>
    </row>
    <row r="1745" spans="4:4" x14ac:dyDescent="0.2">
      <c r="D1745" s="145"/>
    </row>
    <row r="1746" spans="4:4" x14ac:dyDescent="0.2">
      <c r="D1746" s="145"/>
    </row>
    <row r="1747" spans="4:4" x14ac:dyDescent="0.2">
      <c r="D1747" s="145"/>
    </row>
    <row r="1748" spans="4:4" x14ac:dyDescent="0.2">
      <c r="D1748" s="145"/>
    </row>
    <row r="1749" spans="4:4" x14ac:dyDescent="0.2">
      <c r="D1749" s="145"/>
    </row>
    <row r="1750" spans="4:4" x14ac:dyDescent="0.2">
      <c r="D1750" s="145"/>
    </row>
    <row r="1751" spans="4:4" x14ac:dyDescent="0.2">
      <c r="D1751" s="145"/>
    </row>
    <row r="1752" spans="4:4" x14ac:dyDescent="0.2">
      <c r="D1752" s="145"/>
    </row>
    <row r="1753" spans="4:4" x14ac:dyDescent="0.2">
      <c r="D1753" s="145"/>
    </row>
    <row r="1754" spans="4:4" x14ac:dyDescent="0.2">
      <c r="D1754" s="145"/>
    </row>
    <row r="1755" spans="4:4" x14ac:dyDescent="0.2">
      <c r="D1755" s="145"/>
    </row>
    <row r="1756" spans="4:4" x14ac:dyDescent="0.2">
      <c r="D1756" s="145"/>
    </row>
    <row r="1757" spans="4:4" x14ac:dyDescent="0.2">
      <c r="D1757" s="145"/>
    </row>
    <row r="1758" spans="4:4" x14ac:dyDescent="0.2">
      <c r="D1758" s="145"/>
    </row>
    <row r="1759" spans="4:4" x14ac:dyDescent="0.2">
      <c r="D1759" s="145"/>
    </row>
    <row r="1760" spans="4:4" x14ac:dyDescent="0.2">
      <c r="D1760" s="145"/>
    </row>
    <row r="1761" spans="4:4" x14ac:dyDescent="0.2">
      <c r="D1761" s="145"/>
    </row>
    <row r="1762" spans="4:4" x14ac:dyDescent="0.2">
      <c r="D1762" s="145"/>
    </row>
    <row r="1763" spans="4:4" x14ac:dyDescent="0.2">
      <c r="D1763" s="145"/>
    </row>
    <row r="1764" spans="4:4" x14ac:dyDescent="0.2">
      <c r="D1764" s="145"/>
    </row>
    <row r="1765" spans="4:4" x14ac:dyDescent="0.2">
      <c r="D1765" s="145"/>
    </row>
    <row r="1766" spans="4:4" x14ac:dyDescent="0.2">
      <c r="D1766" s="145"/>
    </row>
    <row r="1767" spans="4:4" x14ac:dyDescent="0.2">
      <c r="D1767" s="145"/>
    </row>
    <row r="1768" spans="4:4" x14ac:dyDescent="0.2">
      <c r="D1768" s="145"/>
    </row>
    <row r="1769" spans="4:4" x14ac:dyDescent="0.2">
      <c r="D1769" s="145"/>
    </row>
    <row r="1770" spans="4:4" x14ac:dyDescent="0.2">
      <c r="D1770" s="145"/>
    </row>
    <row r="1771" spans="4:4" x14ac:dyDescent="0.2">
      <c r="D1771" s="145"/>
    </row>
    <row r="1772" spans="4:4" x14ac:dyDescent="0.2">
      <c r="D1772" s="145"/>
    </row>
    <row r="1773" spans="4:4" x14ac:dyDescent="0.2">
      <c r="D1773" s="145"/>
    </row>
    <row r="1774" spans="4:4" x14ac:dyDescent="0.2">
      <c r="D1774" s="145"/>
    </row>
    <row r="1775" spans="4:4" x14ac:dyDescent="0.2">
      <c r="D1775" s="145"/>
    </row>
    <row r="1776" spans="4:4" x14ac:dyDescent="0.2">
      <c r="D1776" s="145"/>
    </row>
    <row r="1777" spans="4:4" x14ac:dyDescent="0.2">
      <c r="D1777" s="145"/>
    </row>
    <row r="1778" spans="4:4" x14ac:dyDescent="0.2">
      <c r="D1778" s="145"/>
    </row>
    <row r="1779" spans="4:4" x14ac:dyDescent="0.2">
      <c r="D1779" s="145"/>
    </row>
    <row r="1780" spans="4:4" x14ac:dyDescent="0.2">
      <c r="D1780" s="145"/>
    </row>
    <row r="1781" spans="4:4" x14ac:dyDescent="0.2">
      <c r="D1781" s="145"/>
    </row>
    <row r="1782" spans="4:4" x14ac:dyDescent="0.2">
      <c r="D1782" s="145"/>
    </row>
    <row r="1783" spans="4:4" x14ac:dyDescent="0.2">
      <c r="D1783" s="145"/>
    </row>
    <row r="1784" spans="4:4" x14ac:dyDescent="0.2">
      <c r="D1784" s="145"/>
    </row>
    <row r="1785" spans="4:4" x14ac:dyDescent="0.2">
      <c r="D1785" s="145"/>
    </row>
    <row r="1786" spans="4:4" x14ac:dyDescent="0.2">
      <c r="D1786" s="145"/>
    </row>
    <row r="1787" spans="4:4" x14ac:dyDescent="0.2">
      <c r="D1787" s="145"/>
    </row>
    <row r="1788" spans="4:4" x14ac:dyDescent="0.2">
      <c r="D1788" s="145"/>
    </row>
    <row r="1789" spans="4:4" x14ac:dyDescent="0.2">
      <c r="D1789" s="145"/>
    </row>
    <row r="1790" spans="4:4" x14ac:dyDescent="0.2">
      <c r="D1790" s="145"/>
    </row>
    <row r="1791" spans="4:4" x14ac:dyDescent="0.2">
      <c r="D1791" s="145"/>
    </row>
    <row r="1792" spans="4:4" x14ac:dyDescent="0.2">
      <c r="D1792" s="145"/>
    </row>
    <row r="1793" spans="4:4" x14ac:dyDescent="0.2">
      <c r="D1793" s="145"/>
    </row>
    <row r="1794" spans="4:4" x14ac:dyDescent="0.2">
      <c r="D1794" s="145"/>
    </row>
    <row r="1795" spans="4:4" x14ac:dyDescent="0.2">
      <c r="D1795" s="145"/>
    </row>
    <row r="1796" spans="4:4" x14ac:dyDescent="0.2">
      <c r="D1796" s="145"/>
    </row>
    <row r="1797" spans="4:4" x14ac:dyDescent="0.2">
      <c r="D1797" s="145"/>
    </row>
    <row r="1798" spans="4:4" x14ac:dyDescent="0.2">
      <c r="D1798" s="145"/>
    </row>
    <row r="1799" spans="4:4" x14ac:dyDescent="0.2">
      <c r="D1799" s="145"/>
    </row>
    <row r="1800" spans="4:4" x14ac:dyDescent="0.2">
      <c r="D1800" s="145"/>
    </row>
    <row r="1801" spans="4:4" x14ac:dyDescent="0.2">
      <c r="D1801" s="145"/>
    </row>
    <row r="1802" spans="4:4" x14ac:dyDescent="0.2">
      <c r="D1802" s="145"/>
    </row>
    <row r="1803" spans="4:4" x14ac:dyDescent="0.2">
      <c r="D1803" s="145"/>
    </row>
    <row r="1804" spans="4:4" x14ac:dyDescent="0.2">
      <c r="D1804" s="145"/>
    </row>
    <row r="1805" spans="4:4" x14ac:dyDescent="0.2">
      <c r="D1805" s="145"/>
    </row>
    <row r="1806" spans="4:4" x14ac:dyDescent="0.2">
      <c r="D1806" s="145"/>
    </row>
    <row r="1807" spans="4:4" x14ac:dyDescent="0.2">
      <c r="D1807" s="145"/>
    </row>
    <row r="1808" spans="4:4" x14ac:dyDescent="0.2">
      <c r="D1808" s="145"/>
    </row>
    <row r="1809" spans="4:4" x14ac:dyDescent="0.2">
      <c r="D1809" s="145"/>
    </row>
    <row r="1810" spans="4:4" x14ac:dyDescent="0.2">
      <c r="D1810" s="145"/>
    </row>
    <row r="1811" spans="4:4" x14ac:dyDescent="0.2">
      <c r="D1811" s="145"/>
    </row>
    <row r="1812" spans="4:4" x14ac:dyDescent="0.2">
      <c r="D1812" s="145"/>
    </row>
    <row r="1813" spans="4:4" x14ac:dyDescent="0.2">
      <c r="D1813" s="145"/>
    </row>
    <row r="1814" spans="4:4" x14ac:dyDescent="0.2">
      <c r="D1814" s="145"/>
    </row>
    <row r="1815" spans="4:4" x14ac:dyDescent="0.2">
      <c r="D1815" s="145"/>
    </row>
    <row r="1816" spans="4:4" x14ac:dyDescent="0.2">
      <c r="D1816" s="145"/>
    </row>
    <row r="1817" spans="4:4" x14ac:dyDescent="0.2">
      <c r="D1817" s="145"/>
    </row>
    <row r="1818" spans="4:4" x14ac:dyDescent="0.2">
      <c r="D1818" s="145"/>
    </row>
    <row r="1819" spans="4:4" x14ac:dyDescent="0.2">
      <c r="D1819" s="145"/>
    </row>
    <row r="1820" spans="4:4" x14ac:dyDescent="0.2">
      <c r="D1820" s="145"/>
    </row>
    <row r="1821" spans="4:4" x14ac:dyDescent="0.2">
      <c r="D1821" s="145"/>
    </row>
    <row r="1822" spans="4:4" x14ac:dyDescent="0.2">
      <c r="D1822" s="145"/>
    </row>
    <row r="1823" spans="4:4" x14ac:dyDescent="0.2">
      <c r="D1823" s="145"/>
    </row>
    <row r="1824" spans="4:4" x14ac:dyDescent="0.2">
      <c r="D1824" s="145"/>
    </row>
    <row r="1825" spans="4:4" x14ac:dyDescent="0.2">
      <c r="D1825" s="145"/>
    </row>
    <row r="1826" spans="4:4" x14ac:dyDescent="0.2">
      <c r="D1826" s="145"/>
    </row>
    <row r="1827" spans="4:4" x14ac:dyDescent="0.2">
      <c r="D1827" s="145"/>
    </row>
    <row r="1828" spans="4:4" x14ac:dyDescent="0.2">
      <c r="D1828" s="145"/>
    </row>
    <row r="1829" spans="4:4" x14ac:dyDescent="0.2">
      <c r="D1829" s="145"/>
    </row>
    <row r="1830" spans="4:4" x14ac:dyDescent="0.2">
      <c r="D1830" s="145"/>
    </row>
    <row r="1831" spans="4:4" x14ac:dyDescent="0.2">
      <c r="D1831" s="145"/>
    </row>
    <row r="1832" spans="4:4" x14ac:dyDescent="0.2">
      <c r="D1832" s="145"/>
    </row>
    <row r="1833" spans="4:4" x14ac:dyDescent="0.2">
      <c r="D1833" s="145"/>
    </row>
    <row r="1834" spans="4:4" x14ac:dyDescent="0.2">
      <c r="D1834" s="145"/>
    </row>
    <row r="1835" spans="4:4" x14ac:dyDescent="0.2">
      <c r="D1835" s="145"/>
    </row>
    <row r="1836" spans="4:4" x14ac:dyDescent="0.2">
      <c r="D1836" s="145"/>
    </row>
    <row r="1837" spans="4:4" x14ac:dyDescent="0.2">
      <c r="D1837" s="145"/>
    </row>
    <row r="1838" spans="4:4" x14ac:dyDescent="0.2">
      <c r="D1838" s="145"/>
    </row>
    <row r="1839" spans="4:4" x14ac:dyDescent="0.2">
      <c r="D1839" s="145"/>
    </row>
    <row r="1840" spans="4:4" x14ac:dyDescent="0.2">
      <c r="D1840" s="145"/>
    </row>
    <row r="1841" spans="4:4" x14ac:dyDescent="0.2">
      <c r="D1841" s="145"/>
    </row>
    <row r="1842" spans="4:4" x14ac:dyDescent="0.2">
      <c r="D1842" s="145"/>
    </row>
    <row r="1843" spans="4:4" x14ac:dyDescent="0.2">
      <c r="D1843" s="145"/>
    </row>
    <row r="1844" spans="4:4" x14ac:dyDescent="0.2">
      <c r="D1844" s="145"/>
    </row>
    <row r="1845" spans="4:4" x14ac:dyDescent="0.2">
      <c r="D1845" s="145"/>
    </row>
    <row r="1846" spans="4:4" x14ac:dyDescent="0.2">
      <c r="D1846" s="145"/>
    </row>
    <row r="1847" spans="4:4" x14ac:dyDescent="0.2">
      <c r="D1847" s="145"/>
    </row>
    <row r="1848" spans="4:4" x14ac:dyDescent="0.2">
      <c r="D1848" s="145"/>
    </row>
    <row r="1849" spans="4:4" x14ac:dyDescent="0.2">
      <c r="D1849" s="145"/>
    </row>
    <row r="1850" spans="4:4" x14ac:dyDescent="0.2">
      <c r="D1850" s="145"/>
    </row>
    <row r="1851" spans="4:4" x14ac:dyDescent="0.2">
      <c r="D1851" s="145"/>
    </row>
    <row r="1852" spans="4:4" x14ac:dyDescent="0.2">
      <c r="D1852" s="145"/>
    </row>
    <row r="1853" spans="4:4" x14ac:dyDescent="0.2">
      <c r="D1853" s="145"/>
    </row>
    <row r="1854" spans="4:4" x14ac:dyDescent="0.2">
      <c r="D1854" s="145"/>
    </row>
    <row r="1855" spans="4:4" x14ac:dyDescent="0.2">
      <c r="D1855" s="145"/>
    </row>
    <row r="1856" spans="4:4" x14ac:dyDescent="0.2">
      <c r="D1856" s="145"/>
    </row>
    <row r="1857" spans="4:4" x14ac:dyDescent="0.2">
      <c r="D1857" s="145"/>
    </row>
    <row r="1858" spans="4:4" x14ac:dyDescent="0.2">
      <c r="D1858" s="145"/>
    </row>
    <row r="1859" spans="4:4" x14ac:dyDescent="0.2">
      <c r="D1859" s="145"/>
    </row>
    <row r="1860" spans="4:4" x14ac:dyDescent="0.2">
      <c r="D1860" s="145"/>
    </row>
    <row r="1861" spans="4:4" x14ac:dyDescent="0.2">
      <c r="D1861" s="145"/>
    </row>
    <row r="1862" spans="4:4" x14ac:dyDescent="0.2">
      <c r="D1862" s="145"/>
    </row>
    <row r="1863" spans="4:4" x14ac:dyDescent="0.2">
      <c r="D1863" s="145"/>
    </row>
    <row r="1864" spans="4:4" x14ac:dyDescent="0.2">
      <c r="D1864" s="145"/>
    </row>
    <row r="1865" spans="4:4" x14ac:dyDescent="0.2">
      <c r="D1865" s="145"/>
    </row>
    <row r="1866" spans="4:4" x14ac:dyDescent="0.2">
      <c r="D1866" s="145"/>
    </row>
    <row r="1867" spans="4:4" x14ac:dyDescent="0.2">
      <c r="D1867" s="145"/>
    </row>
    <row r="1868" spans="4:4" x14ac:dyDescent="0.2">
      <c r="D1868" s="145"/>
    </row>
    <row r="1869" spans="4:4" x14ac:dyDescent="0.2">
      <c r="D1869" s="145"/>
    </row>
    <row r="1870" spans="4:4" x14ac:dyDescent="0.2">
      <c r="D1870" s="145"/>
    </row>
    <row r="1871" spans="4:4" x14ac:dyDescent="0.2">
      <c r="D1871" s="145"/>
    </row>
    <row r="1872" spans="4:4" x14ac:dyDescent="0.2">
      <c r="D1872" s="145"/>
    </row>
    <row r="1873" spans="4:4" x14ac:dyDescent="0.2">
      <c r="D1873" s="145"/>
    </row>
    <row r="1874" spans="4:4" x14ac:dyDescent="0.2">
      <c r="D1874" s="145"/>
    </row>
    <row r="1875" spans="4:4" x14ac:dyDescent="0.2">
      <c r="D1875" s="145"/>
    </row>
    <row r="1876" spans="4:4" x14ac:dyDescent="0.2">
      <c r="D1876" s="145"/>
    </row>
    <row r="1877" spans="4:4" x14ac:dyDescent="0.2">
      <c r="D1877" s="145"/>
    </row>
    <row r="1878" spans="4:4" x14ac:dyDescent="0.2">
      <c r="D1878" s="145"/>
    </row>
    <row r="1879" spans="4:4" x14ac:dyDescent="0.2">
      <c r="D1879" s="145"/>
    </row>
    <row r="1880" spans="4:4" x14ac:dyDescent="0.2">
      <c r="D1880" s="145"/>
    </row>
    <row r="1881" spans="4:4" x14ac:dyDescent="0.2">
      <c r="D1881" s="145"/>
    </row>
    <row r="1882" spans="4:4" x14ac:dyDescent="0.2">
      <c r="D1882" s="145"/>
    </row>
    <row r="1883" spans="4:4" x14ac:dyDescent="0.2">
      <c r="D1883" s="145"/>
    </row>
    <row r="1884" spans="4:4" x14ac:dyDescent="0.2">
      <c r="D1884" s="145"/>
    </row>
    <row r="1885" spans="4:4" x14ac:dyDescent="0.2">
      <c r="D1885" s="145"/>
    </row>
    <row r="1886" spans="4:4" x14ac:dyDescent="0.2">
      <c r="D1886" s="145"/>
    </row>
    <row r="1887" spans="4:4" x14ac:dyDescent="0.2">
      <c r="D1887" s="145"/>
    </row>
    <row r="1888" spans="4:4" x14ac:dyDescent="0.2">
      <c r="D1888" s="145"/>
    </row>
    <row r="1889" spans="4:4" x14ac:dyDescent="0.2">
      <c r="D1889" s="145"/>
    </row>
    <row r="1890" spans="4:4" x14ac:dyDescent="0.2">
      <c r="D1890" s="145"/>
    </row>
    <row r="1891" spans="4:4" x14ac:dyDescent="0.2">
      <c r="D1891" s="145"/>
    </row>
    <row r="1892" spans="4:4" x14ac:dyDescent="0.2">
      <c r="D1892" s="145"/>
    </row>
    <row r="1893" spans="4:4" x14ac:dyDescent="0.2">
      <c r="D1893" s="145"/>
    </row>
    <row r="1894" spans="4:4" x14ac:dyDescent="0.2">
      <c r="D1894" s="145"/>
    </row>
    <row r="1895" spans="4:4" x14ac:dyDescent="0.2">
      <c r="D1895" s="145"/>
    </row>
    <row r="1896" spans="4:4" x14ac:dyDescent="0.2">
      <c r="D1896" s="145"/>
    </row>
    <row r="1897" spans="4:4" x14ac:dyDescent="0.2">
      <c r="D1897" s="145"/>
    </row>
    <row r="1898" spans="4:4" x14ac:dyDescent="0.2">
      <c r="D1898" s="145"/>
    </row>
    <row r="1899" spans="4:4" x14ac:dyDescent="0.2">
      <c r="D1899" s="145"/>
    </row>
    <row r="1900" spans="4:4" x14ac:dyDescent="0.2">
      <c r="D1900" s="145"/>
    </row>
    <row r="1901" spans="4:4" x14ac:dyDescent="0.2">
      <c r="D1901" s="145"/>
    </row>
    <row r="1902" spans="4:4" x14ac:dyDescent="0.2">
      <c r="D1902" s="145"/>
    </row>
    <row r="1903" spans="4:4" x14ac:dyDescent="0.2">
      <c r="D1903" s="145"/>
    </row>
    <row r="1904" spans="4:4" x14ac:dyDescent="0.2">
      <c r="D1904" s="145"/>
    </row>
    <row r="1905" spans="4:4" x14ac:dyDescent="0.2">
      <c r="D1905" s="145"/>
    </row>
    <row r="1906" spans="4:4" x14ac:dyDescent="0.2">
      <c r="D1906" s="145"/>
    </row>
    <row r="1907" spans="4:4" x14ac:dyDescent="0.2">
      <c r="D1907" s="145"/>
    </row>
    <row r="1908" spans="4:4" x14ac:dyDescent="0.2">
      <c r="D1908" s="145"/>
    </row>
    <row r="1909" spans="4:4" x14ac:dyDescent="0.2">
      <c r="D1909" s="145"/>
    </row>
    <row r="1910" spans="4:4" x14ac:dyDescent="0.2">
      <c r="D1910" s="145"/>
    </row>
    <row r="1911" spans="4:4" x14ac:dyDescent="0.2">
      <c r="D1911" s="145"/>
    </row>
    <row r="1912" spans="4:4" x14ac:dyDescent="0.2">
      <c r="D1912" s="145"/>
    </row>
    <row r="1913" spans="4:4" x14ac:dyDescent="0.2">
      <c r="D1913" s="145"/>
    </row>
    <row r="1914" spans="4:4" x14ac:dyDescent="0.2">
      <c r="D1914" s="145"/>
    </row>
    <row r="1915" spans="4:4" x14ac:dyDescent="0.2">
      <c r="D1915" s="145"/>
    </row>
    <row r="1916" spans="4:4" x14ac:dyDescent="0.2">
      <c r="D1916" s="145"/>
    </row>
    <row r="1917" spans="4:4" x14ac:dyDescent="0.2">
      <c r="D1917" s="145"/>
    </row>
    <row r="1918" spans="4:4" x14ac:dyDescent="0.2">
      <c r="D1918" s="145"/>
    </row>
    <row r="1919" spans="4:4" x14ac:dyDescent="0.2">
      <c r="D1919" s="145"/>
    </row>
    <row r="1920" spans="4:4" x14ac:dyDescent="0.2">
      <c r="D1920" s="145"/>
    </row>
    <row r="1921" spans="4:4" x14ac:dyDescent="0.2">
      <c r="D1921" s="145"/>
    </row>
    <row r="1922" spans="4:4" x14ac:dyDescent="0.2">
      <c r="D1922" s="145"/>
    </row>
    <row r="1923" spans="4:4" x14ac:dyDescent="0.2">
      <c r="D1923" s="145"/>
    </row>
    <row r="1924" spans="4:4" x14ac:dyDescent="0.2">
      <c r="D1924" s="145"/>
    </row>
    <row r="1925" spans="4:4" x14ac:dyDescent="0.2">
      <c r="D1925" s="145"/>
    </row>
    <row r="1926" spans="4:4" x14ac:dyDescent="0.2">
      <c r="D1926" s="145"/>
    </row>
    <row r="1927" spans="4:4" x14ac:dyDescent="0.2">
      <c r="D1927" s="145"/>
    </row>
    <row r="1928" spans="4:4" x14ac:dyDescent="0.2">
      <c r="D1928" s="145"/>
    </row>
    <row r="1929" spans="4:4" x14ac:dyDescent="0.2">
      <c r="D1929" s="145"/>
    </row>
    <row r="1930" spans="4:4" x14ac:dyDescent="0.2">
      <c r="D1930" s="145"/>
    </row>
    <row r="1931" spans="4:4" x14ac:dyDescent="0.2">
      <c r="D1931" s="145"/>
    </row>
    <row r="1932" spans="4:4" x14ac:dyDescent="0.2">
      <c r="D1932" s="145"/>
    </row>
    <row r="1933" spans="4:4" x14ac:dyDescent="0.2">
      <c r="D1933" s="145"/>
    </row>
    <row r="1934" spans="4:4" x14ac:dyDescent="0.2">
      <c r="D1934" s="145"/>
    </row>
    <row r="1935" spans="4:4" x14ac:dyDescent="0.2">
      <c r="D1935" s="145"/>
    </row>
    <row r="1936" spans="4:4" x14ac:dyDescent="0.2">
      <c r="D1936" s="145"/>
    </row>
    <row r="1937" spans="4:4" x14ac:dyDescent="0.2">
      <c r="D1937" s="145"/>
    </row>
    <row r="1938" spans="4:4" x14ac:dyDescent="0.2">
      <c r="D1938" s="145"/>
    </row>
    <row r="1939" spans="4:4" x14ac:dyDescent="0.2">
      <c r="D1939" s="145"/>
    </row>
    <row r="1940" spans="4:4" x14ac:dyDescent="0.2">
      <c r="D1940" s="145"/>
    </row>
    <row r="1941" spans="4:4" x14ac:dyDescent="0.2">
      <c r="D1941" s="145"/>
    </row>
    <row r="1942" spans="4:4" x14ac:dyDescent="0.2">
      <c r="D1942" s="145"/>
    </row>
    <row r="1943" spans="4:4" x14ac:dyDescent="0.2">
      <c r="D1943" s="145"/>
    </row>
    <row r="1944" spans="4:4" x14ac:dyDescent="0.2">
      <c r="D1944" s="145"/>
    </row>
    <row r="1945" spans="4:4" x14ac:dyDescent="0.2">
      <c r="D1945" s="145"/>
    </row>
    <row r="1946" spans="4:4" x14ac:dyDescent="0.2">
      <c r="D1946" s="145"/>
    </row>
    <row r="1947" spans="4:4" x14ac:dyDescent="0.2">
      <c r="D1947" s="145"/>
    </row>
    <row r="1948" spans="4:4" x14ac:dyDescent="0.2">
      <c r="D1948" s="145"/>
    </row>
    <row r="1949" spans="4:4" x14ac:dyDescent="0.2">
      <c r="D1949" s="145"/>
    </row>
    <row r="1950" spans="4:4" x14ac:dyDescent="0.2">
      <c r="D1950" s="145"/>
    </row>
    <row r="1951" spans="4:4" x14ac:dyDescent="0.2">
      <c r="D1951" s="145"/>
    </row>
    <row r="1952" spans="4:4" x14ac:dyDescent="0.2">
      <c r="D1952" s="145"/>
    </row>
    <row r="1953" spans="4:4" x14ac:dyDescent="0.2">
      <c r="D1953" s="145"/>
    </row>
    <row r="1954" spans="4:4" x14ac:dyDescent="0.2">
      <c r="D1954" s="145"/>
    </row>
    <row r="1955" spans="4:4" x14ac:dyDescent="0.2">
      <c r="D1955" s="145"/>
    </row>
    <row r="1956" spans="4:4" x14ac:dyDescent="0.2">
      <c r="D1956" s="145"/>
    </row>
    <row r="1957" spans="4:4" x14ac:dyDescent="0.2">
      <c r="D1957" s="145"/>
    </row>
    <row r="1958" spans="4:4" x14ac:dyDescent="0.2">
      <c r="D1958" s="145"/>
    </row>
    <row r="1959" spans="4:4" x14ac:dyDescent="0.2">
      <c r="D1959" s="145"/>
    </row>
    <row r="1960" spans="4:4" x14ac:dyDescent="0.2">
      <c r="D1960" s="145"/>
    </row>
    <row r="1961" spans="4:4" x14ac:dyDescent="0.2">
      <c r="D1961" s="145"/>
    </row>
    <row r="1962" spans="4:4" x14ac:dyDescent="0.2">
      <c r="D1962" s="145"/>
    </row>
    <row r="1963" spans="4:4" x14ac:dyDescent="0.2">
      <c r="D1963" s="145"/>
    </row>
    <row r="1964" spans="4:4" x14ac:dyDescent="0.2">
      <c r="D1964" s="145"/>
    </row>
    <row r="1965" spans="4:4" x14ac:dyDescent="0.2">
      <c r="D1965" s="145"/>
    </row>
    <row r="1966" spans="4:4" x14ac:dyDescent="0.2">
      <c r="D1966" s="145"/>
    </row>
    <row r="1967" spans="4:4" x14ac:dyDescent="0.2">
      <c r="D1967" s="145"/>
    </row>
    <row r="1968" spans="4:4" x14ac:dyDescent="0.2">
      <c r="D1968" s="145"/>
    </row>
    <row r="1969" spans="4:4" x14ac:dyDescent="0.2">
      <c r="D1969" s="145"/>
    </row>
    <row r="1970" spans="4:4" x14ac:dyDescent="0.2">
      <c r="D1970" s="145"/>
    </row>
    <row r="1971" spans="4:4" x14ac:dyDescent="0.2">
      <c r="D1971" s="145"/>
    </row>
    <row r="1972" spans="4:4" x14ac:dyDescent="0.2">
      <c r="D1972" s="145"/>
    </row>
    <row r="1973" spans="4:4" x14ac:dyDescent="0.2">
      <c r="D1973" s="145"/>
    </row>
    <row r="1974" spans="4:4" x14ac:dyDescent="0.2">
      <c r="D1974" s="145"/>
    </row>
    <row r="1975" spans="4:4" x14ac:dyDescent="0.2">
      <c r="D1975" s="145"/>
    </row>
    <row r="1976" spans="4:4" x14ac:dyDescent="0.2">
      <c r="D1976" s="145"/>
    </row>
    <row r="1977" spans="4:4" x14ac:dyDescent="0.2">
      <c r="D1977" s="145"/>
    </row>
    <row r="1978" spans="4:4" x14ac:dyDescent="0.2">
      <c r="D1978" s="145"/>
    </row>
    <row r="1979" spans="4:4" x14ac:dyDescent="0.2">
      <c r="D1979" s="145"/>
    </row>
    <row r="1980" spans="4:4" x14ac:dyDescent="0.2">
      <c r="D1980" s="145"/>
    </row>
    <row r="1981" spans="4:4" x14ac:dyDescent="0.2">
      <c r="D1981" s="145"/>
    </row>
    <row r="1982" spans="4:4" x14ac:dyDescent="0.2">
      <c r="D1982" s="145"/>
    </row>
    <row r="1983" spans="4:4" x14ac:dyDescent="0.2">
      <c r="D1983" s="145"/>
    </row>
    <row r="1984" spans="4:4" x14ac:dyDescent="0.2">
      <c r="D1984" s="145"/>
    </row>
    <row r="1985" spans="4:4" x14ac:dyDescent="0.2">
      <c r="D1985" s="145"/>
    </row>
    <row r="1986" spans="4:4" x14ac:dyDescent="0.2">
      <c r="D1986" s="145"/>
    </row>
    <row r="1987" spans="4:4" x14ac:dyDescent="0.2">
      <c r="D1987" s="145"/>
    </row>
    <row r="1988" spans="4:4" x14ac:dyDescent="0.2">
      <c r="D1988" s="145"/>
    </row>
    <row r="1989" spans="4:4" x14ac:dyDescent="0.2">
      <c r="D1989" s="145"/>
    </row>
    <row r="1990" spans="4:4" x14ac:dyDescent="0.2">
      <c r="D1990" s="145"/>
    </row>
    <row r="1991" spans="4:4" x14ac:dyDescent="0.2">
      <c r="D1991" s="145"/>
    </row>
    <row r="1992" spans="4:4" x14ac:dyDescent="0.2">
      <c r="D1992" s="145"/>
    </row>
    <row r="1993" spans="4:4" x14ac:dyDescent="0.2">
      <c r="D1993" s="145"/>
    </row>
    <row r="1994" spans="4:4" x14ac:dyDescent="0.2">
      <c r="D1994" s="145"/>
    </row>
    <row r="1995" spans="4:4" x14ac:dyDescent="0.2">
      <c r="D1995" s="145"/>
    </row>
    <row r="1996" spans="4:4" x14ac:dyDescent="0.2">
      <c r="D1996" s="145"/>
    </row>
    <row r="1997" spans="4:4" x14ac:dyDescent="0.2">
      <c r="D1997" s="145"/>
    </row>
    <row r="1998" spans="4:4" x14ac:dyDescent="0.2">
      <c r="D1998" s="145"/>
    </row>
    <row r="1999" spans="4:4" x14ac:dyDescent="0.2">
      <c r="D1999" s="145"/>
    </row>
    <row r="2000" spans="4:4" x14ac:dyDescent="0.2">
      <c r="D2000" s="145"/>
    </row>
    <row r="2001" spans="4:4" x14ac:dyDescent="0.2">
      <c r="D2001" s="145"/>
    </row>
    <row r="2002" spans="4:4" x14ac:dyDescent="0.2">
      <c r="D2002" s="145"/>
    </row>
    <row r="2003" spans="4:4" x14ac:dyDescent="0.2">
      <c r="D2003" s="145"/>
    </row>
    <row r="2004" spans="4:4" x14ac:dyDescent="0.2">
      <c r="D2004" s="145"/>
    </row>
    <row r="2005" spans="4:4" x14ac:dyDescent="0.2">
      <c r="D2005" s="145"/>
    </row>
    <row r="2006" spans="4:4" x14ac:dyDescent="0.2">
      <c r="D2006" s="145"/>
    </row>
    <row r="2007" spans="4:4" x14ac:dyDescent="0.2">
      <c r="D2007" s="145"/>
    </row>
    <row r="2008" spans="4:4" x14ac:dyDescent="0.2">
      <c r="D2008" s="145"/>
    </row>
    <row r="2009" spans="4:4" x14ac:dyDescent="0.2">
      <c r="D2009" s="145"/>
    </row>
    <row r="2010" spans="4:4" x14ac:dyDescent="0.2">
      <c r="D2010" s="145"/>
    </row>
    <row r="2011" spans="4:4" x14ac:dyDescent="0.2">
      <c r="D2011" s="145"/>
    </row>
    <row r="2012" spans="4:4" x14ac:dyDescent="0.2">
      <c r="D2012" s="145"/>
    </row>
    <row r="2013" spans="4:4" x14ac:dyDescent="0.2">
      <c r="D2013" s="145"/>
    </row>
    <row r="2014" spans="4:4" x14ac:dyDescent="0.2">
      <c r="D2014" s="145"/>
    </row>
    <row r="2015" spans="4:4" x14ac:dyDescent="0.2">
      <c r="D2015" s="145"/>
    </row>
    <row r="2016" spans="4:4" x14ac:dyDescent="0.2">
      <c r="D2016" s="145"/>
    </row>
    <row r="2017" spans="4:4" x14ac:dyDescent="0.2">
      <c r="D2017" s="145"/>
    </row>
    <row r="2018" spans="4:4" x14ac:dyDescent="0.2">
      <c r="D2018" s="145"/>
    </row>
    <row r="2019" spans="4:4" x14ac:dyDescent="0.2">
      <c r="D2019" s="145"/>
    </row>
    <row r="2020" spans="4:4" x14ac:dyDescent="0.2">
      <c r="D2020" s="145"/>
    </row>
    <row r="2021" spans="4:4" x14ac:dyDescent="0.2">
      <c r="D2021" s="145"/>
    </row>
    <row r="2022" spans="4:4" x14ac:dyDescent="0.2">
      <c r="D2022" s="145"/>
    </row>
    <row r="2023" spans="4:4" x14ac:dyDescent="0.2">
      <c r="D2023" s="145"/>
    </row>
    <row r="2024" spans="4:4" x14ac:dyDescent="0.2">
      <c r="D2024" s="145"/>
    </row>
    <row r="2025" spans="4:4" x14ac:dyDescent="0.2">
      <c r="D2025" s="145"/>
    </row>
    <row r="2026" spans="4:4" x14ac:dyDescent="0.2">
      <c r="D2026" s="145"/>
    </row>
    <row r="2027" spans="4:4" x14ac:dyDescent="0.2">
      <c r="D2027" s="145"/>
    </row>
    <row r="2028" spans="4:4" x14ac:dyDescent="0.2">
      <c r="D2028" s="145"/>
    </row>
    <row r="2029" spans="4:4" x14ac:dyDescent="0.2">
      <c r="D2029" s="145"/>
    </row>
    <row r="2030" spans="4:4" x14ac:dyDescent="0.2">
      <c r="D2030" s="145"/>
    </row>
    <row r="2031" spans="4:4" x14ac:dyDescent="0.2">
      <c r="D2031" s="145"/>
    </row>
    <row r="2032" spans="4:4" x14ac:dyDescent="0.2">
      <c r="D2032" s="145"/>
    </row>
    <row r="2033" spans="4:4" x14ac:dyDescent="0.2">
      <c r="D2033" s="145"/>
    </row>
    <row r="2034" spans="4:4" x14ac:dyDescent="0.2">
      <c r="D2034" s="145"/>
    </row>
    <row r="2035" spans="4:4" x14ac:dyDescent="0.2">
      <c r="D2035" s="145"/>
    </row>
    <row r="2036" spans="4:4" x14ac:dyDescent="0.2">
      <c r="D2036" s="145"/>
    </row>
    <row r="2037" spans="4:4" x14ac:dyDescent="0.2">
      <c r="D2037" s="145"/>
    </row>
    <row r="2038" spans="4:4" x14ac:dyDescent="0.2">
      <c r="D2038" s="145"/>
    </row>
    <row r="2039" spans="4:4" x14ac:dyDescent="0.2">
      <c r="D2039" s="145"/>
    </row>
    <row r="2040" spans="4:4" x14ac:dyDescent="0.2">
      <c r="D2040" s="145"/>
    </row>
    <row r="2041" spans="4:4" x14ac:dyDescent="0.2">
      <c r="D2041" s="145"/>
    </row>
    <row r="2042" spans="4:4" x14ac:dyDescent="0.2">
      <c r="D2042" s="145"/>
    </row>
    <row r="2043" spans="4:4" x14ac:dyDescent="0.2">
      <c r="D2043" s="145"/>
    </row>
    <row r="2044" spans="4:4" x14ac:dyDescent="0.2">
      <c r="D2044" s="145"/>
    </row>
    <row r="2045" spans="4:4" x14ac:dyDescent="0.2">
      <c r="D2045" s="145"/>
    </row>
    <row r="2046" spans="4:4" x14ac:dyDescent="0.2">
      <c r="D2046" s="145"/>
    </row>
    <row r="2047" spans="4:4" x14ac:dyDescent="0.2">
      <c r="D2047" s="145"/>
    </row>
    <row r="2048" spans="4:4" x14ac:dyDescent="0.2">
      <c r="D2048" s="145"/>
    </row>
    <row r="2049" spans="4:4" x14ac:dyDescent="0.2">
      <c r="D2049" s="145"/>
    </row>
    <row r="2050" spans="4:4" x14ac:dyDescent="0.2">
      <c r="D2050" s="145"/>
    </row>
    <row r="2051" spans="4:4" x14ac:dyDescent="0.2">
      <c r="D2051" s="145"/>
    </row>
    <row r="2052" spans="4:4" x14ac:dyDescent="0.2">
      <c r="D2052" s="145"/>
    </row>
    <row r="2053" spans="4:4" x14ac:dyDescent="0.2">
      <c r="D2053" s="145"/>
    </row>
    <row r="2054" spans="4:4" x14ac:dyDescent="0.2">
      <c r="D2054" s="145"/>
    </row>
    <row r="2055" spans="4:4" x14ac:dyDescent="0.2">
      <c r="D2055" s="145"/>
    </row>
    <row r="2056" spans="4:4" x14ac:dyDescent="0.2">
      <c r="D2056" s="145"/>
    </row>
    <row r="2057" spans="4:4" x14ac:dyDescent="0.2">
      <c r="D2057" s="145"/>
    </row>
    <row r="2058" spans="4:4" x14ac:dyDescent="0.2">
      <c r="D2058" s="145"/>
    </row>
    <row r="2059" spans="4:4" x14ac:dyDescent="0.2">
      <c r="D2059" s="145"/>
    </row>
    <row r="2060" spans="4:4" x14ac:dyDescent="0.2">
      <c r="D2060" s="145"/>
    </row>
    <row r="2061" spans="4:4" x14ac:dyDescent="0.2">
      <c r="D2061" s="145"/>
    </row>
    <row r="2062" spans="4:4" x14ac:dyDescent="0.2">
      <c r="D2062" s="145"/>
    </row>
    <row r="2063" spans="4:4" x14ac:dyDescent="0.2">
      <c r="D2063" s="145"/>
    </row>
    <row r="2064" spans="4:4" x14ac:dyDescent="0.2">
      <c r="D2064" s="145"/>
    </row>
    <row r="2065" spans="4:4" x14ac:dyDescent="0.2">
      <c r="D2065" s="145"/>
    </row>
    <row r="2066" spans="4:4" x14ac:dyDescent="0.2">
      <c r="D2066" s="145"/>
    </row>
    <row r="2067" spans="4:4" x14ac:dyDescent="0.2">
      <c r="D2067" s="145"/>
    </row>
    <row r="2068" spans="4:4" x14ac:dyDescent="0.2">
      <c r="D2068" s="145"/>
    </row>
    <row r="2069" spans="4:4" x14ac:dyDescent="0.2">
      <c r="D2069" s="145"/>
    </row>
    <row r="2070" spans="4:4" x14ac:dyDescent="0.2">
      <c r="D2070" s="145"/>
    </row>
    <row r="2071" spans="4:4" x14ac:dyDescent="0.2">
      <c r="D2071" s="145"/>
    </row>
    <row r="2072" spans="4:4" x14ac:dyDescent="0.2">
      <c r="D2072" s="145"/>
    </row>
    <row r="2073" spans="4:4" x14ac:dyDescent="0.2">
      <c r="D2073" s="145"/>
    </row>
    <row r="2074" spans="4:4" x14ac:dyDescent="0.2">
      <c r="D2074" s="145"/>
    </row>
    <row r="2075" spans="4:4" x14ac:dyDescent="0.2">
      <c r="D2075" s="145"/>
    </row>
    <row r="2076" spans="4:4" x14ac:dyDescent="0.2">
      <c r="D2076" s="145"/>
    </row>
    <row r="2077" spans="4:4" x14ac:dyDescent="0.2">
      <c r="D2077" s="145"/>
    </row>
    <row r="2078" spans="4:4" x14ac:dyDescent="0.2">
      <c r="D2078" s="145"/>
    </row>
    <row r="2079" spans="4:4" x14ac:dyDescent="0.2">
      <c r="D2079" s="145"/>
    </row>
    <row r="2080" spans="4:4" x14ac:dyDescent="0.2">
      <c r="D2080" s="145"/>
    </row>
    <row r="2081" spans="4:4" x14ac:dyDescent="0.2">
      <c r="D2081" s="145"/>
    </row>
    <row r="2082" spans="4:4" x14ac:dyDescent="0.2">
      <c r="D2082" s="145"/>
    </row>
    <row r="2083" spans="4:4" x14ac:dyDescent="0.2">
      <c r="D2083" s="145"/>
    </row>
    <row r="2084" spans="4:4" x14ac:dyDescent="0.2">
      <c r="D2084" s="145"/>
    </row>
    <row r="2085" spans="4:4" x14ac:dyDescent="0.2">
      <c r="D2085" s="145"/>
    </row>
    <row r="2086" spans="4:4" x14ac:dyDescent="0.2">
      <c r="D2086" s="145"/>
    </row>
    <row r="2087" spans="4:4" x14ac:dyDescent="0.2">
      <c r="D2087" s="145"/>
    </row>
    <row r="2088" spans="4:4" x14ac:dyDescent="0.2">
      <c r="D2088" s="145"/>
    </row>
    <row r="2089" spans="4:4" x14ac:dyDescent="0.2">
      <c r="D2089" s="145"/>
    </row>
    <row r="2090" spans="4:4" x14ac:dyDescent="0.2">
      <c r="D2090" s="145"/>
    </row>
    <row r="2091" spans="4:4" x14ac:dyDescent="0.2">
      <c r="D2091" s="145"/>
    </row>
    <row r="2092" spans="4:4" x14ac:dyDescent="0.2">
      <c r="D2092" s="145"/>
    </row>
    <row r="2093" spans="4:4" x14ac:dyDescent="0.2">
      <c r="D2093" s="145"/>
    </row>
    <row r="2094" spans="4:4" x14ac:dyDescent="0.2">
      <c r="D2094" s="145"/>
    </row>
    <row r="2095" spans="4:4" x14ac:dyDescent="0.2">
      <c r="D2095" s="145"/>
    </row>
    <row r="2096" spans="4:4" x14ac:dyDescent="0.2">
      <c r="D2096" s="145"/>
    </row>
    <row r="2097" spans="4:4" x14ac:dyDescent="0.2">
      <c r="D2097" s="145"/>
    </row>
    <row r="2098" spans="4:4" x14ac:dyDescent="0.2">
      <c r="D2098" s="145"/>
    </row>
    <row r="2099" spans="4:4" x14ac:dyDescent="0.2">
      <c r="D2099" s="145"/>
    </row>
    <row r="2100" spans="4:4" x14ac:dyDescent="0.2">
      <c r="D2100" s="145"/>
    </row>
    <row r="2101" spans="4:4" x14ac:dyDescent="0.2">
      <c r="D2101" s="145"/>
    </row>
    <row r="2102" spans="4:4" x14ac:dyDescent="0.2">
      <c r="D2102" s="145"/>
    </row>
    <row r="2103" spans="4:4" x14ac:dyDescent="0.2">
      <c r="D2103" s="145"/>
    </row>
    <row r="2104" spans="4:4" x14ac:dyDescent="0.2">
      <c r="D2104" s="145"/>
    </row>
    <row r="2105" spans="4:4" x14ac:dyDescent="0.2">
      <c r="D2105" s="145"/>
    </row>
    <row r="2106" spans="4:4" x14ac:dyDescent="0.2">
      <c r="D2106" s="145"/>
    </row>
    <row r="2107" spans="4:4" x14ac:dyDescent="0.2">
      <c r="D2107" s="145"/>
    </row>
    <row r="2108" spans="4:4" x14ac:dyDescent="0.2">
      <c r="D2108" s="145"/>
    </row>
    <row r="2109" spans="4:4" x14ac:dyDescent="0.2">
      <c r="D2109" s="145"/>
    </row>
    <row r="2110" spans="4:4" x14ac:dyDescent="0.2">
      <c r="D2110" s="145"/>
    </row>
    <row r="2111" spans="4:4" x14ac:dyDescent="0.2">
      <c r="D2111" s="145"/>
    </row>
    <row r="2112" spans="4:4" x14ac:dyDescent="0.2">
      <c r="D2112" s="145"/>
    </row>
    <row r="2113" spans="4:4" x14ac:dyDescent="0.2">
      <c r="D2113" s="145"/>
    </row>
    <row r="2114" spans="4:4" x14ac:dyDescent="0.2">
      <c r="D2114" s="145"/>
    </row>
    <row r="2115" spans="4:4" x14ac:dyDescent="0.2">
      <c r="D2115" s="145"/>
    </row>
    <row r="2116" spans="4:4" x14ac:dyDescent="0.2">
      <c r="D2116" s="145"/>
    </row>
    <row r="2117" spans="4:4" x14ac:dyDescent="0.2">
      <c r="D2117" s="145"/>
    </row>
    <row r="2118" spans="4:4" x14ac:dyDescent="0.2">
      <c r="D2118" s="145"/>
    </row>
    <row r="2119" spans="4:4" x14ac:dyDescent="0.2">
      <c r="D2119" s="145"/>
    </row>
    <row r="2120" spans="4:4" x14ac:dyDescent="0.2">
      <c r="D2120" s="145"/>
    </row>
    <row r="2121" spans="4:4" x14ac:dyDescent="0.2">
      <c r="D2121" s="145"/>
    </row>
    <row r="2122" spans="4:4" x14ac:dyDescent="0.2">
      <c r="D2122" s="145"/>
    </row>
    <row r="2123" spans="4:4" x14ac:dyDescent="0.2">
      <c r="D2123" s="145"/>
    </row>
    <row r="2124" spans="4:4" x14ac:dyDescent="0.2">
      <c r="D2124" s="145"/>
    </row>
    <row r="2125" spans="4:4" x14ac:dyDescent="0.2">
      <c r="D2125" s="145"/>
    </row>
    <row r="2126" spans="4:4" x14ac:dyDescent="0.2">
      <c r="D2126" s="145"/>
    </row>
    <row r="2127" spans="4:4" x14ac:dyDescent="0.2">
      <c r="D2127" s="145"/>
    </row>
    <row r="2128" spans="4:4" x14ac:dyDescent="0.2">
      <c r="D2128" s="145"/>
    </row>
    <row r="2129" spans="4:4" x14ac:dyDescent="0.2">
      <c r="D2129" s="145"/>
    </row>
    <row r="2130" spans="4:4" x14ac:dyDescent="0.2">
      <c r="D2130" s="145"/>
    </row>
    <row r="2131" spans="4:4" x14ac:dyDescent="0.2">
      <c r="D2131" s="145"/>
    </row>
    <row r="2132" spans="4:4" x14ac:dyDescent="0.2">
      <c r="D2132" s="145"/>
    </row>
    <row r="2133" spans="4:4" x14ac:dyDescent="0.2">
      <c r="D2133" s="145"/>
    </row>
    <row r="2134" spans="4:4" x14ac:dyDescent="0.2">
      <c r="D2134" s="145"/>
    </row>
    <row r="2135" spans="4:4" x14ac:dyDescent="0.2">
      <c r="D2135" s="145"/>
    </row>
    <row r="2136" spans="4:4" x14ac:dyDescent="0.2">
      <c r="D2136" s="145"/>
    </row>
    <row r="2137" spans="4:4" x14ac:dyDescent="0.2">
      <c r="D2137" s="145"/>
    </row>
    <row r="2138" spans="4:4" x14ac:dyDescent="0.2">
      <c r="D2138" s="145"/>
    </row>
    <row r="2139" spans="4:4" x14ac:dyDescent="0.2">
      <c r="D2139" s="145"/>
    </row>
    <row r="2140" spans="4:4" x14ac:dyDescent="0.2">
      <c r="D2140" s="145"/>
    </row>
    <row r="2141" spans="4:4" x14ac:dyDescent="0.2">
      <c r="D2141" s="145"/>
    </row>
    <row r="2142" spans="4:4" x14ac:dyDescent="0.2">
      <c r="D2142" s="145"/>
    </row>
    <row r="2143" spans="4:4" x14ac:dyDescent="0.2">
      <c r="D2143" s="145"/>
    </row>
    <row r="2144" spans="4:4" x14ac:dyDescent="0.2">
      <c r="D2144" s="145"/>
    </row>
    <row r="2145" spans="4:4" x14ac:dyDescent="0.2">
      <c r="D2145" s="145"/>
    </row>
    <row r="2146" spans="4:4" x14ac:dyDescent="0.2">
      <c r="D2146" s="145"/>
    </row>
    <row r="2147" spans="4:4" x14ac:dyDescent="0.2">
      <c r="D2147" s="145"/>
    </row>
    <row r="2148" spans="4:4" x14ac:dyDescent="0.2">
      <c r="D2148" s="145"/>
    </row>
    <row r="2149" spans="4:4" x14ac:dyDescent="0.2">
      <c r="D2149" s="145"/>
    </row>
    <row r="2150" spans="4:4" x14ac:dyDescent="0.2">
      <c r="D2150" s="145"/>
    </row>
    <row r="2151" spans="4:4" x14ac:dyDescent="0.2">
      <c r="D2151" s="145"/>
    </row>
    <row r="2152" spans="4:4" x14ac:dyDescent="0.2">
      <c r="D2152" s="145"/>
    </row>
    <row r="2153" spans="4:4" x14ac:dyDescent="0.2">
      <c r="D2153" s="145"/>
    </row>
    <row r="2154" spans="4:4" x14ac:dyDescent="0.2">
      <c r="D2154" s="145"/>
    </row>
    <row r="2155" spans="4:4" x14ac:dyDescent="0.2">
      <c r="D2155" s="145"/>
    </row>
    <row r="2156" spans="4:4" x14ac:dyDescent="0.2">
      <c r="D2156" s="145"/>
    </row>
    <row r="2157" spans="4:4" x14ac:dyDescent="0.2">
      <c r="D2157" s="145"/>
    </row>
    <row r="2158" spans="4:4" x14ac:dyDescent="0.2">
      <c r="D2158" s="145"/>
    </row>
    <row r="2159" spans="4:4" x14ac:dyDescent="0.2">
      <c r="D2159" s="145"/>
    </row>
    <row r="2160" spans="4:4" x14ac:dyDescent="0.2">
      <c r="D2160" s="145"/>
    </row>
    <row r="2161" spans="4:4" x14ac:dyDescent="0.2">
      <c r="D2161" s="145"/>
    </row>
    <row r="2162" spans="4:4" x14ac:dyDescent="0.2">
      <c r="D2162" s="145"/>
    </row>
    <row r="2163" spans="4:4" x14ac:dyDescent="0.2">
      <c r="D2163" s="145"/>
    </row>
    <row r="2164" spans="4:4" x14ac:dyDescent="0.2">
      <c r="D2164" s="145"/>
    </row>
    <row r="2165" spans="4:4" x14ac:dyDescent="0.2">
      <c r="D2165" s="145"/>
    </row>
    <row r="2166" spans="4:4" x14ac:dyDescent="0.2">
      <c r="D2166" s="145"/>
    </row>
    <row r="2167" spans="4:4" x14ac:dyDescent="0.2">
      <c r="D2167" s="145"/>
    </row>
    <row r="2168" spans="4:4" x14ac:dyDescent="0.2">
      <c r="D2168" s="145"/>
    </row>
    <row r="2169" spans="4:4" x14ac:dyDescent="0.2">
      <c r="D2169" s="145"/>
    </row>
    <row r="2170" spans="4:4" x14ac:dyDescent="0.2">
      <c r="D2170" s="145"/>
    </row>
    <row r="2171" spans="4:4" x14ac:dyDescent="0.2">
      <c r="D2171" s="145"/>
    </row>
    <row r="2172" spans="4:4" x14ac:dyDescent="0.2">
      <c r="D2172" s="145"/>
    </row>
    <row r="2173" spans="4:4" x14ac:dyDescent="0.2">
      <c r="D2173" s="145"/>
    </row>
    <row r="2174" spans="4:4" x14ac:dyDescent="0.2">
      <c r="D2174" s="145"/>
    </row>
    <row r="2175" spans="4:4" x14ac:dyDescent="0.2">
      <c r="D2175" s="145"/>
    </row>
    <row r="2176" spans="4:4" x14ac:dyDescent="0.2">
      <c r="D2176" s="145"/>
    </row>
    <row r="2177" spans="4:4" x14ac:dyDescent="0.2">
      <c r="D2177" s="145"/>
    </row>
    <row r="2178" spans="4:4" x14ac:dyDescent="0.2">
      <c r="D2178" s="145"/>
    </row>
    <row r="2179" spans="4:4" x14ac:dyDescent="0.2">
      <c r="D2179" s="145"/>
    </row>
    <row r="2180" spans="4:4" x14ac:dyDescent="0.2">
      <c r="D2180" s="145"/>
    </row>
    <row r="2181" spans="4:4" x14ac:dyDescent="0.2">
      <c r="D2181" s="145"/>
    </row>
    <row r="2182" spans="4:4" x14ac:dyDescent="0.2">
      <c r="D2182" s="145"/>
    </row>
    <row r="2183" spans="4:4" x14ac:dyDescent="0.2">
      <c r="D2183" s="145"/>
    </row>
    <row r="2184" spans="4:4" x14ac:dyDescent="0.2">
      <c r="D2184" s="145"/>
    </row>
    <row r="2185" spans="4:4" x14ac:dyDescent="0.2">
      <c r="D2185" s="145"/>
    </row>
    <row r="2186" spans="4:4" x14ac:dyDescent="0.2">
      <c r="D2186" s="145"/>
    </row>
    <row r="2187" spans="4:4" x14ac:dyDescent="0.2">
      <c r="D2187" s="145"/>
    </row>
    <row r="2188" spans="4:4" x14ac:dyDescent="0.2">
      <c r="D2188" s="145"/>
    </row>
    <row r="2189" spans="4:4" x14ac:dyDescent="0.2">
      <c r="D2189" s="145"/>
    </row>
    <row r="2190" spans="4:4" x14ac:dyDescent="0.2">
      <c r="D2190" s="145"/>
    </row>
    <row r="2191" spans="4:4" x14ac:dyDescent="0.2">
      <c r="D2191" s="145"/>
    </row>
    <row r="2192" spans="4:4" x14ac:dyDescent="0.2">
      <c r="D2192" s="145"/>
    </row>
    <row r="2193" spans="4:4" x14ac:dyDescent="0.2">
      <c r="D2193" s="145"/>
    </row>
    <row r="2194" spans="4:4" x14ac:dyDescent="0.2">
      <c r="D2194" s="145"/>
    </row>
    <row r="2195" spans="4:4" x14ac:dyDescent="0.2">
      <c r="D2195" s="145"/>
    </row>
    <row r="2196" spans="4:4" x14ac:dyDescent="0.2">
      <c r="D2196" s="145"/>
    </row>
    <row r="2197" spans="4:4" x14ac:dyDescent="0.2">
      <c r="D2197" s="145"/>
    </row>
    <row r="2198" spans="4:4" x14ac:dyDescent="0.2">
      <c r="D2198" s="145"/>
    </row>
    <row r="2199" spans="4:4" x14ac:dyDescent="0.2">
      <c r="D2199" s="145"/>
    </row>
    <row r="2200" spans="4:4" x14ac:dyDescent="0.2">
      <c r="D2200" s="145"/>
    </row>
    <row r="2201" spans="4:4" x14ac:dyDescent="0.2">
      <c r="D2201" s="145"/>
    </row>
    <row r="2202" spans="4:4" x14ac:dyDescent="0.2">
      <c r="D2202" s="145"/>
    </row>
    <row r="2203" spans="4:4" x14ac:dyDescent="0.2">
      <c r="D2203" s="145"/>
    </row>
    <row r="2204" spans="4:4" x14ac:dyDescent="0.2">
      <c r="D2204" s="145"/>
    </row>
    <row r="2205" spans="4:4" x14ac:dyDescent="0.2">
      <c r="D2205" s="145"/>
    </row>
    <row r="2206" spans="4:4" x14ac:dyDescent="0.2">
      <c r="D2206" s="145"/>
    </row>
    <row r="2207" spans="4:4" x14ac:dyDescent="0.2">
      <c r="D2207" s="145"/>
    </row>
    <row r="2208" spans="4:4" x14ac:dyDescent="0.2">
      <c r="D2208" s="145"/>
    </row>
    <row r="2209" spans="4:4" x14ac:dyDescent="0.2">
      <c r="D2209" s="145"/>
    </row>
    <row r="2210" spans="4:4" x14ac:dyDescent="0.2">
      <c r="D2210" s="145"/>
    </row>
    <row r="2211" spans="4:4" x14ac:dyDescent="0.2">
      <c r="D2211" s="145"/>
    </row>
    <row r="2212" spans="4:4" x14ac:dyDescent="0.2">
      <c r="D2212" s="145"/>
    </row>
    <row r="2213" spans="4:4" x14ac:dyDescent="0.2">
      <c r="D2213" s="145"/>
    </row>
    <row r="2214" spans="4:4" x14ac:dyDescent="0.2">
      <c r="D2214" s="145"/>
    </row>
    <row r="2215" spans="4:4" x14ac:dyDescent="0.2">
      <c r="D2215" s="145"/>
    </row>
    <row r="2216" spans="4:4" x14ac:dyDescent="0.2">
      <c r="D2216" s="145"/>
    </row>
    <row r="2217" spans="4:4" x14ac:dyDescent="0.2">
      <c r="D2217" s="145"/>
    </row>
    <row r="2218" spans="4:4" x14ac:dyDescent="0.2">
      <c r="D2218" s="145"/>
    </row>
    <row r="2219" spans="4:4" x14ac:dyDescent="0.2">
      <c r="D2219" s="145"/>
    </row>
    <row r="2220" spans="4:4" x14ac:dyDescent="0.2">
      <c r="D2220" s="145"/>
    </row>
    <row r="2221" spans="4:4" x14ac:dyDescent="0.2">
      <c r="D2221" s="145"/>
    </row>
    <row r="2222" spans="4:4" x14ac:dyDescent="0.2">
      <c r="D2222" s="145"/>
    </row>
    <row r="2223" spans="4:4" x14ac:dyDescent="0.2">
      <c r="D2223" s="145"/>
    </row>
    <row r="2224" spans="4:4" x14ac:dyDescent="0.2">
      <c r="D2224" s="145"/>
    </row>
    <row r="2225" spans="4:4" x14ac:dyDescent="0.2">
      <c r="D2225" s="145"/>
    </row>
    <row r="2226" spans="4:4" x14ac:dyDescent="0.2">
      <c r="D2226" s="145"/>
    </row>
    <row r="2227" spans="4:4" x14ac:dyDescent="0.2">
      <c r="D2227" s="145"/>
    </row>
    <row r="2228" spans="4:4" x14ac:dyDescent="0.2">
      <c r="D2228" s="145"/>
    </row>
    <row r="2229" spans="4:4" x14ac:dyDescent="0.2">
      <c r="D2229" s="145"/>
    </row>
    <row r="2230" spans="4:4" x14ac:dyDescent="0.2">
      <c r="D2230" s="145"/>
    </row>
    <row r="2231" spans="4:4" x14ac:dyDescent="0.2">
      <c r="D2231" s="145"/>
    </row>
    <row r="2232" spans="4:4" x14ac:dyDescent="0.2">
      <c r="D2232" s="145"/>
    </row>
    <row r="2233" spans="4:4" x14ac:dyDescent="0.2">
      <c r="D2233" s="145"/>
    </row>
    <row r="2234" spans="4:4" x14ac:dyDescent="0.2">
      <c r="D2234" s="145"/>
    </row>
    <row r="2235" spans="4:4" x14ac:dyDescent="0.2">
      <c r="D2235" s="145"/>
    </row>
    <row r="2236" spans="4:4" x14ac:dyDescent="0.2">
      <c r="D2236" s="145"/>
    </row>
    <row r="2237" spans="4:4" x14ac:dyDescent="0.2">
      <c r="D2237" s="145"/>
    </row>
    <row r="2238" spans="4:4" x14ac:dyDescent="0.2">
      <c r="D2238" s="145"/>
    </row>
    <row r="2239" spans="4:4" x14ac:dyDescent="0.2">
      <c r="D2239" s="145"/>
    </row>
    <row r="2240" spans="4:4" x14ac:dyDescent="0.2">
      <c r="D2240" s="145"/>
    </row>
    <row r="2241" spans="4:4" x14ac:dyDescent="0.2">
      <c r="D2241" s="145"/>
    </row>
    <row r="2242" spans="4:4" x14ac:dyDescent="0.2">
      <c r="D2242" s="145"/>
    </row>
    <row r="2243" spans="4:4" x14ac:dyDescent="0.2">
      <c r="D2243" s="145"/>
    </row>
    <row r="2244" spans="4:4" x14ac:dyDescent="0.2">
      <c r="D2244" s="145"/>
    </row>
    <row r="2245" spans="4:4" x14ac:dyDescent="0.2">
      <c r="D2245" s="145"/>
    </row>
    <row r="2246" spans="4:4" x14ac:dyDescent="0.2">
      <c r="D2246" s="145"/>
    </row>
    <row r="2247" spans="4:4" x14ac:dyDescent="0.2">
      <c r="D2247" s="145"/>
    </row>
    <row r="2248" spans="4:4" x14ac:dyDescent="0.2">
      <c r="D2248" s="145"/>
    </row>
    <row r="2249" spans="4:4" x14ac:dyDescent="0.2">
      <c r="D2249" s="145"/>
    </row>
    <row r="2250" spans="4:4" x14ac:dyDescent="0.2">
      <c r="D2250" s="145"/>
    </row>
    <row r="2251" spans="4:4" x14ac:dyDescent="0.2">
      <c r="D2251" s="145"/>
    </row>
    <row r="2252" spans="4:4" x14ac:dyDescent="0.2">
      <c r="D2252" s="145"/>
    </row>
    <row r="2253" spans="4:4" x14ac:dyDescent="0.2">
      <c r="D2253" s="145"/>
    </row>
    <row r="2254" spans="4:4" x14ac:dyDescent="0.2">
      <c r="D2254" s="145"/>
    </row>
    <row r="2255" spans="4:4" x14ac:dyDescent="0.2">
      <c r="D2255" s="145"/>
    </row>
    <row r="2256" spans="4:4" x14ac:dyDescent="0.2">
      <c r="D2256" s="145"/>
    </row>
    <row r="2257" spans="4:4" x14ac:dyDescent="0.2">
      <c r="D2257" s="145"/>
    </row>
    <row r="2258" spans="4:4" x14ac:dyDescent="0.2">
      <c r="D2258" s="145"/>
    </row>
    <row r="2259" spans="4:4" x14ac:dyDescent="0.2">
      <c r="D2259" s="145"/>
    </row>
    <row r="2260" spans="4:4" x14ac:dyDescent="0.2">
      <c r="D2260" s="145"/>
    </row>
    <row r="2261" spans="4:4" x14ac:dyDescent="0.2">
      <c r="D2261" s="145"/>
    </row>
    <row r="2262" spans="4:4" x14ac:dyDescent="0.2">
      <c r="D2262" s="145"/>
    </row>
    <row r="2263" spans="4:4" x14ac:dyDescent="0.2">
      <c r="D2263" s="145"/>
    </row>
    <row r="2264" spans="4:4" x14ac:dyDescent="0.2">
      <c r="D2264" s="145"/>
    </row>
    <row r="2265" spans="4:4" x14ac:dyDescent="0.2">
      <c r="D2265" s="145"/>
    </row>
    <row r="2266" spans="4:4" x14ac:dyDescent="0.2">
      <c r="D2266" s="145"/>
    </row>
    <row r="2267" spans="4:4" x14ac:dyDescent="0.2">
      <c r="D2267" s="145"/>
    </row>
    <row r="2268" spans="4:4" x14ac:dyDescent="0.2">
      <c r="D2268" s="145"/>
    </row>
    <row r="2269" spans="4:4" x14ac:dyDescent="0.2">
      <c r="D2269" s="145"/>
    </row>
    <row r="2270" spans="4:4" x14ac:dyDescent="0.2">
      <c r="D2270" s="145"/>
    </row>
    <row r="2271" spans="4:4" x14ac:dyDescent="0.2">
      <c r="D2271" s="145"/>
    </row>
    <row r="2272" spans="4:4" x14ac:dyDescent="0.2">
      <c r="D2272" s="145"/>
    </row>
    <row r="2273" spans="4:4" x14ac:dyDescent="0.2">
      <c r="D2273" s="145"/>
    </row>
    <row r="2274" spans="4:4" x14ac:dyDescent="0.2">
      <c r="D2274" s="145"/>
    </row>
    <row r="2275" spans="4:4" x14ac:dyDescent="0.2">
      <c r="D2275" s="145"/>
    </row>
    <row r="2276" spans="4:4" x14ac:dyDescent="0.2">
      <c r="D2276" s="145"/>
    </row>
    <row r="2277" spans="4:4" x14ac:dyDescent="0.2">
      <c r="D2277" s="145"/>
    </row>
    <row r="2278" spans="4:4" x14ac:dyDescent="0.2">
      <c r="D2278" s="145"/>
    </row>
    <row r="2279" spans="4:4" x14ac:dyDescent="0.2">
      <c r="D2279" s="145"/>
    </row>
    <row r="2280" spans="4:4" x14ac:dyDescent="0.2">
      <c r="D2280" s="145"/>
    </row>
    <row r="2281" spans="4:4" x14ac:dyDescent="0.2">
      <c r="D2281" s="145"/>
    </row>
    <row r="2282" spans="4:4" x14ac:dyDescent="0.2">
      <c r="D2282" s="145"/>
    </row>
    <row r="2283" spans="4:4" x14ac:dyDescent="0.2">
      <c r="D2283" s="145"/>
    </row>
    <row r="2284" spans="4:4" x14ac:dyDescent="0.2">
      <c r="D2284" s="145"/>
    </row>
    <row r="2285" spans="4:4" x14ac:dyDescent="0.2">
      <c r="D2285" s="145"/>
    </row>
    <row r="2286" spans="4:4" x14ac:dyDescent="0.2">
      <c r="D2286" s="145"/>
    </row>
    <row r="2287" spans="4:4" x14ac:dyDescent="0.2">
      <c r="D2287" s="145"/>
    </row>
    <row r="2288" spans="4:4" x14ac:dyDescent="0.2">
      <c r="D2288" s="145"/>
    </row>
    <row r="2289" spans="4:4" x14ac:dyDescent="0.2">
      <c r="D2289" s="145"/>
    </row>
    <row r="2290" spans="4:4" x14ac:dyDescent="0.2">
      <c r="D2290" s="145"/>
    </row>
    <row r="2291" spans="4:4" x14ac:dyDescent="0.2">
      <c r="D2291" s="145"/>
    </row>
    <row r="2292" spans="4:4" x14ac:dyDescent="0.2">
      <c r="D2292" s="145"/>
    </row>
    <row r="2293" spans="4:4" x14ac:dyDescent="0.2">
      <c r="D2293" s="145"/>
    </row>
    <row r="2294" spans="4:4" x14ac:dyDescent="0.2">
      <c r="D2294" s="145"/>
    </row>
    <row r="2295" spans="4:4" x14ac:dyDescent="0.2">
      <c r="D2295" s="145"/>
    </row>
    <row r="2296" spans="4:4" x14ac:dyDescent="0.2">
      <c r="D2296" s="145"/>
    </row>
    <row r="2297" spans="4:4" x14ac:dyDescent="0.2">
      <c r="D2297" s="145"/>
    </row>
    <row r="2298" spans="4:4" x14ac:dyDescent="0.2">
      <c r="D2298" s="145"/>
    </row>
    <row r="2299" spans="4:4" x14ac:dyDescent="0.2">
      <c r="D2299" s="145"/>
    </row>
    <row r="2300" spans="4:4" x14ac:dyDescent="0.2">
      <c r="D2300" s="145"/>
    </row>
    <row r="2301" spans="4:4" x14ac:dyDescent="0.2">
      <c r="D2301" s="145"/>
    </row>
    <row r="2302" spans="4:4" x14ac:dyDescent="0.2">
      <c r="D2302" s="145"/>
    </row>
    <row r="2303" spans="4:4" x14ac:dyDescent="0.2">
      <c r="D2303" s="145"/>
    </row>
    <row r="2304" spans="4:4" x14ac:dyDescent="0.2">
      <c r="D2304" s="145"/>
    </row>
    <row r="2305" spans="4:4" x14ac:dyDescent="0.2">
      <c r="D2305" s="145"/>
    </row>
    <row r="2306" spans="4:4" x14ac:dyDescent="0.2">
      <c r="D2306" s="145"/>
    </row>
    <row r="2307" spans="4:4" x14ac:dyDescent="0.2">
      <c r="D2307" s="145"/>
    </row>
    <row r="2308" spans="4:4" x14ac:dyDescent="0.2">
      <c r="D2308" s="145"/>
    </row>
    <row r="2309" spans="4:4" x14ac:dyDescent="0.2">
      <c r="D2309" s="145"/>
    </row>
    <row r="2310" spans="4:4" x14ac:dyDescent="0.2">
      <c r="D2310" s="145"/>
    </row>
    <row r="2311" spans="4:4" x14ac:dyDescent="0.2">
      <c r="D2311" s="145"/>
    </row>
    <row r="2312" spans="4:4" x14ac:dyDescent="0.2">
      <c r="D2312" s="145"/>
    </row>
    <row r="2313" spans="4:4" x14ac:dyDescent="0.2">
      <c r="D2313" s="145"/>
    </row>
    <row r="2314" spans="4:4" x14ac:dyDescent="0.2">
      <c r="D2314" s="145"/>
    </row>
    <row r="2315" spans="4:4" x14ac:dyDescent="0.2">
      <c r="D2315" s="145"/>
    </row>
    <row r="2316" spans="4:4" x14ac:dyDescent="0.2">
      <c r="D2316" s="145"/>
    </row>
    <row r="2317" spans="4:4" x14ac:dyDescent="0.2">
      <c r="D2317" s="145"/>
    </row>
    <row r="2318" spans="4:4" x14ac:dyDescent="0.2">
      <c r="D2318" s="145"/>
    </row>
    <row r="2319" spans="4:4" x14ac:dyDescent="0.2">
      <c r="D2319" s="145"/>
    </row>
    <row r="2320" spans="4:4" x14ac:dyDescent="0.2">
      <c r="D2320" s="145"/>
    </row>
    <row r="2321" spans="4:4" x14ac:dyDescent="0.2">
      <c r="D2321" s="145"/>
    </row>
    <row r="2322" spans="4:4" x14ac:dyDescent="0.2">
      <c r="D2322" s="145"/>
    </row>
    <row r="2323" spans="4:4" x14ac:dyDescent="0.2">
      <c r="D2323" s="145"/>
    </row>
    <row r="2324" spans="4:4" x14ac:dyDescent="0.2">
      <c r="D2324" s="145"/>
    </row>
    <row r="2325" spans="4:4" x14ac:dyDescent="0.2">
      <c r="D2325" s="145"/>
    </row>
    <row r="2326" spans="4:4" x14ac:dyDescent="0.2">
      <c r="D2326" s="145"/>
    </row>
    <row r="2327" spans="4:4" x14ac:dyDescent="0.2">
      <c r="D2327" s="145"/>
    </row>
    <row r="2328" spans="4:4" x14ac:dyDescent="0.2">
      <c r="D2328" s="145"/>
    </row>
    <row r="2329" spans="4:4" x14ac:dyDescent="0.2">
      <c r="D2329" s="145"/>
    </row>
    <row r="2330" spans="4:4" x14ac:dyDescent="0.2">
      <c r="D2330" s="145"/>
    </row>
    <row r="2331" spans="4:4" x14ac:dyDescent="0.2">
      <c r="D2331" s="145"/>
    </row>
    <row r="2332" spans="4:4" x14ac:dyDescent="0.2">
      <c r="D2332" s="145"/>
    </row>
    <row r="2333" spans="4:4" x14ac:dyDescent="0.2">
      <c r="D2333" s="145"/>
    </row>
    <row r="2334" spans="4:4" x14ac:dyDescent="0.2">
      <c r="D2334" s="145"/>
    </row>
    <row r="2335" spans="4:4" x14ac:dyDescent="0.2">
      <c r="D2335" s="145"/>
    </row>
    <row r="2336" spans="4:4" x14ac:dyDescent="0.2">
      <c r="D2336" s="145"/>
    </row>
    <row r="2337" spans="4:4" x14ac:dyDescent="0.2">
      <c r="D2337" s="145"/>
    </row>
    <row r="2338" spans="4:4" x14ac:dyDescent="0.2">
      <c r="D2338" s="145"/>
    </row>
    <row r="2339" spans="4:4" x14ac:dyDescent="0.2">
      <c r="D2339" s="145"/>
    </row>
    <row r="2340" spans="4:4" x14ac:dyDescent="0.2">
      <c r="D2340" s="145"/>
    </row>
    <row r="2341" spans="4:4" x14ac:dyDescent="0.2">
      <c r="D2341" s="145"/>
    </row>
    <row r="2342" spans="4:4" x14ac:dyDescent="0.2">
      <c r="D2342" s="145"/>
    </row>
    <row r="2343" spans="4:4" x14ac:dyDescent="0.2">
      <c r="D2343" s="145"/>
    </row>
    <row r="2344" spans="4:4" x14ac:dyDescent="0.2">
      <c r="D2344" s="145"/>
    </row>
    <row r="2345" spans="4:4" x14ac:dyDescent="0.2">
      <c r="D2345" s="145"/>
    </row>
    <row r="2346" spans="4:4" x14ac:dyDescent="0.2">
      <c r="D2346" s="145"/>
    </row>
    <row r="2347" spans="4:4" x14ac:dyDescent="0.2">
      <c r="D2347" s="145"/>
    </row>
    <row r="2348" spans="4:4" x14ac:dyDescent="0.2">
      <c r="D2348" s="145"/>
    </row>
    <row r="2349" spans="4:4" x14ac:dyDescent="0.2">
      <c r="D2349" s="145"/>
    </row>
    <row r="2350" spans="4:4" x14ac:dyDescent="0.2">
      <c r="D2350" s="145"/>
    </row>
    <row r="2351" spans="4:4" x14ac:dyDescent="0.2">
      <c r="D2351" s="145"/>
    </row>
    <row r="2352" spans="4:4" x14ac:dyDescent="0.2">
      <c r="D2352" s="145"/>
    </row>
    <row r="2353" spans="4:4" x14ac:dyDescent="0.2">
      <c r="D2353" s="145"/>
    </row>
    <row r="2354" spans="4:4" x14ac:dyDescent="0.2">
      <c r="D2354" s="145"/>
    </row>
    <row r="2355" spans="4:4" x14ac:dyDescent="0.2">
      <c r="D2355" s="145"/>
    </row>
    <row r="2356" spans="4:4" x14ac:dyDescent="0.2">
      <c r="D2356" s="145"/>
    </row>
    <row r="2357" spans="4:4" x14ac:dyDescent="0.2">
      <c r="D2357" s="145"/>
    </row>
    <row r="2358" spans="4:4" x14ac:dyDescent="0.2">
      <c r="D2358" s="145"/>
    </row>
    <row r="2359" spans="4:4" x14ac:dyDescent="0.2">
      <c r="D2359" s="145"/>
    </row>
    <row r="2360" spans="4:4" x14ac:dyDescent="0.2">
      <c r="D2360" s="145"/>
    </row>
    <row r="2361" spans="4:4" x14ac:dyDescent="0.2">
      <c r="D2361" s="145"/>
    </row>
    <row r="2362" spans="4:4" x14ac:dyDescent="0.2">
      <c r="D2362" s="145"/>
    </row>
    <row r="2363" spans="4:4" x14ac:dyDescent="0.2">
      <c r="D2363" s="145"/>
    </row>
    <row r="2364" spans="4:4" x14ac:dyDescent="0.2">
      <c r="D2364" s="145"/>
    </row>
    <row r="2365" spans="4:4" x14ac:dyDescent="0.2">
      <c r="D2365" s="145"/>
    </row>
    <row r="2366" spans="4:4" x14ac:dyDescent="0.2">
      <c r="D2366" s="145"/>
    </row>
    <row r="2367" spans="4:4" x14ac:dyDescent="0.2">
      <c r="D2367" s="145"/>
    </row>
    <row r="2368" spans="4:4" x14ac:dyDescent="0.2">
      <c r="D2368" s="145"/>
    </row>
    <row r="2369" spans="4:4" x14ac:dyDescent="0.2">
      <c r="D2369" s="145"/>
    </row>
    <row r="2370" spans="4:4" x14ac:dyDescent="0.2">
      <c r="D2370" s="145"/>
    </row>
    <row r="2371" spans="4:4" x14ac:dyDescent="0.2">
      <c r="D2371" s="145"/>
    </row>
    <row r="2372" spans="4:4" x14ac:dyDescent="0.2">
      <c r="D2372" s="145"/>
    </row>
    <row r="2373" spans="4:4" x14ac:dyDescent="0.2">
      <c r="D2373" s="145"/>
    </row>
    <row r="2374" spans="4:4" x14ac:dyDescent="0.2">
      <c r="D2374" s="145"/>
    </row>
    <row r="2375" spans="4:4" x14ac:dyDescent="0.2">
      <c r="D2375" s="145"/>
    </row>
    <row r="2376" spans="4:4" x14ac:dyDescent="0.2">
      <c r="D2376" s="145"/>
    </row>
    <row r="2377" spans="4:4" x14ac:dyDescent="0.2">
      <c r="D2377" s="145"/>
    </row>
    <row r="2378" spans="4:4" x14ac:dyDescent="0.2">
      <c r="D2378" s="145"/>
    </row>
    <row r="2379" spans="4:4" x14ac:dyDescent="0.2">
      <c r="D2379" s="145"/>
    </row>
    <row r="2380" spans="4:4" x14ac:dyDescent="0.2">
      <c r="D2380" s="145"/>
    </row>
    <row r="2381" spans="4:4" x14ac:dyDescent="0.2">
      <c r="D2381" s="145"/>
    </row>
    <row r="2382" spans="4:4" x14ac:dyDescent="0.2">
      <c r="D2382" s="145"/>
    </row>
    <row r="2383" spans="4:4" x14ac:dyDescent="0.2">
      <c r="D2383" s="145"/>
    </row>
    <row r="2384" spans="4:4" x14ac:dyDescent="0.2">
      <c r="D2384" s="145"/>
    </row>
    <row r="2385" spans="4:4" x14ac:dyDescent="0.2">
      <c r="D2385" s="145"/>
    </row>
    <row r="2386" spans="4:4" x14ac:dyDescent="0.2">
      <c r="D2386" s="145"/>
    </row>
    <row r="2387" spans="4:4" x14ac:dyDescent="0.2">
      <c r="D2387" s="145"/>
    </row>
    <row r="2388" spans="4:4" x14ac:dyDescent="0.2">
      <c r="D2388" s="145"/>
    </row>
    <row r="2389" spans="4:4" x14ac:dyDescent="0.2">
      <c r="D2389" s="145"/>
    </row>
    <row r="2390" spans="4:4" x14ac:dyDescent="0.2">
      <c r="D2390" s="145"/>
    </row>
    <row r="2391" spans="4:4" x14ac:dyDescent="0.2">
      <c r="D2391" s="145"/>
    </row>
    <row r="2392" spans="4:4" x14ac:dyDescent="0.2">
      <c r="D2392" s="145"/>
    </row>
    <row r="2393" spans="4:4" x14ac:dyDescent="0.2">
      <c r="D2393" s="145"/>
    </row>
    <row r="2394" spans="4:4" x14ac:dyDescent="0.2">
      <c r="D2394" s="145"/>
    </row>
    <row r="2395" spans="4:4" x14ac:dyDescent="0.2">
      <c r="D2395" s="145"/>
    </row>
    <row r="2396" spans="4:4" x14ac:dyDescent="0.2">
      <c r="D2396" s="145"/>
    </row>
    <row r="2397" spans="4:4" x14ac:dyDescent="0.2">
      <c r="D2397" s="145"/>
    </row>
    <row r="2398" spans="4:4" x14ac:dyDescent="0.2">
      <c r="D2398" s="145"/>
    </row>
    <row r="2399" spans="4:4" x14ac:dyDescent="0.2">
      <c r="D2399" s="145"/>
    </row>
    <row r="2400" spans="4:4" x14ac:dyDescent="0.2">
      <c r="D2400" s="145"/>
    </row>
    <row r="2401" spans="4:4" x14ac:dyDescent="0.2">
      <c r="D2401" s="145"/>
    </row>
    <row r="2402" spans="4:4" x14ac:dyDescent="0.2">
      <c r="D2402" s="145"/>
    </row>
    <row r="2403" spans="4:4" x14ac:dyDescent="0.2">
      <c r="D2403" s="145"/>
    </row>
    <row r="2404" spans="4:4" x14ac:dyDescent="0.2">
      <c r="D2404" s="145"/>
    </row>
    <row r="2405" spans="4:4" x14ac:dyDescent="0.2">
      <c r="D2405" s="145"/>
    </row>
    <row r="2406" spans="4:4" x14ac:dyDescent="0.2">
      <c r="D2406" s="145"/>
    </row>
    <row r="2407" spans="4:4" x14ac:dyDescent="0.2">
      <c r="D2407" s="145"/>
    </row>
    <row r="2408" spans="4:4" x14ac:dyDescent="0.2">
      <c r="D2408" s="145"/>
    </row>
    <row r="2409" spans="4:4" x14ac:dyDescent="0.2">
      <c r="D2409" s="145"/>
    </row>
    <row r="2410" spans="4:4" x14ac:dyDescent="0.2">
      <c r="D2410" s="145"/>
    </row>
    <row r="2411" spans="4:4" x14ac:dyDescent="0.2">
      <c r="D2411" s="145"/>
    </row>
    <row r="2412" spans="4:4" x14ac:dyDescent="0.2">
      <c r="D2412" s="145"/>
    </row>
    <row r="2413" spans="4:4" x14ac:dyDescent="0.2">
      <c r="D2413" s="145"/>
    </row>
    <row r="2414" spans="4:4" x14ac:dyDescent="0.2">
      <c r="D2414" s="145"/>
    </row>
    <row r="2415" spans="4:4" x14ac:dyDescent="0.2">
      <c r="D2415" s="145"/>
    </row>
    <row r="2416" spans="4:4" x14ac:dyDescent="0.2">
      <c r="D2416" s="145"/>
    </row>
    <row r="2417" spans="4:4" x14ac:dyDescent="0.2">
      <c r="D2417" s="145"/>
    </row>
    <row r="2418" spans="4:4" x14ac:dyDescent="0.2">
      <c r="D2418" s="145"/>
    </row>
    <row r="2419" spans="4:4" x14ac:dyDescent="0.2">
      <c r="D2419" s="145"/>
    </row>
    <row r="2420" spans="4:4" x14ac:dyDescent="0.2">
      <c r="D2420" s="145"/>
    </row>
    <row r="2421" spans="4:4" x14ac:dyDescent="0.2">
      <c r="D2421" s="145"/>
    </row>
    <row r="2422" spans="4:4" x14ac:dyDescent="0.2">
      <c r="D2422" s="145"/>
    </row>
    <row r="2423" spans="4:4" x14ac:dyDescent="0.2">
      <c r="D2423" s="145"/>
    </row>
    <row r="2424" spans="4:4" x14ac:dyDescent="0.2">
      <c r="D2424" s="145"/>
    </row>
    <row r="2425" spans="4:4" x14ac:dyDescent="0.2">
      <c r="D2425" s="145"/>
    </row>
    <row r="2426" spans="4:4" x14ac:dyDescent="0.2">
      <c r="D2426" s="145"/>
    </row>
    <row r="2427" spans="4:4" x14ac:dyDescent="0.2">
      <c r="D2427" s="145"/>
    </row>
    <row r="2428" spans="4:4" x14ac:dyDescent="0.2">
      <c r="D2428" s="145"/>
    </row>
    <row r="2429" spans="4:4" x14ac:dyDescent="0.2">
      <c r="D2429" s="145"/>
    </row>
    <row r="2430" spans="4:4" x14ac:dyDescent="0.2">
      <c r="D2430" s="145"/>
    </row>
    <row r="2431" spans="4:4" x14ac:dyDescent="0.2">
      <c r="D2431" s="145"/>
    </row>
    <row r="2432" spans="4:4" x14ac:dyDescent="0.2">
      <c r="D2432" s="145"/>
    </row>
    <row r="2433" spans="4:4" x14ac:dyDescent="0.2">
      <c r="D2433" s="145"/>
    </row>
    <row r="2434" spans="4:4" x14ac:dyDescent="0.2">
      <c r="D2434" s="145"/>
    </row>
    <row r="2435" spans="4:4" x14ac:dyDescent="0.2">
      <c r="D2435" s="145"/>
    </row>
    <row r="2436" spans="4:4" x14ac:dyDescent="0.2">
      <c r="D2436" s="145"/>
    </row>
    <row r="2437" spans="4:4" x14ac:dyDescent="0.2">
      <c r="D2437" s="145"/>
    </row>
    <row r="2438" spans="4:4" x14ac:dyDescent="0.2">
      <c r="D2438" s="145"/>
    </row>
    <row r="2439" spans="4:4" x14ac:dyDescent="0.2">
      <c r="D2439" s="145"/>
    </row>
    <row r="2440" spans="4:4" x14ac:dyDescent="0.2">
      <c r="D2440" s="145"/>
    </row>
    <row r="2441" spans="4:4" x14ac:dyDescent="0.2">
      <c r="D2441" s="145"/>
    </row>
    <row r="2442" spans="4:4" x14ac:dyDescent="0.2">
      <c r="D2442" s="145"/>
    </row>
    <row r="2443" spans="4:4" x14ac:dyDescent="0.2">
      <c r="D2443" s="145"/>
    </row>
    <row r="2444" spans="4:4" x14ac:dyDescent="0.2">
      <c r="D2444" s="145"/>
    </row>
    <row r="2445" spans="4:4" x14ac:dyDescent="0.2">
      <c r="D2445" s="145"/>
    </row>
    <row r="2446" spans="4:4" x14ac:dyDescent="0.2">
      <c r="D2446" s="145"/>
    </row>
    <row r="2447" spans="4:4" x14ac:dyDescent="0.2">
      <c r="D2447" s="145"/>
    </row>
    <row r="2448" spans="4:4" x14ac:dyDescent="0.2">
      <c r="D2448" s="145"/>
    </row>
    <row r="2449" spans="4:4" x14ac:dyDescent="0.2">
      <c r="D2449" s="145"/>
    </row>
    <row r="2450" spans="4:4" x14ac:dyDescent="0.2">
      <c r="D2450" s="145"/>
    </row>
    <row r="2451" spans="4:4" x14ac:dyDescent="0.2">
      <c r="D2451" s="145"/>
    </row>
    <row r="2452" spans="4:4" x14ac:dyDescent="0.2">
      <c r="D2452" s="145"/>
    </row>
    <row r="2453" spans="4:4" x14ac:dyDescent="0.2">
      <c r="D2453" s="145"/>
    </row>
    <row r="2454" spans="4:4" x14ac:dyDescent="0.2">
      <c r="D2454" s="145"/>
    </row>
    <row r="2455" spans="4:4" x14ac:dyDescent="0.2">
      <c r="D2455" s="145"/>
    </row>
    <row r="2456" spans="4:4" x14ac:dyDescent="0.2">
      <c r="D2456" s="145"/>
    </row>
    <row r="2457" spans="4:4" x14ac:dyDescent="0.2">
      <c r="D2457" s="145"/>
    </row>
    <row r="2458" spans="4:4" x14ac:dyDescent="0.2">
      <c r="D2458" s="145"/>
    </row>
    <row r="2459" spans="4:4" x14ac:dyDescent="0.2">
      <c r="D2459" s="145"/>
    </row>
    <row r="2460" spans="4:4" x14ac:dyDescent="0.2">
      <c r="D2460" s="145"/>
    </row>
    <row r="2461" spans="4:4" x14ac:dyDescent="0.2">
      <c r="D2461" s="145"/>
    </row>
    <row r="2462" spans="4:4" x14ac:dyDescent="0.2">
      <c r="D2462" s="145"/>
    </row>
    <row r="2463" spans="4:4" x14ac:dyDescent="0.2">
      <c r="D2463" s="145"/>
    </row>
    <row r="2464" spans="4:4" x14ac:dyDescent="0.2">
      <c r="D2464" s="145"/>
    </row>
    <row r="2465" spans="4:4" x14ac:dyDescent="0.2">
      <c r="D2465" s="145"/>
    </row>
    <row r="2466" spans="4:4" x14ac:dyDescent="0.2">
      <c r="D2466" s="145"/>
    </row>
    <row r="2467" spans="4:4" x14ac:dyDescent="0.2">
      <c r="D2467" s="145"/>
    </row>
    <row r="2468" spans="4:4" x14ac:dyDescent="0.2">
      <c r="D2468" s="145"/>
    </row>
    <row r="2469" spans="4:4" x14ac:dyDescent="0.2">
      <c r="D2469" s="145"/>
    </row>
    <row r="2470" spans="4:4" x14ac:dyDescent="0.2">
      <c r="D2470" s="145"/>
    </row>
    <row r="2471" spans="4:4" x14ac:dyDescent="0.2">
      <c r="D2471" s="145"/>
    </row>
    <row r="2472" spans="4:4" x14ac:dyDescent="0.2">
      <c r="D2472" s="145"/>
    </row>
    <row r="2473" spans="4:4" x14ac:dyDescent="0.2">
      <c r="D2473" s="145"/>
    </row>
    <row r="2474" spans="4:4" x14ac:dyDescent="0.2">
      <c r="D2474" s="145"/>
    </row>
    <row r="2475" spans="4:4" x14ac:dyDescent="0.2">
      <c r="D2475" s="145"/>
    </row>
    <row r="2476" spans="4:4" x14ac:dyDescent="0.2">
      <c r="D2476" s="145"/>
    </row>
    <row r="2477" spans="4:4" x14ac:dyDescent="0.2">
      <c r="D2477" s="145"/>
    </row>
    <row r="2478" spans="4:4" x14ac:dyDescent="0.2">
      <c r="D2478" s="145"/>
    </row>
    <row r="2479" spans="4:4" x14ac:dyDescent="0.2">
      <c r="D2479" s="145"/>
    </row>
    <row r="2480" spans="4:4" x14ac:dyDescent="0.2">
      <c r="D2480" s="145"/>
    </row>
    <row r="2481" spans="4:4" x14ac:dyDescent="0.2">
      <c r="D2481" s="145"/>
    </row>
    <row r="2482" spans="4:4" x14ac:dyDescent="0.2">
      <c r="D2482" s="145"/>
    </row>
    <row r="2483" spans="4:4" x14ac:dyDescent="0.2">
      <c r="D2483" s="145"/>
    </row>
    <row r="2484" spans="4:4" x14ac:dyDescent="0.2">
      <c r="D2484" s="145"/>
    </row>
    <row r="2485" spans="4:4" x14ac:dyDescent="0.2">
      <c r="D2485" s="145"/>
    </row>
    <row r="2486" spans="4:4" x14ac:dyDescent="0.2">
      <c r="D2486" s="145"/>
    </row>
    <row r="2487" spans="4:4" x14ac:dyDescent="0.2">
      <c r="D2487" s="145"/>
    </row>
    <row r="2488" spans="4:4" x14ac:dyDescent="0.2">
      <c r="D2488" s="145"/>
    </row>
    <row r="2489" spans="4:4" x14ac:dyDescent="0.2">
      <c r="D2489" s="145"/>
    </row>
    <row r="2490" spans="4:4" x14ac:dyDescent="0.2">
      <c r="D2490" s="145"/>
    </row>
    <row r="2491" spans="4:4" x14ac:dyDescent="0.2">
      <c r="D2491" s="145"/>
    </row>
    <row r="2492" spans="4:4" x14ac:dyDescent="0.2">
      <c r="D2492" s="145"/>
    </row>
    <row r="2493" spans="4:4" x14ac:dyDescent="0.2">
      <c r="D2493" s="145"/>
    </row>
    <row r="2494" spans="4:4" x14ac:dyDescent="0.2">
      <c r="D2494" s="145"/>
    </row>
    <row r="2495" spans="4:4" x14ac:dyDescent="0.2">
      <c r="D2495" s="145"/>
    </row>
    <row r="2496" spans="4:4" x14ac:dyDescent="0.2">
      <c r="D2496" s="145"/>
    </row>
    <row r="2497" spans="4:4" x14ac:dyDescent="0.2">
      <c r="D2497" s="145"/>
    </row>
    <row r="2498" spans="4:4" x14ac:dyDescent="0.2">
      <c r="D2498" s="145"/>
    </row>
    <row r="2499" spans="4:4" x14ac:dyDescent="0.2">
      <c r="D2499" s="145"/>
    </row>
    <row r="2500" spans="4:4" x14ac:dyDescent="0.2">
      <c r="D2500" s="145"/>
    </row>
    <row r="2501" spans="4:4" x14ac:dyDescent="0.2">
      <c r="D2501" s="145"/>
    </row>
    <row r="2502" spans="4:4" x14ac:dyDescent="0.2">
      <c r="D2502" s="145"/>
    </row>
    <row r="2503" spans="4:4" x14ac:dyDescent="0.2">
      <c r="D2503" s="145"/>
    </row>
    <row r="2504" spans="4:4" x14ac:dyDescent="0.2">
      <c r="D2504" s="145"/>
    </row>
    <row r="2505" spans="4:4" x14ac:dyDescent="0.2">
      <c r="D2505" s="145"/>
    </row>
    <row r="2506" spans="4:4" x14ac:dyDescent="0.2">
      <c r="D2506" s="145"/>
    </row>
    <row r="2507" spans="4:4" x14ac:dyDescent="0.2">
      <c r="D2507" s="145"/>
    </row>
    <row r="2508" spans="4:4" x14ac:dyDescent="0.2">
      <c r="D2508" s="145"/>
    </row>
    <row r="2509" spans="4:4" x14ac:dyDescent="0.2">
      <c r="D2509" s="145"/>
    </row>
    <row r="2510" spans="4:4" x14ac:dyDescent="0.2">
      <c r="D2510" s="145"/>
    </row>
    <row r="2511" spans="4:4" x14ac:dyDescent="0.2">
      <c r="D2511" s="145"/>
    </row>
    <row r="2512" spans="4:4" x14ac:dyDescent="0.2">
      <c r="D2512" s="145"/>
    </row>
    <row r="2513" spans="4:4" x14ac:dyDescent="0.2">
      <c r="D2513" s="145"/>
    </row>
    <row r="2514" spans="4:4" x14ac:dyDescent="0.2">
      <c r="D2514" s="145"/>
    </row>
    <row r="2515" spans="4:4" x14ac:dyDescent="0.2">
      <c r="D2515" s="145"/>
    </row>
    <row r="2516" spans="4:4" x14ac:dyDescent="0.2">
      <c r="D2516" s="145"/>
    </row>
    <row r="2517" spans="4:4" x14ac:dyDescent="0.2">
      <c r="D2517" s="145"/>
    </row>
    <row r="2518" spans="4:4" x14ac:dyDescent="0.2">
      <c r="D2518" s="145"/>
    </row>
    <row r="2519" spans="4:4" x14ac:dyDescent="0.2">
      <c r="D2519" s="145"/>
    </row>
    <row r="2520" spans="4:4" x14ac:dyDescent="0.2">
      <c r="D2520" s="145"/>
    </row>
    <row r="2521" spans="4:4" x14ac:dyDescent="0.2">
      <c r="D2521" s="145"/>
    </row>
    <row r="2522" spans="4:4" x14ac:dyDescent="0.2">
      <c r="D2522" s="145"/>
    </row>
    <row r="2523" spans="4:4" x14ac:dyDescent="0.2">
      <c r="D2523" s="145"/>
    </row>
    <row r="2524" spans="4:4" x14ac:dyDescent="0.2">
      <c r="D2524" s="145"/>
    </row>
    <row r="2525" spans="4:4" x14ac:dyDescent="0.2">
      <c r="D2525" s="145"/>
    </row>
    <row r="2526" spans="4:4" x14ac:dyDescent="0.2">
      <c r="D2526" s="145"/>
    </row>
    <row r="2527" spans="4:4" x14ac:dyDescent="0.2">
      <c r="D2527" s="145"/>
    </row>
    <row r="2528" spans="4:4" x14ac:dyDescent="0.2">
      <c r="D2528" s="145"/>
    </row>
    <row r="2529" spans="4:4" x14ac:dyDescent="0.2">
      <c r="D2529" s="145"/>
    </row>
    <row r="2530" spans="4:4" x14ac:dyDescent="0.2">
      <c r="D2530" s="145"/>
    </row>
    <row r="2531" spans="4:4" x14ac:dyDescent="0.2">
      <c r="D2531" s="145"/>
    </row>
    <row r="2532" spans="4:4" x14ac:dyDescent="0.2">
      <c r="D2532" s="145"/>
    </row>
    <row r="2533" spans="4:4" x14ac:dyDescent="0.2">
      <c r="D2533" s="145"/>
    </row>
    <row r="2534" spans="4:4" x14ac:dyDescent="0.2">
      <c r="D2534" s="145"/>
    </row>
    <row r="2535" spans="4:4" x14ac:dyDescent="0.2">
      <c r="D2535" s="145"/>
    </row>
    <row r="2536" spans="4:4" x14ac:dyDescent="0.2">
      <c r="D2536" s="145"/>
    </row>
    <row r="2537" spans="4:4" x14ac:dyDescent="0.2">
      <c r="D2537" s="145"/>
    </row>
    <row r="2538" spans="4:4" x14ac:dyDescent="0.2">
      <c r="D2538" s="145"/>
    </row>
    <row r="2539" spans="4:4" x14ac:dyDescent="0.2">
      <c r="D2539" s="145"/>
    </row>
    <row r="2540" spans="4:4" x14ac:dyDescent="0.2">
      <c r="D2540" s="145"/>
    </row>
    <row r="2541" spans="4:4" x14ac:dyDescent="0.2">
      <c r="D2541" s="145"/>
    </row>
    <row r="2542" spans="4:4" x14ac:dyDescent="0.2">
      <c r="D2542" s="145"/>
    </row>
    <row r="2543" spans="4:4" x14ac:dyDescent="0.2">
      <c r="D2543" s="145"/>
    </row>
    <row r="2544" spans="4:4" x14ac:dyDescent="0.2">
      <c r="D2544" s="145"/>
    </row>
    <row r="2545" spans="4:4" x14ac:dyDescent="0.2">
      <c r="D2545" s="145"/>
    </row>
    <row r="2546" spans="4:4" x14ac:dyDescent="0.2">
      <c r="D2546" s="145"/>
    </row>
    <row r="2547" spans="4:4" x14ac:dyDescent="0.2">
      <c r="D2547" s="145"/>
    </row>
    <row r="2548" spans="4:4" x14ac:dyDescent="0.2">
      <c r="D2548" s="145"/>
    </row>
    <row r="2549" spans="4:4" x14ac:dyDescent="0.2">
      <c r="D2549" s="145"/>
    </row>
    <row r="2550" spans="4:4" x14ac:dyDescent="0.2">
      <c r="D2550" s="145"/>
    </row>
    <row r="2551" spans="4:4" x14ac:dyDescent="0.2">
      <c r="D2551" s="145"/>
    </row>
    <row r="2552" spans="4:4" x14ac:dyDescent="0.2">
      <c r="D2552" s="145"/>
    </row>
    <row r="2553" spans="4:4" x14ac:dyDescent="0.2">
      <c r="D2553" s="145"/>
    </row>
    <row r="2554" spans="4:4" x14ac:dyDescent="0.2">
      <c r="D2554" s="145"/>
    </row>
    <row r="2555" spans="4:4" x14ac:dyDescent="0.2">
      <c r="D2555" s="145"/>
    </row>
    <row r="2556" spans="4:4" x14ac:dyDescent="0.2">
      <c r="D2556" s="145"/>
    </row>
    <row r="2557" spans="4:4" x14ac:dyDescent="0.2">
      <c r="D2557" s="145"/>
    </row>
    <row r="2558" spans="4:4" x14ac:dyDescent="0.2">
      <c r="D2558" s="145"/>
    </row>
    <row r="2559" spans="4:4" x14ac:dyDescent="0.2">
      <c r="D2559" s="145"/>
    </row>
    <row r="2560" spans="4:4" x14ac:dyDescent="0.2">
      <c r="D2560" s="145"/>
    </row>
    <row r="2561" spans="4:4" x14ac:dyDescent="0.2">
      <c r="D2561" s="145"/>
    </row>
    <row r="2562" spans="4:4" x14ac:dyDescent="0.2">
      <c r="D2562" s="145"/>
    </row>
    <row r="2563" spans="4:4" x14ac:dyDescent="0.2">
      <c r="D2563" s="145"/>
    </row>
    <row r="2564" spans="4:4" x14ac:dyDescent="0.2">
      <c r="D2564" s="145"/>
    </row>
    <row r="2565" spans="4:4" x14ac:dyDescent="0.2">
      <c r="D2565" s="145"/>
    </row>
    <row r="2566" spans="4:4" x14ac:dyDescent="0.2">
      <c r="D2566" s="145"/>
    </row>
    <row r="2567" spans="4:4" x14ac:dyDescent="0.2">
      <c r="D2567" s="145"/>
    </row>
    <row r="2568" spans="4:4" x14ac:dyDescent="0.2">
      <c r="D2568" s="145"/>
    </row>
    <row r="2569" spans="4:4" x14ac:dyDescent="0.2">
      <c r="D2569" s="145"/>
    </row>
    <row r="2570" spans="4:4" x14ac:dyDescent="0.2">
      <c r="D2570" s="145"/>
    </row>
    <row r="2571" spans="4:4" x14ac:dyDescent="0.2">
      <c r="D2571" s="145"/>
    </row>
    <row r="2572" spans="4:4" x14ac:dyDescent="0.2">
      <c r="D2572" s="145"/>
    </row>
    <row r="2573" spans="4:4" x14ac:dyDescent="0.2">
      <c r="D2573" s="145"/>
    </row>
    <row r="2574" spans="4:4" x14ac:dyDescent="0.2">
      <c r="D2574" s="145"/>
    </row>
    <row r="2575" spans="4:4" x14ac:dyDescent="0.2">
      <c r="D2575" s="145"/>
    </row>
    <row r="2576" spans="4:4" x14ac:dyDescent="0.2">
      <c r="D2576" s="145"/>
    </row>
    <row r="2577" spans="4:4" x14ac:dyDescent="0.2">
      <c r="D2577" s="145"/>
    </row>
    <row r="2578" spans="4:4" x14ac:dyDescent="0.2">
      <c r="D2578" s="145"/>
    </row>
    <row r="2579" spans="4:4" x14ac:dyDescent="0.2">
      <c r="D2579" s="145"/>
    </row>
    <row r="2580" spans="4:4" x14ac:dyDescent="0.2">
      <c r="D2580" s="145"/>
    </row>
    <row r="2581" spans="4:4" x14ac:dyDescent="0.2">
      <c r="D2581" s="145"/>
    </row>
    <row r="2582" spans="4:4" x14ac:dyDescent="0.2">
      <c r="D2582" s="145"/>
    </row>
    <row r="2583" spans="4:4" x14ac:dyDescent="0.2">
      <c r="D2583" s="145"/>
    </row>
    <row r="2584" spans="4:4" x14ac:dyDescent="0.2">
      <c r="D2584" s="145"/>
    </row>
    <row r="2585" spans="4:4" x14ac:dyDescent="0.2">
      <c r="D2585" s="145"/>
    </row>
    <row r="2586" spans="4:4" x14ac:dyDescent="0.2">
      <c r="D2586" s="145"/>
    </row>
    <row r="2587" spans="4:4" x14ac:dyDescent="0.2">
      <c r="D2587" s="145"/>
    </row>
    <row r="2588" spans="4:4" x14ac:dyDescent="0.2">
      <c r="D2588" s="145"/>
    </row>
    <row r="2589" spans="4:4" x14ac:dyDescent="0.2">
      <c r="D2589" s="145"/>
    </row>
    <row r="2590" spans="4:4" x14ac:dyDescent="0.2">
      <c r="D2590" s="145"/>
    </row>
    <row r="2591" spans="4:4" x14ac:dyDescent="0.2">
      <c r="D2591" s="145"/>
    </row>
    <row r="2592" spans="4:4" x14ac:dyDescent="0.2">
      <c r="D2592" s="145"/>
    </row>
    <row r="2593" spans="4:4" x14ac:dyDescent="0.2">
      <c r="D2593" s="145"/>
    </row>
    <row r="2594" spans="4:4" x14ac:dyDescent="0.2">
      <c r="D2594" s="145"/>
    </row>
    <row r="2595" spans="4:4" x14ac:dyDescent="0.2">
      <c r="D2595" s="145"/>
    </row>
    <row r="2596" spans="4:4" x14ac:dyDescent="0.2">
      <c r="D2596" s="145"/>
    </row>
    <row r="2597" spans="4:4" x14ac:dyDescent="0.2">
      <c r="D2597" s="145"/>
    </row>
    <row r="2598" spans="4:4" x14ac:dyDescent="0.2">
      <c r="D2598" s="145"/>
    </row>
    <row r="2599" spans="4:4" x14ac:dyDescent="0.2">
      <c r="D2599" s="145"/>
    </row>
    <row r="2600" spans="4:4" x14ac:dyDescent="0.2">
      <c r="D2600" s="145"/>
    </row>
    <row r="2601" spans="4:4" x14ac:dyDescent="0.2">
      <c r="D2601" s="145"/>
    </row>
    <row r="2602" spans="4:4" x14ac:dyDescent="0.2">
      <c r="D2602" s="145"/>
    </row>
    <row r="2603" spans="4:4" x14ac:dyDescent="0.2">
      <c r="D2603" s="145"/>
    </row>
    <row r="2604" spans="4:4" x14ac:dyDescent="0.2">
      <c r="D2604" s="145"/>
    </row>
    <row r="2605" spans="4:4" x14ac:dyDescent="0.2">
      <c r="D2605" s="145"/>
    </row>
    <row r="2606" spans="4:4" x14ac:dyDescent="0.2">
      <c r="D2606" s="145"/>
    </row>
    <row r="2607" spans="4:4" x14ac:dyDescent="0.2">
      <c r="D2607" s="145"/>
    </row>
    <row r="2608" spans="4:4" x14ac:dyDescent="0.2">
      <c r="D2608" s="145"/>
    </row>
    <row r="2609" spans="4:4" x14ac:dyDescent="0.2">
      <c r="D2609" s="145"/>
    </row>
    <row r="2610" spans="4:4" x14ac:dyDescent="0.2">
      <c r="D2610" s="145"/>
    </row>
    <row r="2611" spans="4:4" x14ac:dyDescent="0.2">
      <c r="D2611" s="145"/>
    </row>
    <row r="2612" spans="4:4" x14ac:dyDescent="0.2">
      <c r="D2612" s="145"/>
    </row>
    <row r="2613" spans="4:4" x14ac:dyDescent="0.2">
      <c r="D2613" s="145"/>
    </row>
    <row r="2614" spans="4:4" x14ac:dyDescent="0.2">
      <c r="D2614" s="145"/>
    </row>
    <row r="2615" spans="4:4" x14ac:dyDescent="0.2">
      <c r="D2615" s="145"/>
    </row>
    <row r="2616" spans="4:4" x14ac:dyDescent="0.2">
      <c r="D2616" s="145"/>
    </row>
    <row r="2617" spans="4:4" x14ac:dyDescent="0.2">
      <c r="D2617" s="145"/>
    </row>
    <row r="2618" spans="4:4" x14ac:dyDescent="0.2">
      <c r="D2618" s="145"/>
    </row>
    <row r="2619" spans="4:4" x14ac:dyDescent="0.2">
      <c r="D2619" s="145"/>
    </row>
    <row r="2620" spans="4:4" x14ac:dyDescent="0.2">
      <c r="D2620" s="145"/>
    </row>
    <row r="2621" spans="4:4" x14ac:dyDescent="0.2">
      <c r="D2621" s="145"/>
    </row>
    <row r="2622" spans="4:4" x14ac:dyDescent="0.2">
      <c r="D2622" s="145"/>
    </row>
    <row r="2623" spans="4:4" x14ac:dyDescent="0.2">
      <c r="D2623" s="145"/>
    </row>
    <row r="2624" spans="4:4" x14ac:dyDescent="0.2">
      <c r="D2624" s="145"/>
    </row>
    <row r="2625" spans="4:4" x14ac:dyDescent="0.2">
      <c r="D2625" s="145"/>
    </row>
    <row r="2626" spans="4:4" x14ac:dyDescent="0.2">
      <c r="D2626" s="145"/>
    </row>
    <row r="2627" spans="4:4" x14ac:dyDescent="0.2">
      <c r="D2627" s="145"/>
    </row>
    <row r="2628" spans="4:4" x14ac:dyDescent="0.2">
      <c r="D2628" s="145"/>
    </row>
    <row r="2629" spans="4:4" x14ac:dyDescent="0.2">
      <c r="D2629" s="145"/>
    </row>
    <row r="2630" spans="4:4" x14ac:dyDescent="0.2">
      <c r="D2630" s="145"/>
    </row>
    <row r="2631" spans="4:4" x14ac:dyDescent="0.2">
      <c r="D2631" s="145"/>
    </row>
    <row r="2632" spans="4:4" x14ac:dyDescent="0.2">
      <c r="D2632" s="145"/>
    </row>
    <row r="2633" spans="4:4" x14ac:dyDescent="0.2">
      <c r="D2633" s="145"/>
    </row>
    <row r="2634" spans="4:4" x14ac:dyDescent="0.2">
      <c r="D2634" s="145"/>
    </row>
    <row r="2635" spans="4:4" x14ac:dyDescent="0.2">
      <c r="D2635" s="145"/>
    </row>
    <row r="2636" spans="4:4" x14ac:dyDescent="0.2">
      <c r="D2636" s="145"/>
    </row>
    <row r="2637" spans="4:4" x14ac:dyDescent="0.2">
      <c r="D2637" s="145"/>
    </row>
    <row r="2638" spans="4:4" x14ac:dyDescent="0.2">
      <c r="D2638" s="145"/>
    </row>
    <row r="2639" spans="4:4" x14ac:dyDescent="0.2">
      <c r="D2639" s="145"/>
    </row>
    <row r="2640" spans="4:4" x14ac:dyDescent="0.2">
      <c r="D2640" s="145"/>
    </row>
    <row r="2641" spans="4:4" x14ac:dyDescent="0.2">
      <c r="D2641" s="145"/>
    </row>
    <row r="2642" spans="4:4" x14ac:dyDescent="0.2">
      <c r="D2642" s="145"/>
    </row>
    <row r="2643" spans="4:4" x14ac:dyDescent="0.2">
      <c r="D2643" s="145"/>
    </row>
    <row r="2644" spans="4:4" x14ac:dyDescent="0.2">
      <c r="D2644" s="145"/>
    </row>
    <row r="2645" spans="4:4" x14ac:dyDescent="0.2">
      <c r="D2645" s="145"/>
    </row>
    <row r="2646" spans="4:4" x14ac:dyDescent="0.2">
      <c r="D2646" s="145"/>
    </row>
    <row r="2647" spans="4:4" x14ac:dyDescent="0.2">
      <c r="D2647" s="145"/>
    </row>
    <row r="2648" spans="4:4" x14ac:dyDescent="0.2">
      <c r="D2648" s="145"/>
    </row>
    <row r="2649" spans="4:4" x14ac:dyDescent="0.2">
      <c r="D2649" s="145"/>
    </row>
    <row r="2650" spans="4:4" x14ac:dyDescent="0.2">
      <c r="D2650" s="145"/>
    </row>
    <row r="2651" spans="4:4" x14ac:dyDescent="0.2">
      <c r="D2651" s="145"/>
    </row>
    <row r="2652" spans="4:4" x14ac:dyDescent="0.2">
      <c r="D2652" s="145"/>
    </row>
    <row r="2653" spans="4:4" x14ac:dyDescent="0.2">
      <c r="D2653" s="145"/>
    </row>
    <row r="2654" spans="4:4" x14ac:dyDescent="0.2">
      <c r="D2654" s="145"/>
    </row>
    <row r="2655" spans="4:4" x14ac:dyDescent="0.2">
      <c r="D2655" s="145"/>
    </row>
    <row r="2656" spans="4:4" x14ac:dyDescent="0.2">
      <c r="D2656" s="145"/>
    </row>
    <row r="2657" spans="4:4" x14ac:dyDescent="0.2">
      <c r="D2657" s="145"/>
    </row>
    <row r="2658" spans="4:4" x14ac:dyDescent="0.2">
      <c r="D2658" s="145"/>
    </row>
    <row r="2659" spans="4:4" x14ac:dyDescent="0.2">
      <c r="D2659" s="145"/>
    </row>
    <row r="2660" spans="4:4" x14ac:dyDescent="0.2">
      <c r="D2660" s="145"/>
    </row>
    <row r="2661" spans="4:4" x14ac:dyDescent="0.2">
      <c r="D2661" s="145"/>
    </row>
    <row r="2662" spans="4:4" x14ac:dyDescent="0.2">
      <c r="D2662" s="145"/>
    </row>
    <row r="2663" spans="4:4" x14ac:dyDescent="0.2">
      <c r="D2663" s="145"/>
    </row>
    <row r="2664" spans="4:4" x14ac:dyDescent="0.2">
      <c r="D2664" s="145"/>
    </row>
    <row r="2665" spans="4:4" x14ac:dyDescent="0.2">
      <c r="D2665" s="145"/>
    </row>
    <row r="2666" spans="4:4" x14ac:dyDescent="0.2">
      <c r="D2666" s="145"/>
    </row>
    <row r="2667" spans="4:4" x14ac:dyDescent="0.2">
      <c r="D2667" s="145"/>
    </row>
    <row r="2668" spans="4:4" x14ac:dyDescent="0.2">
      <c r="D2668" s="145"/>
    </row>
    <row r="2669" spans="4:4" x14ac:dyDescent="0.2">
      <c r="D2669" s="145"/>
    </row>
    <row r="2670" spans="4:4" x14ac:dyDescent="0.2">
      <c r="D2670" s="145"/>
    </row>
    <row r="2671" spans="4:4" x14ac:dyDescent="0.2">
      <c r="D2671" s="145"/>
    </row>
    <row r="2672" spans="4:4" x14ac:dyDescent="0.2">
      <c r="D2672" s="145"/>
    </row>
    <row r="2673" spans="4:4" x14ac:dyDescent="0.2">
      <c r="D2673" s="145"/>
    </row>
    <row r="2674" spans="4:4" x14ac:dyDescent="0.2">
      <c r="D2674" s="145"/>
    </row>
    <row r="2675" spans="4:4" x14ac:dyDescent="0.2">
      <c r="D2675" s="145"/>
    </row>
    <row r="2676" spans="4:4" x14ac:dyDescent="0.2">
      <c r="D2676" s="145"/>
    </row>
    <row r="2677" spans="4:4" x14ac:dyDescent="0.2">
      <c r="D2677" s="145"/>
    </row>
    <row r="2678" spans="4:4" x14ac:dyDescent="0.2">
      <c r="D2678" s="145"/>
    </row>
    <row r="2679" spans="4:4" x14ac:dyDescent="0.2">
      <c r="D2679" s="145"/>
    </row>
    <row r="2680" spans="4:4" x14ac:dyDescent="0.2">
      <c r="D2680" s="145"/>
    </row>
    <row r="2681" spans="4:4" x14ac:dyDescent="0.2">
      <c r="D2681" s="145"/>
    </row>
    <row r="2682" spans="4:4" x14ac:dyDescent="0.2">
      <c r="D2682" s="145"/>
    </row>
    <row r="2683" spans="4:4" x14ac:dyDescent="0.2">
      <c r="D2683" s="145"/>
    </row>
    <row r="2684" spans="4:4" x14ac:dyDescent="0.2">
      <c r="D2684" s="145"/>
    </row>
    <row r="2685" spans="4:4" x14ac:dyDescent="0.2">
      <c r="D2685" s="145"/>
    </row>
    <row r="2686" spans="4:4" x14ac:dyDescent="0.2">
      <c r="D2686" s="145"/>
    </row>
    <row r="2687" spans="4:4" x14ac:dyDescent="0.2">
      <c r="D2687" s="145"/>
    </row>
    <row r="2688" spans="4:4" x14ac:dyDescent="0.2">
      <c r="D2688" s="145"/>
    </row>
    <row r="2689" spans="4:4" x14ac:dyDescent="0.2">
      <c r="D2689" s="145"/>
    </row>
    <row r="2690" spans="4:4" x14ac:dyDescent="0.2">
      <c r="D2690" s="145"/>
    </row>
    <row r="2691" spans="4:4" x14ac:dyDescent="0.2">
      <c r="D2691" s="145"/>
    </row>
    <row r="2692" spans="4:4" x14ac:dyDescent="0.2">
      <c r="D2692" s="145"/>
    </row>
    <row r="2693" spans="4:4" x14ac:dyDescent="0.2">
      <c r="D2693" s="145"/>
    </row>
    <row r="2694" spans="4:4" x14ac:dyDescent="0.2">
      <c r="D2694" s="145"/>
    </row>
    <row r="2695" spans="4:4" x14ac:dyDescent="0.2">
      <c r="D2695" s="145"/>
    </row>
    <row r="2696" spans="4:4" x14ac:dyDescent="0.2">
      <c r="D2696" s="145"/>
    </row>
    <row r="2697" spans="4:4" x14ac:dyDescent="0.2">
      <c r="D2697" s="145"/>
    </row>
    <row r="2698" spans="4:4" x14ac:dyDescent="0.2">
      <c r="D2698" s="145"/>
    </row>
    <row r="2699" spans="4:4" x14ac:dyDescent="0.2">
      <c r="D2699" s="145"/>
    </row>
    <row r="2700" spans="4:4" x14ac:dyDescent="0.2">
      <c r="D2700" s="145"/>
    </row>
    <row r="2701" spans="4:4" x14ac:dyDescent="0.2">
      <c r="D2701" s="145"/>
    </row>
    <row r="2702" spans="4:4" x14ac:dyDescent="0.2">
      <c r="D2702" s="145"/>
    </row>
    <row r="2703" spans="4:4" x14ac:dyDescent="0.2">
      <c r="D2703" s="145"/>
    </row>
    <row r="2704" spans="4:4" x14ac:dyDescent="0.2">
      <c r="D2704" s="145"/>
    </row>
    <row r="2705" spans="4:4" x14ac:dyDescent="0.2">
      <c r="D2705" s="145"/>
    </row>
    <row r="2706" spans="4:4" x14ac:dyDescent="0.2">
      <c r="D2706" s="145"/>
    </row>
    <row r="2707" spans="4:4" x14ac:dyDescent="0.2">
      <c r="D2707" s="145"/>
    </row>
    <row r="2708" spans="4:4" x14ac:dyDescent="0.2">
      <c r="D2708" s="145"/>
    </row>
    <row r="2709" spans="4:4" x14ac:dyDescent="0.2">
      <c r="D2709" s="145"/>
    </row>
    <row r="2710" spans="4:4" x14ac:dyDescent="0.2">
      <c r="D2710" s="145"/>
    </row>
    <row r="2711" spans="4:4" x14ac:dyDescent="0.2">
      <c r="D2711" s="145"/>
    </row>
    <row r="2712" spans="4:4" x14ac:dyDescent="0.2">
      <c r="D2712" s="145"/>
    </row>
    <row r="2713" spans="4:4" x14ac:dyDescent="0.2">
      <c r="D2713" s="145"/>
    </row>
    <row r="2714" spans="4:4" x14ac:dyDescent="0.2">
      <c r="D2714" s="145"/>
    </row>
    <row r="2715" spans="4:4" x14ac:dyDescent="0.2">
      <c r="D2715" s="145"/>
    </row>
    <row r="2716" spans="4:4" x14ac:dyDescent="0.2">
      <c r="D2716" s="145"/>
    </row>
    <row r="2717" spans="4:4" x14ac:dyDescent="0.2">
      <c r="D2717" s="145"/>
    </row>
    <row r="2718" spans="4:4" x14ac:dyDescent="0.2">
      <c r="D2718" s="145"/>
    </row>
    <row r="2719" spans="4:4" x14ac:dyDescent="0.2">
      <c r="D2719" s="145"/>
    </row>
    <row r="2720" spans="4:4" x14ac:dyDescent="0.2">
      <c r="D2720" s="145"/>
    </row>
    <row r="2721" spans="4:4" x14ac:dyDescent="0.2">
      <c r="D2721" s="145"/>
    </row>
    <row r="2722" spans="4:4" x14ac:dyDescent="0.2">
      <c r="D2722" s="145"/>
    </row>
    <row r="2723" spans="4:4" x14ac:dyDescent="0.2">
      <c r="D2723" s="145"/>
    </row>
    <row r="2724" spans="4:4" x14ac:dyDescent="0.2">
      <c r="D2724" s="145"/>
    </row>
    <row r="2725" spans="4:4" x14ac:dyDescent="0.2">
      <c r="D2725" s="145"/>
    </row>
    <row r="2726" spans="4:4" x14ac:dyDescent="0.2">
      <c r="D2726" s="145"/>
    </row>
    <row r="2727" spans="4:4" x14ac:dyDescent="0.2">
      <c r="D2727" s="145"/>
    </row>
    <row r="2728" spans="4:4" x14ac:dyDescent="0.2">
      <c r="D2728" s="145"/>
    </row>
    <row r="2729" spans="4:4" x14ac:dyDescent="0.2">
      <c r="D2729" s="145"/>
    </row>
    <row r="2730" spans="4:4" x14ac:dyDescent="0.2">
      <c r="D2730" s="145"/>
    </row>
    <row r="2731" spans="4:4" x14ac:dyDescent="0.2">
      <c r="D2731" s="145"/>
    </row>
    <row r="2732" spans="4:4" x14ac:dyDescent="0.2">
      <c r="D2732" s="145"/>
    </row>
    <row r="2733" spans="4:4" x14ac:dyDescent="0.2">
      <c r="D2733" s="145"/>
    </row>
    <row r="2734" spans="4:4" x14ac:dyDescent="0.2">
      <c r="D2734" s="145"/>
    </row>
    <row r="2735" spans="4:4" x14ac:dyDescent="0.2">
      <c r="D2735" s="145"/>
    </row>
    <row r="2736" spans="4:4" x14ac:dyDescent="0.2">
      <c r="D2736" s="145"/>
    </row>
    <row r="2737" spans="4:4" x14ac:dyDescent="0.2">
      <c r="D2737" s="145"/>
    </row>
    <row r="2738" spans="4:4" x14ac:dyDescent="0.2">
      <c r="D2738" s="145"/>
    </row>
    <row r="2739" spans="4:4" x14ac:dyDescent="0.2">
      <c r="D2739" s="145"/>
    </row>
    <row r="2740" spans="4:4" x14ac:dyDescent="0.2">
      <c r="D2740" s="145"/>
    </row>
    <row r="2741" spans="4:4" x14ac:dyDescent="0.2">
      <c r="D2741" s="145"/>
    </row>
    <row r="2742" spans="4:4" x14ac:dyDescent="0.2">
      <c r="D2742" s="145"/>
    </row>
    <row r="2743" spans="4:4" x14ac:dyDescent="0.2">
      <c r="D2743" s="145"/>
    </row>
    <row r="2744" spans="4:4" x14ac:dyDescent="0.2">
      <c r="D2744" s="145"/>
    </row>
    <row r="2745" spans="4:4" x14ac:dyDescent="0.2">
      <c r="D2745" s="145"/>
    </row>
    <row r="2746" spans="4:4" x14ac:dyDescent="0.2">
      <c r="D2746" s="145"/>
    </row>
    <row r="2747" spans="4:4" x14ac:dyDescent="0.2">
      <c r="D2747" s="145"/>
    </row>
    <row r="2748" spans="4:4" x14ac:dyDescent="0.2">
      <c r="D2748" s="145"/>
    </row>
    <row r="2749" spans="4:4" x14ac:dyDescent="0.2">
      <c r="D2749" s="145"/>
    </row>
    <row r="2750" spans="4:4" x14ac:dyDescent="0.2">
      <c r="D2750" s="145"/>
    </row>
    <row r="2751" spans="4:4" x14ac:dyDescent="0.2">
      <c r="D2751" s="145"/>
    </row>
    <row r="2752" spans="4:4" x14ac:dyDescent="0.2">
      <c r="D2752" s="145"/>
    </row>
    <row r="2753" spans="4:4" x14ac:dyDescent="0.2">
      <c r="D2753" s="145"/>
    </row>
    <row r="2754" spans="4:4" x14ac:dyDescent="0.2">
      <c r="D2754" s="145"/>
    </row>
    <row r="2755" spans="4:4" x14ac:dyDescent="0.2">
      <c r="D2755" s="145"/>
    </row>
    <row r="2756" spans="4:4" x14ac:dyDescent="0.2">
      <c r="D2756" s="145"/>
    </row>
    <row r="2757" spans="4:4" x14ac:dyDescent="0.2">
      <c r="D2757" s="145"/>
    </row>
    <row r="2758" spans="4:4" x14ac:dyDescent="0.2">
      <c r="D2758" s="145"/>
    </row>
    <row r="2759" spans="4:4" x14ac:dyDescent="0.2">
      <c r="D2759" s="145"/>
    </row>
    <row r="2760" spans="4:4" x14ac:dyDescent="0.2">
      <c r="D2760" s="145"/>
    </row>
    <row r="2761" spans="4:4" x14ac:dyDescent="0.2">
      <c r="D2761" s="145"/>
    </row>
    <row r="2762" spans="4:4" x14ac:dyDescent="0.2">
      <c r="D2762" s="145"/>
    </row>
    <row r="2763" spans="4:4" x14ac:dyDescent="0.2">
      <c r="D2763" s="145"/>
    </row>
    <row r="2764" spans="4:4" x14ac:dyDescent="0.2">
      <c r="D2764" s="145"/>
    </row>
    <row r="2765" spans="4:4" x14ac:dyDescent="0.2">
      <c r="D2765" s="145"/>
    </row>
    <row r="2766" spans="4:4" x14ac:dyDescent="0.2">
      <c r="D2766" s="145"/>
    </row>
    <row r="2767" spans="4:4" x14ac:dyDescent="0.2">
      <c r="D2767" s="145"/>
    </row>
    <row r="2768" spans="4:4" x14ac:dyDescent="0.2">
      <c r="D2768" s="145"/>
    </row>
    <row r="2769" spans="4:4" x14ac:dyDescent="0.2">
      <c r="D2769" s="145"/>
    </row>
    <row r="2770" spans="4:4" x14ac:dyDescent="0.2">
      <c r="D2770" s="145"/>
    </row>
    <row r="2771" spans="4:4" x14ac:dyDescent="0.2">
      <c r="D2771" s="145"/>
    </row>
    <row r="2772" spans="4:4" x14ac:dyDescent="0.2">
      <c r="D2772" s="145"/>
    </row>
    <row r="2773" spans="4:4" x14ac:dyDescent="0.2">
      <c r="D2773" s="145"/>
    </row>
    <row r="2774" spans="4:4" x14ac:dyDescent="0.2">
      <c r="D2774" s="145"/>
    </row>
    <row r="2775" spans="4:4" x14ac:dyDescent="0.2">
      <c r="D2775" s="145"/>
    </row>
    <row r="2776" spans="4:4" x14ac:dyDescent="0.2">
      <c r="D2776" s="145"/>
    </row>
    <row r="2777" spans="4:4" x14ac:dyDescent="0.2">
      <c r="D2777" s="145"/>
    </row>
    <row r="2778" spans="4:4" x14ac:dyDescent="0.2">
      <c r="D2778" s="145"/>
    </row>
    <row r="2779" spans="4:4" x14ac:dyDescent="0.2">
      <c r="D2779" s="145"/>
    </row>
    <row r="2780" spans="4:4" x14ac:dyDescent="0.2">
      <c r="D2780" s="145"/>
    </row>
    <row r="2781" spans="4:4" x14ac:dyDescent="0.2">
      <c r="D2781" s="145"/>
    </row>
    <row r="2782" spans="4:4" x14ac:dyDescent="0.2">
      <c r="D2782" s="145"/>
    </row>
    <row r="2783" spans="4:4" x14ac:dyDescent="0.2">
      <c r="D2783" s="145"/>
    </row>
    <row r="2784" spans="4:4" x14ac:dyDescent="0.2">
      <c r="D2784" s="145"/>
    </row>
    <row r="2785" spans="4:4" x14ac:dyDescent="0.2">
      <c r="D2785" s="145"/>
    </row>
    <row r="2786" spans="4:4" x14ac:dyDescent="0.2">
      <c r="D2786" s="145"/>
    </row>
    <row r="2787" spans="4:4" x14ac:dyDescent="0.2">
      <c r="D2787" s="145"/>
    </row>
    <row r="2788" spans="4:4" x14ac:dyDescent="0.2">
      <c r="D2788" s="145"/>
    </row>
    <row r="2789" spans="4:4" x14ac:dyDescent="0.2">
      <c r="D2789" s="145"/>
    </row>
    <row r="2790" spans="4:4" x14ac:dyDescent="0.2">
      <c r="D2790" s="145"/>
    </row>
    <row r="2791" spans="4:4" x14ac:dyDescent="0.2">
      <c r="D2791" s="145"/>
    </row>
    <row r="2792" spans="4:4" x14ac:dyDescent="0.2">
      <c r="D2792" s="145"/>
    </row>
    <row r="2793" spans="4:4" x14ac:dyDescent="0.2">
      <c r="D2793" s="145"/>
    </row>
    <row r="2794" spans="4:4" x14ac:dyDescent="0.2">
      <c r="D2794" s="145"/>
    </row>
    <row r="2795" spans="4:4" x14ac:dyDescent="0.2">
      <c r="D2795" s="145"/>
    </row>
    <row r="2796" spans="4:4" x14ac:dyDescent="0.2">
      <c r="D2796" s="145"/>
    </row>
    <row r="2797" spans="4:4" x14ac:dyDescent="0.2">
      <c r="D2797" s="145"/>
    </row>
    <row r="2798" spans="4:4" x14ac:dyDescent="0.2">
      <c r="D2798" s="145"/>
    </row>
    <row r="2799" spans="4:4" x14ac:dyDescent="0.2">
      <c r="D2799" s="145"/>
    </row>
    <row r="2800" spans="4:4" x14ac:dyDescent="0.2">
      <c r="D2800" s="145"/>
    </row>
    <row r="2801" spans="4:4" x14ac:dyDescent="0.2">
      <c r="D2801" s="145"/>
    </row>
    <row r="2802" spans="4:4" x14ac:dyDescent="0.2">
      <c r="D2802" s="145"/>
    </row>
    <row r="2803" spans="4:4" x14ac:dyDescent="0.2">
      <c r="D2803" s="145"/>
    </row>
    <row r="2804" spans="4:4" x14ac:dyDescent="0.2">
      <c r="D2804" s="145"/>
    </row>
    <row r="2805" spans="4:4" x14ac:dyDescent="0.2">
      <c r="D2805" s="145"/>
    </row>
    <row r="2806" spans="4:4" x14ac:dyDescent="0.2">
      <c r="D2806" s="145"/>
    </row>
    <row r="2807" spans="4:4" x14ac:dyDescent="0.2">
      <c r="D2807" s="145"/>
    </row>
    <row r="2808" spans="4:4" x14ac:dyDescent="0.2">
      <c r="D2808" s="145"/>
    </row>
    <row r="2809" spans="4:4" x14ac:dyDescent="0.2">
      <c r="D2809" s="145"/>
    </row>
    <row r="2810" spans="4:4" x14ac:dyDescent="0.2">
      <c r="D2810" s="145"/>
    </row>
    <row r="2811" spans="4:4" x14ac:dyDescent="0.2">
      <c r="D2811" s="145"/>
    </row>
    <row r="2812" spans="4:4" x14ac:dyDescent="0.2">
      <c r="D2812" s="145"/>
    </row>
    <row r="2813" spans="4:4" x14ac:dyDescent="0.2">
      <c r="D2813" s="145"/>
    </row>
    <row r="2814" spans="4:4" x14ac:dyDescent="0.2">
      <c r="D2814" s="145"/>
    </row>
    <row r="2815" spans="4:4" x14ac:dyDescent="0.2">
      <c r="D2815" s="145"/>
    </row>
    <row r="2816" spans="4:4" x14ac:dyDescent="0.2">
      <c r="D2816" s="145"/>
    </row>
    <row r="2817" spans="4:4" x14ac:dyDescent="0.2">
      <c r="D2817" s="145"/>
    </row>
    <row r="2818" spans="4:4" x14ac:dyDescent="0.2">
      <c r="D2818" s="145"/>
    </row>
    <row r="2819" spans="4:4" x14ac:dyDescent="0.2">
      <c r="D2819" s="145"/>
    </row>
    <row r="2820" spans="4:4" x14ac:dyDescent="0.2">
      <c r="D2820" s="145"/>
    </row>
    <row r="2821" spans="4:4" x14ac:dyDescent="0.2">
      <c r="D2821" s="145"/>
    </row>
    <row r="2822" spans="4:4" x14ac:dyDescent="0.2">
      <c r="D2822" s="145"/>
    </row>
    <row r="2823" spans="4:4" x14ac:dyDescent="0.2">
      <c r="D2823" s="145"/>
    </row>
    <row r="2824" spans="4:4" x14ac:dyDescent="0.2">
      <c r="D2824" s="145"/>
    </row>
    <row r="2825" spans="4:4" x14ac:dyDescent="0.2">
      <c r="D2825" s="145"/>
    </row>
    <row r="2826" spans="4:4" x14ac:dyDescent="0.2">
      <c r="D2826" s="145"/>
    </row>
    <row r="2827" spans="4:4" x14ac:dyDescent="0.2">
      <c r="D2827" s="145"/>
    </row>
    <row r="2828" spans="4:4" x14ac:dyDescent="0.2">
      <c r="D2828" s="145"/>
    </row>
    <row r="2829" spans="4:4" x14ac:dyDescent="0.2">
      <c r="D2829" s="145"/>
    </row>
    <row r="2830" spans="4:4" x14ac:dyDescent="0.2">
      <c r="D2830" s="145"/>
    </row>
    <row r="2831" spans="4:4" x14ac:dyDescent="0.2">
      <c r="D2831" s="145"/>
    </row>
    <row r="2832" spans="4:4" x14ac:dyDescent="0.2">
      <c r="D2832" s="145"/>
    </row>
    <row r="2833" spans="4:4" x14ac:dyDescent="0.2">
      <c r="D2833" s="145"/>
    </row>
    <row r="2834" spans="4:4" x14ac:dyDescent="0.2">
      <c r="D2834" s="145"/>
    </row>
    <row r="2835" spans="4:4" x14ac:dyDescent="0.2">
      <c r="D2835" s="145"/>
    </row>
    <row r="2836" spans="4:4" x14ac:dyDescent="0.2">
      <c r="D2836" s="145"/>
    </row>
    <row r="2837" spans="4:4" x14ac:dyDescent="0.2">
      <c r="D2837" s="145"/>
    </row>
    <row r="2838" spans="4:4" x14ac:dyDescent="0.2">
      <c r="D2838" s="145"/>
    </row>
    <row r="2839" spans="4:4" x14ac:dyDescent="0.2">
      <c r="D2839" s="145"/>
    </row>
    <row r="2840" spans="4:4" x14ac:dyDescent="0.2">
      <c r="D2840" s="145"/>
    </row>
    <row r="2841" spans="4:4" x14ac:dyDescent="0.2">
      <c r="D2841" s="145"/>
    </row>
    <row r="2842" spans="4:4" x14ac:dyDescent="0.2">
      <c r="D2842" s="145"/>
    </row>
    <row r="2843" spans="4:4" x14ac:dyDescent="0.2">
      <c r="D2843" s="145"/>
    </row>
    <row r="2844" spans="4:4" x14ac:dyDescent="0.2">
      <c r="D2844" s="145"/>
    </row>
    <row r="2845" spans="4:4" x14ac:dyDescent="0.2">
      <c r="D2845" s="145"/>
    </row>
    <row r="2846" spans="4:4" x14ac:dyDescent="0.2">
      <c r="D2846" s="145"/>
    </row>
    <row r="2847" spans="4:4" x14ac:dyDescent="0.2">
      <c r="D2847" s="145"/>
    </row>
    <row r="2848" spans="4:4" x14ac:dyDescent="0.2">
      <c r="D2848" s="145"/>
    </row>
    <row r="2849" spans="4:4" x14ac:dyDescent="0.2">
      <c r="D2849" s="145"/>
    </row>
    <row r="2850" spans="4:4" x14ac:dyDescent="0.2">
      <c r="D2850" s="145"/>
    </row>
    <row r="2851" spans="4:4" x14ac:dyDescent="0.2">
      <c r="D2851" s="145"/>
    </row>
    <row r="2852" spans="4:4" x14ac:dyDescent="0.2">
      <c r="D2852" s="145"/>
    </row>
    <row r="2853" spans="4:4" x14ac:dyDescent="0.2">
      <c r="D2853" s="145"/>
    </row>
    <row r="2854" spans="4:4" x14ac:dyDescent="0.2">
      <c r="D2854" s="145"/>
    </row>
    <row r="2855" spans="4:4" x14ac:dyDescent="0.2">
      <c r="D2855" s="145"/>
    </row>
    <row r="2856" spans="4:4" x14ac:dyDescent="0.2">
      <c r="D2856" s="145"/>
    </row>
    <row r="2857" spans="4:4" x14ac:dyDescent="0.2">
      <c r="D2857" s="145"/>
    </row>
    <row r="2858" spans="4:4" x14ac:dyDescent="0.2">
      <c r="D2858" s="145"/>
    </row>
    <row r="2859" spans="4:4" x14ac:dyDescent="0.2">
      <c r="D2859" s="145"/>
    </row>
    <row r="2860" spans="4:4" x14ac:dyDescent="0.2">
      <c r="D2860" s="145"/>
    </row>
    <row r="2861" spans="4:4" x14ac:dyDescent="0.2">
      <c r="D2861" s="145"/>
    </row>
    <row r="2862" spans="4:4" x14ac:dyDescent="0.2">
      <c r="D2862" s="145"/>
    </row>
    <row r="2863" spans="4:4" x14ac:dyDescent="0.2">
      <c r="D2863" s="145"/>
    </row>
    <row r="2864" spans="4:4" x14ac:dyDescent="0.2">
      <c r="D2864" s="145"/>
    </row>
    <row r="2865" spans="4:4" x14ac:dyDescent="0.2">
      <c r="D2865" s="145"/>
    </row>
    <row r="2866" spans="4:4" x14ac:dyDescent="0.2">
      <c r="D2866" s="145"/>
    </row>
    <row r="2867" spans="4:4" x14ac:dyDescent="0.2">
      <c r="D2867" s="145"/>
    </row>
    <row r="2868" spans="4:4" x14ac:dyDescent="0.2">
      <c r="D2868" s="145"/>
    </row>
    <row r="2869" spans="4:4" x14ac:dyDescent="0.2">
      <c r="D2869" s="145"/>
    </row>
    <row r="2870" spans="4:4" x14ac:dyDescent="0.2">
      <c r="D2870" s="145"/>
    </row>
    <row r="2871" spans="4:4" x14ac:dyDescent="0.2">
      <c r="D2871" s="145"/>
    </row>
    <row r="2872" spans="4:4" x14ac:dyDescent="0.2">
      <c r="D2872" s="145"/>
    </row>
    <row r="2873" spans="4:4" x14ac:dyDescent="0.2">
      <c r="D2873" s="145"/>
    </row>
    <row r="2874" spans="4:4" x14ac:dyDescent="0.2">
      <c r="D2874" s="145"/>
    </row>
    <row r="2875" spans="4:4" x14ac:dyDescent="0.2">
      <c r="D2875" s="145"/>
    </row>
    <row r="2876" spans="4:4" x14ac:dyDescent="0.2">
      <c r="D2876" s="145"/>
    </row>
    <row r="2877" spans="4:4" x14ac:dyDescent="0.2">
      <c r="D2877" s="145"/>
    </row>
    <row r="2878" spans="4:4" x14ac:dyDescent="0.2">
      <c r="D2878" s="145"/>
    </row>
    <row r="2879" spans="4:4" x14ac:dyDescent="0.2">
      <c r="D2879" s="145"/>
    </row>
    <row r="2880" spans="4:4" x14ac:dyDescent="0.2">
      <c r="D2880" s="145"/>
    </row>
    <row r="2881" spans="4:4" x14ac:dyDescent="0.2">
      <c r="D2881" s="145"/>
    </row>
    <row r="2882" spans="4:4" x14ac:dyDescent="0.2">
      <c r="D2882" s="145"/>
    </row>
    <row r="2883" spans="4:4" x14ac:dyDescent="0.2">
      <c r="D2883" s="145"/>
    </row>
    <row r="2884" spans="4:4" x14ac:dyDescent="0.2">
      <c r="D2884" s="145"/>
    </row>
    <row r="2885" spans="4:4" x14ac:dyDescent="0.2">
      <c r="D2885" s="145"/>
    </row>
    <row r="2886" spans="4:4" x14ac:dyDescent="0.2">
      <c r="D2886" s="145"/>
    </row>
    <row r="2887" spans="4:4" x14ac:dyDescent="0.2">
      <c r="D2887" s="145"/>
    </row>
    <row r="2888" spans="4:4" x14ac:dyDescent="0.2">
      <c r="D2888" s="145"/>
    </row>
    <row r="2889" spans="4:4" x14ac:dyDescent="0.2">
      <c r="D2889" s="145"/>
    </row>
    <row r="2890" spans="4:4" x14ac:dyDescent="0.2">
      <c r="D2890" s="145"/>
    </row>
    <row r="2891" spans="4:4" x14ac:dyDescent="0.2">
      <c r="D2891" s="145"/>
    </row>
    <row r="2892" spans="4:4" x14ac:dyDescent="0.2">
      <c r="D2892" s="145"/>
    </row>
    <row r="2893" spans="4:4" x14ac:dyDescent="0.2">
      <c r="D2893" s="145"/>
    </row>
    <row r="2894" spans="4:4" x14ac:dyDescent="0.2">
      <c r="D2894" s="145"/>
    </row>
    <row r="2895" spans="4:4" x14ac:dyDescent="0.2">
      <c r="D2895" s="145"/>
    </row>
    <row r="2896" spans="4:4" x14ac:dyDescent="0.2">
      <c r="D2896" s="145"/>
    </row>
    <row r="2897" spans="4:4" x14ac:dyDescent="0.2">
      <c r="D2897" s="145"/>
    </row>
    <row r="2898" spans="4:4" x14ac:dyDescent="0.2">
      <c r="D2898" s="145"/>
    </row>
    <row r="2899" spans="4:4" x14ac:dyDescent="0.2">
      <c r="D2899" s="145"/>
    </row>
    <row r="2900" spans="4:4" x14ac:dyDescent="0.2">
      <c r="D2900" s="145"/>
    </row>
    <row r="2901" spans="4:4" x14ac:dyDescent="0.2">
      <c r="D2901" s="145"/>
    </row>
    <row r="2902" spans="4:4" x14ac:dyDescent="0.2">
      <c r="D2902" s="145"/>
    </row>
    <row r="2903" spans="4:4" x14ac:dyDescent="0.2">
      <c r="D2903" s="145"/>
    </row>
    <row r="2904" spans="4:4" x14ac:dyDescent="0.2">
      <c r="D2904" s="145"/>
    </row>
    <row r="2905" spans="4:4" x14ac:dyDescent="0.2">
      <c r="D2905" s="145"/>
    </row>
    <row r="2906" spans="4:4" x14ac:dyDescent="0.2">
      <c r="D2906" s="145"/>
    </row>
    <row r="2907" spans="4:4" x14ac:dyDescent="0.2">
      <c r="D2907" s="145"/>
    </row>
    <row r="2908" spans="4:4" x14ac:dyDescent="0.2">
      <c r="D2908" s="145"/>
    </row>
    <row r="2909" spans="4:4" x14ac:dyDescent="0.2">
      <c r="D2909" s="145"/>
    </row>
    <row r="2910" spans="4:4" x14ac:dyDescent="0.2">
      <c r="D2910" s="145"/>
    </row>
    <row r="2911" spans="4:4" x14ac:dyDescent="0.2">
      <c r="D2911" s="145"/>
    </row>
    <row r="2912" spans="4:4" x14ac:dyDescent="0.2">
      <c r="D2912" s="145"/>
    </row>
    <row r="2913" spans="4:4" x14ac:dyDescent="0.2">
      <c r="D2913" s="145"/>
    </row>
    <row r="2914" spans="4:4" x14ac:dyDescent="0.2">
      <c r="D2914" s="145"/>
    </row>
    <row r="2915" spans="4:4" x14ac:dyDescent="0.2">
      <c r="D2915" s="145"/>
    </row>
    <row r="2916" spans="4:4" x14ac:dyDescent="0.2">
      <c r="D2916" s="145"/>
    </row>
    <row r="2917" spans="4:4" x14ac:dyDescent="0.2">
      <c r="D2917" s="145"/>
    </row>
    <row r="2918" spans="4:4" x14ac:dyDescent="0.2">
      <c r="D2918" s="145"/>
    </row>
    <row r="2919" spans="4:4" x14ac:dyDescent="0.2">
      <c r="D2919" s="145"/>
    </row>
    <row r="2920" spans="4:4" x14ac:dyDescent="0.2">
      <c r="D2920" s="145"/>
    </row>
    <row r="2921" spans="4:4" x14ac:dyDescent="0.2">
      <c r="D2921" s="145"/>
    </row>
    <row r="2922" spans="4:4" x14ac:dyDescent="0.2">
      <c r="D2922" s="145"/>
    </row>
    <row r="2923" spans="4:4" x14ac:dyDescent="0.2">
      <c r="D2923" s="145"/>
    </row>
    <row r="2924" spans="4:4" x14ac:dyDescent="0.2">
      <c r="D2924" s="145"/>
    </row>
    <row r="2925" spans="4:4" x14ac:dyDescent="0.2">
      <c r="D2925" s="145"/>
    </row>
    <row r="2926" spans="4:4" x14ac:dyDescent="0.2">
      <c r="D2926" s="145"/>
    </row>
    <row r="2927" spans="4:4" x14ac:dyDescent="0.2">
      <c r="D2927" s="145"/>
    </row>
    <row r="2928" spans="4:4" x14ac:dyDescent="0.2">
      <c r="D2928" s="145"/>
    </row>
    <row r="2929" spans="4:4" x14ac:dyDescent="0.2">
      <c r="D2929" s="145"/>
    </row>
    <row r="2930" spans="4:4" x14ac:dyDescent="0.2">
      <c r="D2930" s="145"/>
    </row>
    <row r="2931" spans="4:4" x14ac:dyDescent="0.2">
      <c r="D2931" s="145"/>
    </row>
    <row r="2932" spans="4:4" x14ac:dyDescent="0.2">
      <c r="D2932" s="145"/>
    </row>
    <row r="2933" spans="4:4" x14ac:dyDescent="0.2">
      <c r="D2933" s="145"/>
    </row>
    <row r="2934" spans="4:4" x14ac:dyDescent="0.2">
      <c r="D2934" s="145"/>
    </row>
    <row r="2935" spans="4:4" x14ac:dyDescent="0.2">
      <c r="D2935" s="145"/>
    </row>
    <row r="2936" spans="4:4" x14ac:dyDescent="0.2">
      <c r="D2936" s="145"/>
    </row>
    <row r="2937" spans="4:4" x14ac:dyDescent="0.2">
      <c r="D2937" s="145"/>
    </row>
    <row r="2938" spans="4:4" x14ac:dyDescent="0.2">
      <c r="D2938" s="145"/>
    </row>
    <row r="2939" spans="4:4" x14ac:dyDescent="0.2">
      <c r="D2939" s="145"/>
    </row>
    <row r="2940" spans="4:4" x14ac:dyDescent="0.2">
      <c r="D2940" s="145"/>
    </row>
    <row r="2941" spans="4:4" x14ac:dyDescent="0.2">
      <c r="D2941" s="145"/>
    </row>
    <row r="2942" spans="4:4" x14ac:dyDescent="0.2">
      <c r="D2942" s="145"/>
    </row>
    <row r="2943" spans="4:4" x14ac:dyDescent="0.2">
      <c r="D2943" s="145"/>
    </row>
    <row r="2944" spans="4:4" x14ac:dyDescent="0.2">
      <c r="D2944" s="145"/>
    </row>
    <row r="2945" spans="4:4" x14ac:dyDescent="0.2">
      <c r="D2945" s="145"/>
    </row>
    <row r="2946" spans="4:4" x14ac:dyDescent="0.2">
      <c r="D2946" s="145"/>
    </row>
    <row r="2947" spans="4:4" x14ac:dyDescent="0.2">
      <c r="D2947" s="145"/>
    </row>
    <row r="2948" spans="4:4" x14ac:dyDescent="0.2">
      <c r="D2948" s="145"/>
    </row>
    <row r="2949" spans="4:4" x14ac:dyDescent="0.2">
      <c r="D2949" s="145"/>
    </row>
    <row r="2950" spans="4:4" x14ac:dyDescent="0.2">
      <c r="D2950" s="145"/>
    </row>
    <row r="2951" spans="4:4" x14ac:dyDescent="0.2">
      <c r="D2951" s="145"/>
    </row>
    <row r="2952" spans="4:4" x14ac:dyDescent="0.2">
      <c r="D2952" s="145"/>
    </row>
    <row r="2953" spans="4:4" x14ac:dyDescent="0.2">
      <c r="D2953" s="145"/>
    </row>
    <row r="2954" spans="4:4" x14ac:dyDescent="0.2">
      <c r="D2954" s="145"/>
    </row>
    <row r="2955" spans="4:4" x14ac:dyDescent="0.2">
      <c r="D2955" s="145"/>
    </row>
    <row r="2956" spans="4:4" x14ac:dyDescent="0.2">
      <c r="D2956" s="145"/>
    </row>
    <row r="2957" spans="4:4" x14ac:dyDescent="0.2">
      <c r="D2957" s="145"/>
    </row>
    <row r="2958" spans="4:4" x14ac:dyDescent="0.2">
      <c r="D2958" s="145"/>
    </row>
    <row r="2959" spans="4:4" x14ac:dyDescent="0.2">
      <c r="D2959" s="145"/>
    </row>
    <row r="2960" spans="4:4" x14ac:dyDescent="0.2">
      <c r="D2960" s="145"/>
    </row>
    <row r="2961" spans="4:4" x14ac:dyDescent="0.2">
      <c r="D2961" s="145"/>
    </row>
    <row r="2962" spans="4:4" x14ac:dyDescent="0.2">
      <c r="D2962" s="145"/>
    </row>
    <row r="2963" spans="4:4" x14ac:dyDescent="0.2">
      <c r="D2963" s="145"/>
    </row>
    <row r="2964" spans="4:4" x14ac:dyDescent="0.2">
      <c r="D2964" s="145"/>
    </row>
    <row r="2965" spans="4:4" x14ac:dyDescent="0.2">
      <c r="D2965" s="145"/>
    </row>
    <row r="2966" spans="4:4" x14ac:dyDescent="0.2">
      <c r="D2966" s="145"/>
    </row>
    <row r="2967" spans="4:4" x14ac:dyDescent="0.2">
      <c r="D2967" s="145"/>
    </row>
    <row r="2968" spans="4:4" x14ac:dyDescent="0.2">
      <c r="D2968" s="145"/>
    </row>
    <row r="2969" spans="4:4" x14ac:dyDescent="0.2">
      <c r="D2969" s="145"/>
    </row>
    <row r="2970" spans="4:4" x14ac:dyDescent="0.2">
      <c r="D2970" s="145"/>
    </row>
    <row r="2971" spans="4:4" x14ac:dyDescent="0.2">
      <c r="D2971" s="145"/>
    </row>
    <row r="2972" spans="4:4" x14ac:dyDescent="0.2">
      <c r="D2972" s="145"/>
    </row>
    <row r="2973" spans="4:4" x14ac:dyDescent="0.2">
      <c r="D2973" s="145"/>
    </row>
    <row r="2974" spans="4:4" x14ac:dyDescent="0.2">
      <c r="D2974" s="145"/>
    </row>
    <row r="2975" spans="4:4" x14ac:dyDescent="0.2">
      <c r="D2975" s="145"/>
    </row>
    <row r="2976" spans="4:4" x14ac:dyDescent="0.2">
      <c r="D2976" s="145"/>
    </row>
    <row r="2977" spans="4:4" x14ac:dyDescent="0.2">
      <c r="D2977" s="145"/>
    </row>
    <row r="2978" spans="4:4" x14ac:dyDescent="0.2">
      <c r="D2978" s="145"/>
    </row>
    <row r="2979" spans="4:4" x14ac:dyDescent="0.2">
      <c r="D2979" s="145"/>
    </row>
    <row r="2980" spans="4:4" x14ac:dyDescent="0.2">
      <c r="D2980" s="145"/>
    </row>
    <row r="2981" spans="4:4" x14ac:dyDescent="0.2">
      <c r="D2981" s="145"/>
    </row>
    <row r="2982" spans="4:4" x14ac:dyDescent="0.2">
      <c r="D2982" s="145"/>
    </row>
    <row r="2983" spans="4:4" x14ac:dyDescent="0.2">
      <c r="D2983" s="145"/>
    </row>
    <row r="2984" spans="4:4" x14ac:dyDescent="0.2">
      <c r="D2984" s="145"/>
    </row>
    <row r="2985" spans="4:4" x14ac:dyDescent="0.2">
      <c r="D2985" s="145"/>
    </row>
    <row r="2986" spans="4:4" x14ac:dyDescent="0.2">
      <c r="D2986" s="145"/>
    </row>
    <row r="2987" spans="4:4" x14ac:dyDescent="0.2">
      <c r="D2987" s="145"/>
    </row>
    <row r="2988" spans="4:4" x14ac:dyDescent="0.2">
      <c r="D2988" s="145"/>
    </row>
    <row r="2989" spans="4:4" x14ac:dyDescent="0.2">
      <c r="D2989" s="145"/>
    </row>
    <row r="2990" spans="4:4" x14ac:dyDescent="0.2">
      <c r="D2990" s="145"/>
    </row>
    <row r="2991" spans="4:4" x14ac:dyDescent="0.2">
      <c r="D2991" s="145"/>
    </row>
    <row r="2992" spans="4:4" x14ac:dyDescent="0.2">
      <c r="D2992" s="145"/>
    </row>
    <row r="2993" spans="4:4" x14ac:dyDescent="0.2">
      <c r="D2993" s="145"/>
    </row>
    <row r="2994" spans="4:4" x14ac:dyDescent="0.2">
      <c r="D2994" s="145"/>
    </row>
    <row r="2995" spans="4:4" x14ac:dyDescent="0.2">
      <c r="D2995" s="145"/>
    </row>
    <row r="2996" spans="4:4" x14ac:dyDescent="0.2">
      <c r="D2996" s="145"/>
    </row>
    <row r="2997" spans="4:4" x14ac:dyDescent="0.2">
      <c r="D2997" s="145"/>
    </row>
    <row r="2998" spans="4:4" x14ac:dyDescent="0.2">
      <c r="D2998" s="145"/>
    </row>
    <row r="2999" spans="4:4" x14ac:dyDescent="0.2">
      <c r="D2999" s="145"/>
    </row>
    <row r="3000" spans="4:4" x14ac:dyDescent="0.2">
      <c r="D3000" s="145"/>
    </row>
    <row r="3001" spans="4:4" x14ac:dyDescent="0.2">
      <c r="D3001" s="145"/>
    </row>
    <row r="3002" spans="4:4" x14ac:dyDescent="0.2">
      <c r="D3002" s="145"/>
    </row>
    <row r="3003" spans="4:4" x14ac:dyDescent="0.2">
      <c r="D3003" s="145"/>
    </row>
    <row r="3004" spans="4:4" x14ac:dyDescent="0.2">
      <c r="D3004" s="145"/>
    </row>
    <row r="3005" spans="4:4" x14ac:dyDescent="0.2">
      <c r="D3005" s="145"/>
    </row>
    <row r="3006" spans="4:4" x14ac:dyDescent="0.2">
      <c r="D3006" s="145"/>
    </row>
    <row r="3007" spans="4:4" x14ac:dyDescent="0.2">
      <c r="D3007" s="145"/>
    </row>
    <row r="3008" spans="4:4" x14ac:dyDescent="0.2">
      <c r="D3008" s="145"/>
    </row>
    <row r="3009" spans="4:4" x14ac:dyDescent="0.2">
      <c r="D3009" s="145"/>
    </row>
    <row r="3010" spans="4:4" x14ac:dyDescent="0.2">
      <c r="D3010" s="145"/>
    </row>
    <row r="3011" spans="4:4" x14ac:dyDescent="0.2">
      <c r="D3011" s="145"/>
    </row>
    <row r="3012" spans="4:4" x14ac:dyDescent="0.2">
      <c r="D3012" s="145"/>
    </row>
    <row r="3013" spans="4:4" x14ac:dyDescent="0.2">
      <c r="D3013" s="145"/>
    </row>
    <row r="3014" spans="4:4" x14ac:dyDescent="0.2">
      <c r="D3014" s="145"/>
    </row>
    <row r="3015" spans="4:4" x14ac:dyDescent="0.2">
      <c r="D3015" s="145"/>
    </row>
    <row r="3016" spans="4:4" x14ac:dyDescent="0.2">
      <c r="D3016" s="145"/>
    </row>
    <row r="3017" spans="4:4" x14ac:dyDescent="0.2">
      <c r="D3017" s="145"/>
    </row>
    <row r="3018" spans="4:4" x14ac:dyDescent="0.2">
      <c r="D3018" s="145"/>
    </row>
    <row r="3019" spans="4:4" x14ac:dyDescent="0.2">
      <c r="D3019" s="145"/>
    </row>
    <row r="3020" spans="4:4" x14ac:dyDescent="0.2">
      <c r="D3020" s="145"/>
    </row>
    <row r="3021" spans="4:4" x14ac:dyDescent="0.2">
      <c r="D3021" s="145"/>
    </row>
    <row r="3022" spans="4:4" x14ac:dyDescent="0.2">
      <c r="D3022" s="145"/>
    </row>
    <row r="3023" spans="4:4" x14ac:dyDescent="0.2">
      <c r="D3023" s="145"/>
    </row>
    <row r="3024" spans="4:4" x14ac:dyDescent="0.2">
      <c r="D3024" s="145"/>
    </row>
    <row r="3025" spans="4:4" x14ac:dyDescent="0.2">
      <c r="D3025" s="145"/>
    </row>
    <row r="3026" spans="4:4" x14ac:dyDescent="0.2">
      <c r="D3026" s="145"/>
    </row>
    <row r="3027" spans="4:4" x14ac:dyDescent="0.2">
      <c r="D3027" s="145"/>
    </row>
    <row r="3028" spans="4:4" x14ac:dyDescent="0.2">
      <c r="D3028" s="145"/>
    </row>
    <row r="3029" spans="4:4" x14ac:dyDescent="0.2">
      <c r="D3029" s="145"/>
    </row>
    <row r="3030" spans="4:4" x14ac:dyDescent="0.2">
      <c r="D3030" s="145"/>
    </row>
    <row r="3031" spans="4:4" x14ac:dyDescent="0.2">
      <c r="D3031" s="145"/>
    </row>
    <row r="3032" spans="4:4" x14ac:dyDescent="0.2">
      <c r="D3032" s="145"/>
    </row>
    <row r="3033" spans="4:4" x14ac:dyDescent="0.2">
      <c r="D3033" s="145"/>
    </row>
    <row r="3034" spans="4:4" x14ac:dyDescent="0.2">
      <c r="D3034" s="145"/>
    </row>
    <row r="3035" spans="4:4" x14ac:dyDescent="0.2">
      <c r="D3035" s="145"/>
    </row>
    <row r="3036" spans="4:4" x14ac:dyDescent="0.2">
      <c r="D3036" s="145"/>
    </row>
    <row r="3037" spans="4:4" x14ac:dyDescent="0.2">
      <c r="D3037" s="145"/>
    </row>
    <row r="3038" spans="4:4" x14ac:dyDescent="0.2">
      <c r="D3038" s="145"/>
    </row>
    <row r="3039" spans="4:4" x14ac:dyDescent="0.2">
      <c r="D3039" s="145"/>
    </row>
    <row r="3040" spans="4:4" x14ac:dyDescent="0.2">
      <c r="D3040" s="145"/>
    </row>
    <row r="3041" spans="4:4" x14ac:dyDescent="0.2">
      <c r="D3041" s="145"/>
    </row>
    <row r="3042" spans="4:4" x14ac:dyDescent="0.2">
      <c r="D3042" s="145"/>
    </row>
    <row r="3043" spans="4:4" x14ac:dyDescent="0.2">
      <c r="D3043" s="145"/>
    </row>
    <row r="3044" spans="4:4" x14ac:dyDescent="0.2">
      <c r="D3044" s="145"/>
    </row>
    <row r="3045" spans="4:4" x14ac:dyDescent="0.2">
      <c r="D3045" s="145"/>
    </row>
    <row r="3046" spans="4:4" x14ac:dyDescent="0.2">
      <c r="D3046" s="145"/>
    </row>
    <row r="3047" spans="4:4" x14ac:dyDescent="0.2">
      <c r="D3047" s="145"/>
    </row>
    <row r="3048" spans="4:4" x14ac:dyDescent="0.2">
      <c r="D3048" s="145"/>
    </row>
    <row r="3049" spans="4:4" x14ac:dyDescent="0.2">
      <c r="D3049" s="145"/>
    </row>
    <row r="3050" spans="4:4" x14ac:dyDescent="0.2">
      <c r="D3050" s="145"/>
    </row>
    <row r="3051" spans="4:4" x14ac:dyDescent="0.2">
      <c r="D3051" s="145"/>
    </row>
    <row r="3052" spans="4:4" x14ac:dyDescent="0.2">
      <c r="D3052" s="145"/>
    </row>
    <row r="3053" spans="4:4" x14ac:dyDescent="0.2">
      <c r="D3053" s="145"/>
    </row>
    <row r="3054" spans="4:4" x14ac:dyDescent="0.2">
      <c r="D3054" s="145"/>
    </row>
    <row r="3055" spans="4:4" x14ac:dyDescent="0.2">
      <c r="D3055" s="145"/>
    </row>
    <row r="3056" spans="4:4" x14ac:dyDescent="0.2">
      <c r="D3056" s="145"/>
    </row>
    <row r="3057" spans="4:4" x14ac:dyDescent="0.2">
      <c r="D3057" s="145"/>
    </row>
    <row r="3058" spans="4:4" x14ac:dyDescent="0.2">
      <c r="D3058" s="145"/>
    </row>
    <row r="3059" spans="4:4" x14ac:dyDescent="0.2">
      <c r="D3059" s="145"/>
    </row>
    <row r="3060" spans="4:4" x14ac:dyDescent="0.2">
      <c r="D3060" s="145"/>
    </row>
    <row r="3061" spans="4:4" x14ac:dyDescent="0.2">
      <c r="D3061" s="145"/>
    </row>
    <row r="3062" spans="4:4" x14ac:dyDescent="0.2">
      <c r="D3062" s="145"/>
    </row>
    <row r="3063" spans="4:4" x14ac:dyDescent="0.2">
      <c r="D3063" s="145"/>
    </row>
    <row r="3064" spans="4:4" x14ac:dyDescent="0.2">
      <c r="D3064" s="145"/>
    </row>
    <row r="3065" spans="4:4" x14ac:dyDescent="0.2">
      <c r="D3065" s="145"/>
    </row>
    <row r="3066" spans="4:4" x14ac:dyDescent="0.2">
      <c r="D3066" s="145"/>
    </row>
    <row r="3067" spans="4:4" x14ac:dyDescent="0.2">
      <c r="D3067" s="145"/>
    </row>
    <row r="3068" spans="4:4" x14ac:dyDescent="0.2">
      <c r="D3068" s="145"/>
    </row>
    <row r="3069" spans="4:4" x14ac:dyDescent="0.2">
      <c r="D3069" s="145"/>
    </row>
    <row r="3070" spans="4:4" x14ac:dyDescent="0.2">
      <c r="D3070" s="145"/>
    </row>
    <row r="3071" spans="4:4" x14ac:dyDescent="0.2">
      <c r="D3071" s="145"/>
    </row>
    <row r="3072" spans="4:4" x14ac:dyDescent="0.2">
      <c r="D3072" s="145"/>
    </row>
    <row r="3073" spans="4:4" x14ac:dyDescent="0.2">
      <c r="D3073" s="145"/>
    </row>
    <row r="3074" spans="4:4" x14ac:dyDescent="0.2">
      <c r="D3074" s="145"/>
    </row>
    <row r="3075" spans="4:4" x14ac:dyDescent="0.2">
      <c r="D3075" s="145"/>
    </row>
    <row r="3076" spans="4:4" x14ac:dyDescent="0.2">
      <c r="D3076" s="145"/>
    </row>
    <row r="3077" spans="4:4" x14ac:dyDescent="0.2">
      <c r="D3077" s="145"/>
    </row>
    <row r="3078" spans="4:4" x14ac:dyDescent="0.2">
      <c r="D3078" s="145"/>
    </row>
    <row r="3079" spans="4:4" x14ac:dyDescent="0.2">
      <c r="D3079" s="145"/>
    </row>
    <row r="3080" spans="4:4" x14ac:dyDescent="0.2">
      <c r="D3080" s="145"/>
    </row>
    <row r="3081" spans="4:4" x14ac:dyDescent="0.2">
      <c r="D3081" s="145"/>
    </row>
    <row r="3082" spans="4:4" x14ac:dyDescent="0.2">
      <c r="D3082" s="145"/>
    </row>
    <row r="3083" spans="4:4" x14ac:dyDescent="0.2">
      <c r="D3083" s="145"/>
    </row>
    <row r="3084" spans="4:4" x14ac:dyDescent="0.2">
      <c r="D3084" s="145"/>
    </row>
    <row r="3085" spans="4:4" x14ac:dyDescent="0.2">
      <c r="D3085" s="145"/>
    </row>
    <row r="3086" spans="4:4" x14ac:dyDescent="0.2">
      <c r="D3086" s="145"/>
    </row>
    <row r="3087" spans="4:4" x14ac:dyDescent="0.2">
      <c r="D3087" s="145"/>
    </row>
    <row r="3088" spans="4:4" x14ac:dyDescent="0.2">
      <c r="D3088" s="145"/>
    </row>
    <row r="3089" spans="4:4" x14ac:dyDescent="0.2">
      <c r="D3089" s="145"/>
    </row>
    <row r="3090" spans="4:4" x14ac:dyDescent="0.2">
      <c r="D3090" s="145"/>
    </row>
    <row r="3091" spans="4:4" x14ac:dyDescent="0.2">
      <c r="D3091" s="145"/>
    </row>
    <row r="3092" spans="4:4" x14ac:dyDescent="0.2">
      <c r="D3092" s="145"/>
    </row>
    <row r="3093" spans="4:4" x14ac:dyDescent="0.2">
      <c r="D3093" s="145"/>
    </row>
    <row r="3094" spans="4:4" x14ac:dyDescent="0.2">
      <c r="D3094" s="145"/>
    </row>
    <row r="3095" spans="4:4" x14ac:dyDescent="0.2">
      <c r="D3095" s="145"/>
    </row>
    <row r="3096" spans="4:4" x14ac:dyDescent="0.2">
      <c r="D3096" s="145"/>
    </row>
    <row r="3097" spans="4:4" x14ac:dyDescent="0.2">
      <c r="D3097" s="145"/>
    </row>
    <row r="3098" spans="4:4" x14ac:dyDescent="0.2">
      <c r="D3098" s="145"/>
    </row>
    <row r="3099" spans="4:4" x14ac:dyDescent="0.2">
      <c r="D3099" s="145"/>
    </row>
    <row r="3100" spans="4:4" x14ac:dyDescent="0.2">
      <c r="D3100" s="145"/>
    </row>
    <row r="3101" spans="4:4" x14ac:dyDescent="0.2">
      <c r="D3101" s="145"/>
    </row>
    <row r="3102" spans="4:4" x14ac:dyDescent="0.2">
      <c r="D3102" s="145"/>
    </row>
    <row r="3103" spans="4:4" x14ac:dyDescent="0.2">
      <c r="D3103" s="145"/>
    </row>
    <row r="3104" spans="4:4" x14ac:dyDescent="0.2">
      <c r="D3104" s="145"/>
    </row>
    <row r="3105" spans="4:4" x14ac:dyDescent="0.2">
      <c r="D3105" s="145"/>
    </row>
    <row r="3106" spans="4:4" x14ac:dyDescent="0.2">
      <c r="D3106" s="145"/>
    </row>
    <row r="3107" spans="4:4" x14ac:dyDescent="0.2">
      <c r="D3107" s="145"/>
    </row>
    <row r="3108" spans="4:4" x14ac:dyDescent="0.2">
      <c r="D3108" s="145"/>
    </row>
    <row r="3109" spans="4:4" x14ac:dyDescent="0.2">
      <c r="D3109" s="145"/>
    </row>
    <row r="3110" spans="4:4" x14ac:dyDescent="0.2">
      <c r="D3110" s="145"/>
    </row>
    <row r="3111" spans="4:4" x14ac:dyDescent="0.2">
      <c r="D3111" s="145"/>
    </row>
    <row r="3112" spans="4:4" x14ac:dyDescent="0.2">
      <c r="D3112" s="145"/>
    </row>
    <row r="3113" spans="4:4" x14ac:dyDescent="0.2">
      <c r="D3113" s="145"/>
    </row>
    <row r="3114" spans="4:4" x14ac:dyDescent="0.2">
      <c r="D3114" s="145"/>
    </row>
    <row r="3115" spans="4:4" x14ac:dyDescent="0.2">
      <c r="D3115" s="145"/>
    </row>
    <row r="3116" spans="4:4" x14ac:dyDescent="0.2">
      <c r="D3116" s="145"/>
    </row>
    <row r="3117" spans="4:4" x14ac:dyDescent="0.2">
      <c r="D3117" s="145"/>
    </row>
    <row r="3118" spans="4:4" x14ac:dyDescent="0.2">
      <c r="D3118" s="145"/>
    </row>
    <row r="3119" spans="4:4" x14ac:dyDescent="0.2">
      <c r="D3119" s="145"/>
    </row>
    <row r="3120" spans="4:4" x14ac:dyDescent="0.2">
      <c r="D3120" s="145"/>
    </row>
    <row r="3121" spans="4:4" x14ac:dyDescent="0.2">
      <c r="D3121" s="145"/>
    </row>
    <row r="3122" spans="4:4" x14ac:dyDescent="0.2">
      <c r="D3122" s="145"/>
    </row>
    <row r="3123" spans="4:4" x14ac:dyDescent="0.2">
      <c r="D3123" s="145"/>
    </row>
    <row r="3124" spans="4:4" x14ac:dyDescent="0.2">
      <c r="D3124" s="145"/>
    </row>
    <row r="3125" spans="4:4" x14ac:dyDescent="0.2">
      <c r="D3125" s="145"/>
    </row>
    <row r="3126" spans="4:4" x14ac:dyDescent="0.2">
      <c r="D3126" s="145"/>
    </row>
    <row r="3127" spans="4:4" x14ac:dyDescent="0.2">
      <c r="D3127" s="145"/>
    </row>
    <row r="3128" spans="4:4" x14ac:dyDescent="0.2">
      <c r="D3128" s="145"/>
    </row>
    <row r="3129" spans="4:4" x14ac:dyDescent="0.2">
      <c r="D3129" s="145"/>
    </row>
    <row r="3130" spans="4:4" x14ac:dyDescent="0.2">
      <c r="D3130" s="145"/>
    </row>
    <row r="3131" spans="4:4" x14ac:dyDescent="0.2">
      <c r="D3131" s="145"/>
    </row>
    <row r="3132" spans="4:4" x14ac:dyDescent="0.2">
      <c r="D3132" s="145"/>
    </row>
    <row r="3133" spans="4:4" x14ac:dyDescent="0.2">
      <c r="D3133" s="145"/>
    </row>
    <row r="3134" spans="4:4" x14ac:dyDescent="0.2">
      <c r="D3134" s="145"/>
    </row>
    <row r="3135" spans="4:4" x14ac:dyDescent="0.2">
      <c r="D3135" s="145"/>
    </row>
    <row r="3136" spans="4:4" x14ac:dyDescent="0.2">
      <c r="D3136" s="145"/>
    </row>
    <row r="3137" spans="4:4" x14ac:dyDescent="0.2">
      <c r="D3137" s="145"/>
    </row>
    <row r="3138" spans="4:4" x14ac:dyDescent="0.2">
      <c r="D3138" s="145"/>
    </row>
    <row r="3139" spans="4:4" x14ac:dyDescent="0.2">
      <c r="D3139" s="145"/>
    </row>
    <row r="3140" spans="4:4" x14ac:dyDescent="0.2">
      <c r="D3140" s="145"/>
    </row>
    <row r="3141" spans="4:4" x14ac:dyDescent="0.2">
      <c r="D3141" s="145"/>
    </row>
    <row r="3142" spans="4:4" x14ac:dyDescent="0.2">
      <c r="D3142" s="145"/>
    </row>
    <row r="3143" spans="4:4" x14ac:dyDescent="0.2">
      <c r="D3143" s="145"/>
    </row>
    <row r="3144" spans="4:4" x14ac:dyDescent="0.2">
      <c r="D3144" s="145"/>
    </row>
    <row r="3145" spans="4:4" x14ac:dyDescent="0.2">
      <c r="D3145" s="145"/>
    </row>
    <row r="3146" spans="4:4" x14ac:dyDescent="0.2">
      <c r="D3146" s="145"/>
    </row>
    <row r="3147" spans="4:4" x14ac:dyDescent="0.2">
      <c r="D3147" s="145"/>
    </row>
    <row r="3148" spans="4:4" x14ac:dyDescent="0.2">
      <c r="D3148" s="145"/>
    </row>
    <row r="3149" spans="4:4" x14ac:dyDescent="0.2">
      <c r="D3149" s="145"/>
    </row>
    <row r="3150" spans="4:4" x14ac:dyDescent="0.2">
      <c r="D3150" s="145"/>
    </row>
    <row r="3151" spans="4:4" x14ac:dyDescent="0.2">
      <c r="D3151" s="145"/>
    </row>
    <row r="3152" spans="4:4" x14ac:dyDescent="0.2">
      <c r="D3152" s="145"/>
    </row>
    <row r="3153" spans="4:4" x14ac:dyDescent="0.2">
      <c r="D3153" s="145"/>
    </row>
    <row r="3154" spans="4:4" x14ac:dyDescent="0.2">
      <c r="D3154" s="145"/>
    </row>
    <row r="3155" spans="4:4" x14ac:dyDescent="0.2">
      <c r="D3155" s="145"/>
    </row>
    <row r="3156" spans="4:4" x14ac:dyDescent="0.2">
      <c r="D3156" s="145"/>
    </row>
    <row r="3157" spans="4:4" x14ac:dyDescent="0.2">
      <c r="D3157" s="145"/>
    </row>
    <row r="3158" spans="4:4" x14ac:dyDescent="0.2">
      <c r="D3158" s="145"/>
    </row>
    <row r="3159" spans="4:4" x14ac:dyDescent="0.2">
      <c r="D3159" s="145"/>
    </row>
    <row r="3160" spans="4:4" x14ac:dyDescent="0.2">
      <c r="D3160" s="145"/>
    </row>
    <row r="3161" spans="4:4" x14ac:dyDescent="0.2">
      <c r="D3161" s="145"/>
    </row>
    <row r="3162" spans="4:4" x14ac:dyDescent="0.2">
      <c r="D3162" s="145"/>
    </row>
    <row r="3163" spans="4:4" x14ac:dyDescent="0.2">
      <c r="D3163" s="145"/>
    </row>
    <row r="3164" spans="4:4" x14ac:dyDescent="0.2">
      <c r="D3164" s="145"/>
    </row>
    <row r="3165" spans="4:4" x14ac:dyDescent="0.2">
      <c r="D3165" s="145"/>
    </row>
    <row r="3166" spans="4:4" x14ac:dyDescent="0.2">
      <c r="D3166" s="145"/>
    </row>
    <row r="3167" spans="4:4" x14ac:dyDescent="0.2">
      <c r="D3167" s="145"/>
    </row>
    <row r="3168" spans="4:4" x14ac:dyDescent="0.2">
      <c r="D3168" s="145"/>
    </row>
    <row r="3169" spans="4:4" x14ac:dyDescent="0.2">
      <c r="D3169" s="145"/>
    </row>
    <row r="3170" spans="4:4" x14ac:dyDescent="0.2">
      <c r="D3170" s="145"/>
    </row>
    <row r="3171" spans="4:4" x14ac:dyDescent="0.2">
      <c r="D3171" s="145"/>
    </row>
    <row r="3172" spans="4:4" x14ac:dyDescent="0.2">
      <c r="D3172" s="145"/>
    </row>
    <row r="3173" spans="4:4" x14ac:dyDescent="0.2">
      <c r="D3173" s="145"/>
    </row>
    <row r="3174" spans="4:4" x14ac:dyDescent="0.2">
      <c r="D3174" s="145"/>
    </row>
    <row r="3175" spans="4:4" x14ac:dyDescent="0.2">
      <c r="D3175" s="145"/>
    </row>
    <row r="3176" spans="4:4" x14ac:dyDescent="0.2">
      <c r="D3176" s="145"/>
    </row>
    <row r="3177" spans="4:4" x14ac:dyDescent="0.2">
      <c r="D3177" s="145"/>
    </row>
    <row r="3178" spans="4:4" x14ac:dyDescent="0.2">
      <c r="D3178" s="145"/>
    </row>
    <row r="3179" spans="4:4" x14ac:dyDescent="0.2">
      <c r="D3179" s="145"/>
    </row>
    <row r="3180" spans="4:4" x14ac:dyDescent="0.2">
      <c r="D3180" s="145"/>
    </row>
    <row r="3181" spans="4:4" x14ac:dyDescent="0.2">
      <c r="D3181" s="145"/>
    </row>
    <row r="3182" spans="4:4" x14ac:dyDescent="0.2">
      <c r="D3182" s="145"/>
    </row>
    <row r="3183" spans="4:4" x14ac:dyDescent="0.2">
      <c r="D3183" s="145"/>
    </row>
    <row r="3184" spans="4:4" x14ac:dyDescent="0.2">
      <c r="D3184" s="145"/>
    </row>
    <row r="3185" spans="4:4" x14ac:dyDescent="0.2">
      <c r="D3185" s="145"/>
    </row>
    <row r="3186" spans="4:4" x14ac:dyDescent="0.2">
      <c r="D3186" s="145"/>
    </row>
    <row r="3187" spans="4:4" x14ac:dyDescent="0.2">
      <c r="D3187" s="145"/>
    </row>
    <row r="3188" spans="4:4" x14ac:dyDescent="0.2">
      <c r="D3188" s="145"/>
    </row>
    <row r="3189" spans="4:4" x14ac:dyDescent="0.2">
      <c r="D3189" s="145"/>
    </row>
    <row r="3190" spans="4:4" x14ac:dyDescent="0.2">
      <c r="D3190" s="145"/>
    </row>
    <row r="3191" spans="4:4" x14ac:dyDescent="0.2">
      <c r="D3191" s="145"/>
    </row>
    <row r="3192" spans="4:4" x14ac:dyDescent="0.2">
      <c r="D3192" s="145"/>
    </row>
    <row r="3193" spans="4:4" x14ac:dyDescent="0.2">
      <c r="D3193" s="145"/>
    </row>
    <row r="3194" spans="4:4" x14ac:dyDescent="0.2">
      <c r="D3194" s="145"/>
    </row>
    <row r="3195" spans="4:4" x14ac:dyDescent="0.2">
      <c r="D3195" s="145"/>
    </row>
    <row r="3196" spans="4:4" x14ac:dyDescent="0.2">
      <c r="D3196" s="145"/>
    </row>
    <row r="3197" spans="4:4" x14ac:dyDescent="0.2">
      <c r="D3197" s="145"/>
    </row>
    <row r="3198" spans="4:4" x14ac:dyDescent="0.2">
      <c r="D3198" s="145"/>
    </row>
    <row r="3199" spans="4:4" x14ac:dyDescent="0.2">
      <c r="D3199" s="145"/>
    </row>
    <row r="3200" spans="4:4" x14ac:dyDescent="0.2">
      <c r="D3200" s="145"/>
    </row>
    <row r="3201" spans="4:4" x14ac:dyDescent="0.2">
      <c r="D3201" s="145"/>
    </row>
    <row r="3202" spans="4:4" x14ac:dyDescent="0.2">
      <c r="D3202" s="145"/>
    </row>
    <row r="3203" spans="4:4" x14ac:dyDescent="0.2">
      <c r="D3203" s="145"/>
    </row>
    <row r="3204" spans="4:4" x14ac:dyDescent="0.2">
      <c r="D3204" s="145"/>
    </row>
    <row r="3205" spans="4:4" x14ac:dyDescent="0.2">
      <c r="D3205" s="145"/>
    </row>
    <row r="3206" spans="4:4" x14ac:dyDescent="0.2">
      <c r="D3206" s="145"/>
    </row>
    <row r="3207" spans="4:4" x14ac:dyDescent="0.2">
      <c r="D3207" s="145"/>
    </row>
    <row r="3208" spans="4:4" x14ac:dyDescent="0.2">
      <c r="D3208" s="145"/>
    </row>
    <row r="3209" spans="4:4" x14ac:dyDescent="0.2">
      <c r="D3209" s="145"/>
    </row>
    <row r="3210" spans="4:4" x14ac:dyDescent="0.2">
      <c r="D3210" s="145"/>
    </row>
    <row r="3211" spans="4:4" x14ac:dyDescent="0.2">
      <c r="D3211" s="145"/>
    </row>
    <row r="3212" spans="4:4" x14ac:dyDescent="0.2">
      <c r="D3212" s="145"/>
    </row>
    <row r="3213" spans="4:4" x14ac:dyDescent="0.2">
      <c r="D3213" s="145"/>
    </row>
    <row r="3214" spans="4:4" x14ac:dyDescent="0.2">
      <c r="D3214" s="145"/>
    </row>
    <row r="3215" spans="4:4" x14ac:dyDescent="0.2">
      <c r="D3215" s="145"/>
    </row>
    <row r="3216" spans="4:4" x14ac:dyDescent="0.2">
      <c r="D3216" s="145"/>
    </row>
    <row r="3217" spans="4:4" x14ac:dyDescent="0.2">
      <c r="D3217" s="145"/>
    </row>
    <row r="3218" spans="4:4" x14ac:dyDescent="0.2">
      <c r="D3218" s="145"/>
    </row>
    <row r="3219" spans="4:4" x14ac:dyDescent="0.2">
      <c r="D3219" s="145"/>
    </row>
    <row r="3220" spans="4:4" x14ac:dyDescent="0.2">
      <c r="D3220" s="145"/>
    </row>
    <row r="3221" spans="4:4" x14ac:dyDescent="0.2">
      <c r="D3221" s="145"/>
    </row>
    <row r="3222" spans="4:4" x14ac:dyDescent="0.2">
      <c r="D3222" s="145"/>
    </row>
    <row r="3223" spans="4:4" x14ac:dyDescent="0.2">
      <c r="D3223" s="145"/>
    </row>
    <row r="3224" spans="4:4" x14ac:dyDescent="0.2">
      <c r="D3224" s="145"/>
    </row>
    <row r="3225" spans="4:4" x14ac:dyDescent="0.2">
      <c r="D3225" s="145"/>
    </row>
    <row r="3226" spans="4:4" x14ac:dyDescent="0.2">
      <c r="D3226" s="145"/>
    </row>
    <row r="3227" spans="4:4" x14ac:dyDescent="0.2">
      <c r="D3227" s="145"/>
    </row>
    <row r="3228" spans="4:4" x14ac:dyDescent="0.2">
      <c r="D3228" s="145"/>
    </row>
    <row r="3229" spans="4:4" x14ac:dyDescent="0.2">
      <c r="D3229" s="145"/>
    </row>
    <row r="3230" spans="4:4" x14ac:dyDescent="0.2">
      <c r="D3230" s="145"/>
    </row>
    <row r="3231" spans="4:4" x14ac:dyDescent="0.2">
      <c r="D3231" s="145"/>
    </row>
    <row r="3232" spans="4:4" x14ac:dyDescent="0.2">
      <c r="D3232" s="145"/>
    </row>
    <row r="3233" spans="4:4" x14ac:dyDescent="0.2">
      <c r="D3233" s="145"/>
    </row>
    <row r="3234" spans="4:4" x14ac:dyDescent="0.2">
      <c r="D3234" s="145"/>
    </row>
    <row r="3235" spans="4:4" x14ac:dyDescent="0.2">
      <c r="D3235" s="145"/>
    </row>
    <row r="3236" spans="4:4" x14ac:dyDescent="0.2">
      <c r="D3236" s="145"/>
    </row>
    <row r="3237" spans="4:4" x14ac:dyDescent="0.2">
      <c r="D3237" s="145"/>
    </row>
    <row r="3238" spans="4:4" x14ac:dyDescent="0.2">
      <c r="D3238" s="145"/>
    </row>
    <row r="3239" spans="4:4" x14ac:dyDescent="0.2">
      <c r="D3239" s="145"/>
    </row>
    <row r="3240" spans="4:4" x14ac:dyDescent="0.2">
      <c r="D3240" s="145"/>
    </row>
    <row r="3241" spans="4:4" x14ac:dyDescent="0.2">
      <c r="D3241" s="145"/>
    </row>
    <row r="3242" spans="4:4" x14ac:dyDescent="0.2">
      <c r="D3242" s="145"/>
    </row>
    <row r="3243" spans="4:4" x14ac:dyDescent="0.2">
      <c r="D3243" s="145"/>
    </row>
    <row r="3244" spans="4:4" x14ac:dyDescent="0.2">
      <c r="D3244" s="145"/>
    </row>
    <row r="3245" spans="4:4" x14ac:dyDescent="0.2">
      <c r="D3245" s="145"/>
    </row>
    <row r="3246" spans="4:4" x14ac:dyDescent="0.2">
      <c r="D3246" s="145"/>
    </row>
    <row r="3247" spans="4:4" x14ac:dyDescent="0.2">
      <c r="D3247" s="145"/>
    </row>
    <row r="3248" spans="4:4" x14ac:dyDescent="0.2">
      <c r="D3248" s="145"/>
    </row>
    <row r="3249" spans="4:4" x14ac:dyDescent="0.2">
      <c r="D3249" s="145"/>
    </row>
    <row r="3250" spans="4:4" x14ac:dyDescent="0.2">
      <c r="D3250" s="145"/>
    </row>
    <row r="3251" spans="4:4" x14ac:dyDescent="0.2">
      <c r="D3251" s="145"/>
    </row>
    <row r="3252" spans="4:4" x14ac:dyDescent="0.2">
      <c r="D3252" s="145"/>
    </row>
    <row r="3253" spans="4:4" x14ac:dyDescent="0.2">
      <c r="D3253" s="145"/>
    </row>
    <row r="3254" spans="4:4" x14ac:dyDescent="0.2">
      <c r="D3254" s="145"/>
    </row>
    <row r="3255" spans="4:4" x14ac:dyDescent="0.2">
      <c r="D3255" s="145"/>
    </row>
    <row r="3256" spans="4:4" x14ac:dyDescent="0.2">
      <c r="D3256" s="145"/>
    </row>
    <row r="3257" spans="4:4" x14ac:dyDescent="0.2">
      <c r="D3257" s="145"/>
    </row>
    <row r="3258" spans="4:4" x14ac:dyDescent="0.2">
      <c r="D3258" s="145"/>
    </row>
    <row r="3259" spans="4:4" x14ac:dyDescent="0.2">
      <c r="D3259" s="145"/>
    </row>
    <row r="3260" spans="4:4" x14ac:dyDescent="0.2">
      <c r="D3260" s="145"/>
    </row>
    <row r="3261" spans="4:4" x14ac:dyDescent="0.2">
      <c r="D3261" s="145"/>
    </row>
    <row r="3262" spans="4:4" x14ac:dyDescent="0.2">
      <c r="D3262" s="145"/>
    </row>
    <row r="3263" spans="4:4" x14ac:dyDescent="0.2">
      <c r="D3263" s="145"/>
    </row>
    <row r="3264" spans="4:4" x14ac:dyDescent="0.2">
      <c r="D3264" s="145"/>
    </row>
    <row r="3265" spans="4:4" x14ac:dyDescent="0.2">
      <c r="D3265" s="145"/>
    </row>
    <row r="3266" spans="4:4" x14ac:dyDescent="0.2">
      <c r="D3266" s="145"/>
    </row>
    <row r="3267" spans="4:4" x14ac:dyDescent="0.2">
      <c r="D3267" s="145"/>
    </row>
    <row r="3268" spans="4:4" x14ac:dyDescent="0.2">
      <c r="D3268" s="145"/>
    </row>
    <row r="3269" spans="4:4" x14ac:dyDescent="0.2">
      <c r="D3269" s="145"/>
    </row>
    <row r="3270" spans="4:4" x14ac:dyDescent="0.2">
      <c r="D3270" s="145"/>
    </row>
    <row r="3271" spans="4:4" x14ac:dyDescent="0.2">
      <c r="D3271" s="145"/>
    </row>
    <row r="3272" spans="4:4" x14ac:dyDescent="0.2">
      <c r="D3272" s="145"/>
    </row>
    <row r="3273" spans="4:4" x14ac:dyDescent="0.2">
      <c r="D3273" s="145"/>
    </row>
    <row r="3274" spans="4:4" x14ac:dyDescent="0.2">
      <c r="D3274" s="145"/>
    </row>
    <row r="3275" spans="4:4" x14ac:dyDescent="0.2">
      <c r="D3275" s="145"/>
    </row>
    <row r="3276" spans="4:4" x14ac:dyDescent="0.2">
      <c r="D3276" s="145"/>
    </row>
    <row r="3277" spans="4:4" x14ac:dyDescent="0.2">
      <c r="D3277" s="145"/>
    </row>
    <row r="3278" spans="4:4" x14ac:dyDescent="0.2">
      <c r="D3278" s="145"/>
    </row>
    <row r="3279" spans="4:4" x14ac:dyDescent="0.2">
      <c r="D3279" s="145"/>
    </row>
    <row r="3280" spans="4:4" x14ac:dyDescent="0.2">
      <c r="D3280" s="145"/>
    </row>
    <row r="3281" spans="4:4" x14ac:dyDescent="0.2">
      <c r="D3281" s="145"/>
    </row>
    <row r="3282" spans="4:4" x14ac:dyDescent="0.2">
      <c r="D3282" s="145"/>
    </row>
    <row r="3283" spans="4:4" x14ac:dyDescent="0.2">
      <c r="D3283" s="145"/>
    </row>
    <row r="3284" spans="4:4" x14ac:dyDescent="0.2">
      <c r="D3284" s="145"/>
    </row>
    <row r="3285" spans="4:4" x14ac:dyDescent="0.2">
      <c r="D3285" s="145"/>
    </row>
    <row r="3286" spans="4:4" x14ac:dyDescent="0.2">
      <c r="D3286" s="145"/>
    </row>
    <row r="3287" spans="4:4" x14ac:dyDescent="0.2">
      <c r="D3287" s="145"/>
    </row>
    <row r="3288" spans="4:4" x14ac:dyDescent="0.2">
      <c r="D3288" s="145"/>
    </row>
    <row r="3289" spans="4:4" x14ac:dyDescent="0.2">
      <c r="D3289" s="145"/>
    </row>
    <row r="3290" spans="4:4" x14ac:dyDescent="0.2">
      <c r="D3290" s="145"/>
    </row>
    <row r="3291" spans="4:4" x14ac:dyDescent="0.2">
      <c r="D3291" s="145"/>
    </row>
    <row r="3292" spans="4:4" x14ac:dyDescent="0.2">
      <c r="D3292" s="145"/>
    </row>
    <row r="3293" spans="4:4" x14ac:dyDescent="0.2">
      <c r="D3293" s="145"/>
    </row>
    <row r="3294" spans="4:4" x14ac:dyDescent="0.2">
      <c r="D3294" s="145"/>
    </row>
    <row r="3295" spans="4:4" x14ac:dyDescent="0.2">
      <c r="D3295" s="145"/>
    </row>
    <row r="3296" spans="4:4" x14ac:dyDescent="0.2">
      <c r="D3296" s="145"/>
    </row>
    <row r="3297" spans="4:4" x14ac:dyDescent="0.2">
      <c r="D3297" s="145"/>
    </row>
    <row r="3298" spans="4:4" x14ac:dyDescent="0.2">
      <c r="D3298" s="145"/>
    </row>
    <row r="3299" spans="4:4" x14ac:dyDescent="0.2">
      <c r="D3299" s="145"/>
    </row>
    <row r="3300" spans="4:4" x14ac:dyDescent="0.2">
      <c r="D3300" s="145"/>
    </row>
    <row r="3301" spans="4:4" x14ac:dyDescent="0.2">
      <c r="D3301" s="145"/>
    </row>
    <row r="3302" spans="4:4" x14ac:dyDescent="0.2">
      <c r="D3302" s="145"/>
    </row>
    <row r="3303" spans="4:4" x14ac:dyDescent="0.2">
      <c r="D3303" s="145"/>
    </row>
    <row r="3304" spans="4:4" x14ac:dyDescent="0.2">
      <c r="D3304" s="145"/>
    </row>
    <row r="3305" spans="4:4" x14ac:dyDescent="0.2">
      <c r="D3305" s="145"/>
    </row>
    <row r="3306" spans="4:4" x14ac:dyDescent="0.2">
      <c r="D3306" s="145"/>
    </row>
    <row r="3307" spans="4:4" x14ac:dyDescent="0.2">
      <c r="D3307" s="145"/>
    </row>
    <row r="3308" spans="4:4" x14ac:dyDescent="0.2">
      <c r="D3308" s="145"/>
    </row>
    <row r="3309" spans="4:4" x14ac:dyDescent="0.2">
      <c r="D3309" s="145"/>
    </row>
    <row r="3310" spans="4:4" x14ac:dyDescent="0.2">
      <c r="D3310" s="145"/>
    </row>
    <row r="3311" spans="4:4" x14ac:dyDescent="0.2">
      <c r="D3311" s="145"/>
    </row>
    <row r="3312" spans="4:4" x14ac:dyDescent="0.2">
      <c r="D3312" s="145"/>
    </row>
    <row r="3313" spans="4:4" x14ac:dyDescent="0.2">
      <c r="D3313" s="145"/>
    </row>
    <row r="3314" spans="4:4" x14ac:dyDescent="0.2">
      <c r="D3314" s="145"/>
    </row>
    <row r="3315" spans="4:4" x14ac:dyDescent="0.2">
      <c r="D3315" s="145"/>
    </row>
    <row r="3316" spans="4:4" x14ac:dyDescent="0.2">
      <c r="D3316" s="145"/>
    </row>
    <row r="3317" spans="4:4" x14ac:dyDescent="0.2">
      <c r="D3317" s="145"/>
    </row>
    <row r="3318" spans="4:4" x14ac:dyDescent="0.2">
      <c r="D3318" s="145"/>
    </row>
    <row r="3319" spans="4:4" x14ac:dyDescent="0.2">
      <c r="D3319" s="145"/>
    </row>
    <row r="3320" spans="4:4" x14ac:dyDescent="0.2">
      <c r="D3320" s="145"/>
    </row>
    <row r="3321" spans="4:4" x14ac:dyDescent="0.2">
      <c r="D3321" s="145"/>
    </row>
    <row r="3322" spans="4:4" x14ac:dyDescent="0.2">
      <c r="D3322" s="145"/>
    </row>
    <row r="3323" spans="4:4" x14ac:dyDescent="0.2">
      <c r="D3323" s="145"/>
    </row>
    <row r="3324" spans="4:4" x14ac:dyDescent="0.2">
      <c r="D3324" s="145"/>
    </row>
    <row r="3325" spans="4:4" x14ac:dyDescent="0.2">
      <c r="D3325" s="145"/>
    </row>
    <row r="3326" spans="4:4" x14ac:dyDescent="0.2">
      <c r="D3326" s="145"/>
    </row>
    <row r="3327" spans="4:4" x14ac:dyDescent="0.2">
      <c r="D3327" s="145"/>
    </row>
    <row r="3328" spans="4:4" x14ac:dyDescent="0.2">
      <c r="D3328" s="145"/>
    </row>
    <row r="3329" spans="4:4" x14ac:dyDescent="0.2">
      <c r="D3329" s="145"/>
    </row>
    <row r="3330" spans="4:4" x14ac:dyDescent="0.2">
      <c r="D3330" s="145"/>
    </row>
    <row r="3331" spans="4:4" x14ac:dyDescent="0.2">
      <c r="D3331" s="145"/>
    </row>
    <row r="3332" spans="4:4" x14ac:dyDescent="0.2">
      <c r="D3332" s="145"/>
    </row>
    <row r="3333" spans="4:4" x14ac:dyDescent="0.2">
      <c r="D3333" s="145"/>
    </row>
    <row r="3334" spans="4:4" x14ac:dyDescent="0.2">
      <c r="D3334" s="145"/>
    </row>
    <row r="3335" spans="4:4" x14ac:dyDescent="0.2">
      <c r="D3335" s="145"/>
    </row>
    <row r="3336" spans="4:4" x14ac:dyDescent="0.2">
      <c r="D3336" s="145"/>
    </row>
    <row r="3337" spans="4:4" x14ac:dyDescent="0.2">
      <c r="D3337" s="145"/>
    </row>
    <row r="3338" spans="4:4" x14ac:dyDescent="0.2">
      <c r="D3338" s="145"/>
    </row>
    <row r="3339" spans="4:4" x14ac:dyDescent="0.2">
      <c r="D3339" s="145"/>
    </row>
    <row r="3340" spans="4:4" x14ac:dyDescent="0.2">
      <c r="D3340" s="145"/>
    </row>
    <row r="3341" spans="4:4" x14ac:dyDescent="0.2">
      <c r="D3341" s="145"/>
    </row>
    <row r="3342" spans="4:4" x14ac:dyDescent="0.2">
      <c r="D3342" s="145"/>
    </row>
    <row r="3343" spans="4:4" x14ac:dyDescent="0.2">
      <c r="D3343" s="145"/>
    </row>
    <row r="3344" spans="4:4" x14ac:dyDescent="0.2">
      <c r="D3344" s="145"/>
    </row>
    <row r="3345" spans="4:4" x14ac:dyDescent="0.2">
      <c r="D3345" s="145"/>
    </row>
    <row r="3346" spans="4:4" x14ac:dyDescent="0.2">
      <c r="D3346" s="145"/>
    </row>
    <row r="3347" spans="4:4" x14ac:dyDescent="0.2">
      <c r="D3347" s="145"/>
    </row>
    <row r="3348" spans="4:4" x14ac:dyDescent="0.2">
      <c r="D3348" s="145"/>
    </row>
    <row r="3349" spans="4:4" x14ac:dyDescent="0.2">
      <c r="D3349" s="145"/>
    </row>
    <row r="3350" spans="4:4" x14ac:dyDescent="0.2">
      <c r="D3350" s="145"/>
    </row>
    <row r="3351" spans="4:4" x14ac:dyDescent="0.2">
      <c r="D3351" s="145"/>
    </row>
    <row r="3352" spans="4:4" x14ac:dyDescent="0.2">
      <c r="D3352" s="145"/>
    </row>
    <row r="3353" spans="4:4" x14ac:dyDescent="0.2">
      <c r="D3353" s="145"/>
    </row>
    <row r="3354" spans="4:4" x14ac:dyDescent="0.2">
      <c r="D3354" s="145"/>
    </row>
    <row r="3355" spans="4:4" x14ac:dyDescent="0.2">
      <c r="D3355" s="145"/>
    </row>
    <row r="3356" spans="4:4" x14ac:dyDescent="0.2">
      <c r="D3356" s="145"/>
    </row>
    <row r="3357" spans="4:4" x14ac:dyDescent="0.2">
      <c r="D3357" s="145"/>
    </row>
    <row r="3358" spans="4:4" x14ac:dyDescent="0.2">
      <c r="D3358" s="145"/>
    </row>
    <row r="3359" spans="4:4" x14ac:dyDescent="0.2">
      <c r="D3359" s="145"/>
    </row>
    <row r="3360" spans="4:4" x14ac:dyDescent="0.2">
      <c r="D3360" s="145"/>
    </row>
    <row r="3361" spans="4:4" x14ac:dyDescent="0.2">
      <c r="D3361" s="145"/>
    </row>
    <row r="3362" spans="4:4" x14ac:dyDescent="0.2">
      <c r="D3362" s="145"/>
    </row>
    <row r="3363" spans="4:4" x14ac:dyDescent="0.2">
      <c r="D3363" s="145"/>
    </row>
    <row r="3364" spans="4:4" x14ac:dyDescent="0.2">
      <c r="D3364" s="145"/>
    </row>
    <row r="3365" spans="4:4" x14ac:dyDescent="0.2">
      <c r="D3365" s="145"/>
    </row>
    <row r="3366" spans="4:4" x14ac:dyDescent="0.2">
      <c r="D3366" s="145"/>
    </row>
    <row r="3367" spans="4:4" x14ac:dyDescent="0.2">
      <c r="D3367" s="145"/>
    </row>
    <row r="3368" spans="4:4" x14ac:dyDescent="0.2">
      <c r="D3368" s="145"/>
    </row>
    <row r="3369" spans="4:4" x14ac:dyDescent="0.2">
      <c r="D3369" s="145"/>
    </row>
    <row r="3370" spans="4:4" x14ac:dyDescent="0.2">
      <c r="D3370" s="145"/>
    </row>
    <row r="3371" spans="4:4" x14ac:dyDescent="0.2">
      <c r="D3371" s="145"/>
    </row>
    <row r="3372" spans="4:4" x14ac:dyDescent="0.2">
      <c r="D3372" s="145"/>
    </row>
    <row r="3373" spans="4:4" x14ac:dyDescent="0.2">
      <c r="D3373" s="145"/>
    </row>
    <row r="3374" spans="4:4" x14ac:dyDescent="0.2">
      <c r="D3374" s="145"/>
    </row>
    <row r="3375" spans="4:4" x14ac:dyDescent="0.2">
      <c r="D3375" s="145"/>
    </row>
    <row r="3376" spans="4:4" x14ac:dyDescent="0.2">
      <c r="D3376" s="145"/>
    </row>
    <row r="3377" spans="4:4" x14ac:dyDescent="0.2">
      <c r="D3377" s="145"/>
    </row>
    <row r="3378" spans="4:4" x14ac:dyDescent="0.2">
      <c r="D3378" s="145"/>
    </row>
    <row r="3379" spans="4:4" x14ac:dyDescent="0.2">
      <c r="D3379" s="145"/>
    </row>
    <row r="3380" spans="4:4" x14ac:dyDescent="0.2">
      <c r="D3380" s="145"/>
    </row>
    <row r="3381" spans="4:4" x14ac:dyDescent="0.2">
      <c r="D3381" s="145"/>
    </row>
    <row r="3382" spans="4:4" x14ac:dyDescent="0.2">
      <c r="D3382" s="145"/>
    </row>
    <row r="3383" spans="4:4" x14ac:dyDescent="0.2">
      <c r="D3383" s="145"/>
    </row>
    <row r="3384" spans="4:4" x14ac:dyDescent="0.2">
      <c r="D3384" s="145"/>
    </row>
    <row r="3385" spans="4:4" x14ac:dyDescent="0.2">
      <c r="D3385" s="145"/>
    </row>
    <row r="3386" spans="4:4" x14ac:dyDescent="0.2">
      <c r="D3386" s="145"/>
    </row>
    <row r="3387" spans="4:4" x14ac:dyDescent="0.2">
      <c r="D3387" s="145"/>
    </row>
    <row r="3388" spans="4:4" x14ac:dyDescent="0.2">
      <c r="D3388" s="145"/>
    </row>
    <row r="3389" spans="4:4" x14ac:dyDescent="0.2">
      <c r="D3389" s="145"/>
    </row>
    <row r="3390" spans="4:4" x14ac:dyDescent="0.2">
      <c r="D3390" s="145"/>
    </row>
    <row r="3391" spans="4:4" x14ac:dyDescent="0.2">
      <c r="D3391" s="145"/>
    </row>
    <row r="3392" spans="4:4" x14ac:dyDescent="0.2">
      <c r="D3392" s="145"/>
    </row>
    <row r="3393" spans="4:4" x14ac:dyDescent="0.2">
      <c r="D3393" s="145"/>
    </row>
    <row r="3394" spans="4:4" x14ac:dyDescent="0.2">
      <c r="D3394" s="145"/>
    </row>
    <row r="3395" spans="4:4" x14ac:dyDescent="0.2">
      <c r="D3395" s="145"/>
    </row>
    <row r="3396" spans="4:4" x14ac:dyDescent="0.2">
      <c r="D3396" s="145"/>
    </row>
    <row r="3397" spans="4:4" x14ac:dyDescent="0.2">
      <c r="D3397" s="145"/>
    </row>
    <row r="3398" spans="4:4" x14ac:dyDescent="0.2">
      <c r="D3398" s="145"/>
    </row>
    <row r="3399" spans="4:4" x14ac:dyDescent="0.2">
      <c r="D3399" s="145"/>
    </row>
    <row r="3400" spans="4:4" x14ac:dyDescent="0.2">
      <c r="D3400" s="145"/>
    </row>
    <row r="3401" spans="4:4" x14ac:dyDescent="0.2">
      <c r="D3401" s="145"/>
    </row>
    <row r="3402" spans="4:4" x14ac:dyDescent="0.2">
      <c r="D3402" s="145"/>
    </row>
    <row r="3403" spans="4:4" x14ac:dyDescent="0.2">
      <c r="D3403" s="145"/>
    </row>
    <row r="3404" spans="4:4" x14ac:dyDescent="0.2">
      <c r="D3404" s="145"/>
    </row>
    <row r="3405" spans="4:4" x14ac:dyDescent="0.2">
      <c r="D3405" s="145"/>
    </row>
    <row r="3406" spans="4:4" x14ac:dyDescent="0.2">
      <c r="D3406" s="145"/>
    </row>
    <row r="3407" spans="4:4" x14ac:dyDescent="0.2">
      <c r="D3407" s="145"/>
    </row>
    <row r="3408" spans="4:4" x14ac:dyDescent="0.2">
      <c r="D3408" s="145"/>
    </row>
    <row r="3409" spans="4:4" x14ac:dyDescent="0.2">
      <c r="D3409" s="145"/>
    </row>
    <row r="3410" spans="4:4" x14ac:dyDescent="0.2">
      <c r="D3410" s="145"/>
    </row>
    <row r="3411" spans="4:4" x14ac:dyDescent="0.2">
      <c r="D3411" s="145"/>
    </row>
    <row r="3412" spans="4:4" x14ac:dyDescent="0.2">
      <c r="D3412" s="145"/>
    </row>
    <row r="3413" spans="4:4" x14ac:dyDescent="0.2">
      <c r="D3413" s="145"/>
    </row>
    <row r="3414" spans="4:4" x14ac:dyDescent="0.2">
      <c r="D3414" s="145"/>
    </row>
    <row r="3415" spans="4:4" x14ac:dyDescent="0.2">
      <c r="D3415" s="145"/>
    </row>
    <row r="3416" spans="4:4" x14ac:dyDescent="0.2">
      <c r="D3416" s="145"/>
    </row>
    <row r="3417" spans="4:4" x14ac:dyDescent="0.2">
      <c r="D3417" s="145"/>
    </row>
    <row r="3418" spans="4:4" x14ac:dyDescent="0.2">
      <c r="D3418" s="145"/>
    </row>
    <row r="3419" spans="4:4" x14ac:dyDescent="0.2">
      <c r="D3419" s="145"/>
    </row>
    <row r="3420" spans="4:4" x14ac:dyDescent="0.2">
      <c r="D3420" s="145"/>
    </row>
    <row r="3421" spans="4:4" x14ac:dyDescent="0.2">
      <c r="D3421" s="145"/>
    </row>
    <row r="3422" spans="4:4" x14ac:dyDescent="0.2">
      <c r="D3422" s="145"/>
    </row>
    <row r="3423" spans="4:4" x14ac:dyDescent="0.2">
      <c r="D3423" s="145"/>
    </row>
    <row r="3424" spans="4:4" x14ac:dyDescent="0.2">
      <c r="D3424" s="145"/>
    </row>
    <row r="3425" spans="4:4" x14ac:dyDescent="0.2">
      <c r="D3425" s="145"/>
    </row>
    <row r="3426" spans="4:4" x14ac:dyDescent="0.2">
      <c r="D3426" s="145"/>
    </row>
    <row r="3427" spans="4:4" x14ac:dyDescent="0.2">
      <c r="D3427" s="145"/>
    </row>
    <row r="3428" spans="4:4" x14ac:dyDescent="0.2">
      <c r="D3428" s="145"/>
    </row>
    <row r="3429" spans="4:4" x14ac:dyDescent="0.2">
      <c r="D3429" s="145"/>
    </row>
    <row r="3430" spans="4:4" x14ac:dyDescent="0.2">
      <c r="D3430" s="145"/>
    </row>
    <row r="3431" spans="4:4" x14ac:dyDescent="0.2">
      <c r="D3431" s="145"/>
    </row>
    <row r="3432" spans="4:4" x14ac:dyDescent="0.2">
      <c r="D3432" s="145"/>
    </row>
    <row r="3433" spans="4:4" x14ac:dyDescent="0.2">
      <c r="D3433" s="145"/>
    </row>
    <row r="3434" spans="4:4" x14ac:dyDescent="0.2">
      <c r="D3434" s="145"/>
    </row>
    <row r="3435" spans="4:4" x14ac:dyDescent="0.2">
      <c r="D3435" s="145"/>
    </row>
    <row r="3436" spans="4:4" x14ac:dyDescent="0.2">
      <c r="D3436" s="145"/>
    </row>
    <row r="3437" spans="4:4" x14ac:dyDescent="0.2">
      <c r="D3437" s="145"/>
    </row>
    <row r="3438" spans="4:4" x14ac:dyDescent="0.2">
      <c r="D3438" s="145"/>
    </row>
    <row r="3439" spans="4:4" x14ac:dyDescent="0.2">
      <c r="D3439" s="145"/>
    </row>
    <row r="3440" spans="4:4" x14ac:dyDescent="0.2">
      <c r="D3440" s="145"/>
    </row>
    <row r="3441" spans="4:4" x14ac:dyDescent="0.2">
      <c r="D3441" s="145"/>
    </row>
    <row r="3442" spans="4:4" x14ac:dyDescent="0.2">
      <c r="D3442" s="145"/>
    </row>
    <row r="3443" spans="4:4" x14ac:dyDescent="0.2">
      <c r="D3443" s="145"/>
    </row>
    <row r="3444" spans="4:4" x14ac:dyDescent="0.2">
      <c r="D3444" s="145"/>
    </row>
    <row r="3445" spans="4:4" x14ac:dyDescent="0.2">
      <c r="D3445" s="145"/>
    </row>
    <row r="3446" spans="4:4" x14ac:dyDescent="0.2">
      <c r="D3446" s="145"/>
    </row>
    <row r="3447" spans="4:4" x14ac:dyDescent="0.2">
      <c r="D3447" s="145"/>
    </row>
    <row r="3448" spans="4:4" x14ac:dyDescent="0.2">
      <c r="D3448" s="145"/>
    </row>
    <row r="3449" spans="4:4" x14ac:dyDescent="0.2">
      <c r="D3449" s="145"/>
    </row>
    <row r="3450" spans="4:4" x14ac:dyDescent="0.2">
      <c r="D3450" s="145"/>
    </row>
    <row r="3451" spans="4:4" x14ac:dyDescent="0.2">
      <c r="D3451" s="145"/>
    </row>
    <row r="3452" spans="4:4" x14ac:dyDescent="0.2">
      <c r="D3452" s="145"/>
    </row>
    <row r="3453" spans="4:4" x14ac:dyDescent="0.2">
      <c r="D3453" s="145"/>
    </row>
    <row r="3454" spans="4:4" x14ac:dyDescent="0.2">
      <c r="D3454" s="145"/>
    </row>
    <row r="3455" spans="4:4" x14ac:dyDescent="0.2">
      <c r="D3455" s="145"/>
    </row>
    <row r="3456" spans="4:4" x14ac:dyDescent="0.2">
      <c r="D3456" s="145"/>
    </row>
    <row r="3457" spans="4:4" x14ac:dyDescent="0.2">
      <c r="D3457" s="145"/>
    </row>
    <row r="3458" spans="4:4" x14ac:dyDescent="0.2">
      <c r="D3458" s="145"/>
    </row>
    <row r="3459" spans="4:4" x14ac:dyDescent="0.2">
      <c r="D3459" s="145"/>
    </row>
    <row r="3460" spans="4:4" x14ac:dyDescent="0.2">
      <c r="D3460" s="145"/>
    </row>
    <row r="3461" spans="4:4" x14ac:dyDescent="0.2">
      <c r="D3461" s="145"/>
    </row>
    <row r="3462" spans="4:4" x14ac:dyDescent="0.2">
      <c r="D3462" s="145"/>
    </row>
    <row r="3463" spans="4:4" x14ac:dyDescent="0.2">
      <c r="D3463" s="145"/>
    </row>
    <row r="3464" spans="4:4" x14ac:dyDescent="0.2">
      <c r="D3464" s="145"/>
    </row>
    <row r="3465" spans="4:4" x14ac:dyDescent="0.2">
      <c r="D3465" s="145"/>
    </row>
    <row r="3466" spans="4:4" x14ac:dyDescent="0.2">
      <c r="D3466" s="145"/>
    </row>
    <row r="3467" spans="4:4" x14ac:dyDescent="0.2">
      <c r="D3467" s="145"/>
    </row>
    <row r="3468" spans="4:4" x14ac:dyDescent="0.2">
      <c r="D3468" s="145"/>
    </row>
    <row r="3469" spans="4:4" x14ac:dyDescent="0.2">
      <c r="D3469" s="145"/>
    </row>
    <row r="3470" spans="4:4" x14ac:dyDescent="0.2">
      <c r="D3470" s="145"/>
    </row>
    <row r="3471" spans="4:4" x14ac:dyDescent="0.2">
      <c r="D3471" s="145"/>
    </row>
    <row r="3472" spans="4:4" x14ac:dyDescent="0.2">
      <c r="D3472" s="145"/>
    </row>
    <row r="3473" spans="4:4" x14ac:dyDescent="0.2">
      <c r="D3473" s="145"/>
    </row>
    <row r="3474" spans="4:4" x14ac:dyDescent="0.2">
      <c r="D3474" s="145"/>
    </row>
    <row r="3475" spans="4:4" x14ac:dyDescent="0.2">
      <c r="D3475" s="145"/>
    </row>
    <row r="3476" spans="4:4" x14ac:dyDescent="0.2">
      <c r="D3476" s="145"/>
    </row>
    <row r="3477" spans="4:4" x14ac:dyDescent="0.2">
      <c r="D3477" s="145"/>
    </row>
    <row r="3478" spans="4:4" x14ac:dyDescent="0.2">
      <c r="D3478" s="145"/>
    </row>
    <row r="3479" spans="4:4" x14ac:dyDescent="0.2">
      <c r="D3479" s="145"/>
    </row>
    <row r="3480" spans="4:4" x14ac:dyDescent="0.2">
      <c r="D3480" s="145"/>
    </row>
    <row r="3481" spans="4:4" x14ac:dyDescent="0.2">
      <c r="D3481" s="145"/>
    </row>
    <row r="3482" spans="4:4" x14ac:dyDescent="0.2">
      <c r="D3482" s="145"/>
    </row>
    <row r="3483" spans="4:4" x14ac:dyDescent="0.2">
      <c r="D3483" s="145"/>
    </row>
    <row r="3484" spans="4:4" x14ac:dyDescent="0.2">
      <c r="D3484" s="145"/>
    </row>
    <row r="3485" spans="4:4" x14ac:dyDescent="0.2">
      <c r="D3485" s="145"/>
    </row>
    <row r="3486" spans="4:4" x14ac:dyDescent="0.2">
      <c r="D3486" s="145"/>
    </row>
    <row r="3487" spans="4:4" x14ac:dyDescent="0.2">
      <c r="D3487" s="145"/>
    </row>
    <row r="3488" spans="4:4" x14ac:dyDescent="0.2">
      <c r="D3488" s="145"/>
    </row>
    <row r="3489" spans="4:4" x14ac:dyDescent="0.2">
      <c r="D3489" s="145"/>
    </row>
    <row r="3490" spans="4:4" x14ac:dyDescent="0.2">
      <c r="D3490" s="145"/>
    </row>
    <row r="3491" spans="4:4" x14ac:dyDescent="0.2">
      <c r="D3491" s="145"/>
    </row>
    <row r="3492" spans="4:4" x14ac:dyDescent="0.2">
      <c r="D3492" s="145"/>
    </row>
    <row r="3493" spans="4:4" x14ac:dyDescent="0.2">
      <c r="D3493" s="145"/>
    </row>
    <row r="3494" spans="4:4" x14ac:dyDescent="0.2">
      <c r="D3494" s="145"/>
    </row>
    <row r="3495" spans="4:4" x14ac:dyDescent="0.2">
      <c r="D3495" s="145"/>
    </row>
    <row r="3496" spans="4:4" x14ac:dyDescent="0.2">
      <c r="D3496" s="145"/>
    </row>
    <row r="3497" spans="4:4" x14ac:dyDescent="0.2">
      <c r="D3497" s="145"/>
    </row>
    <row r="3498" spans="4:4" x14ac:dyDescent="0.2">
      <c r="D3498" s="145"/>
    </row>
    <row r="3499" spans="4:4" x14ac:dyDescent="0.2">
      <c r="D3499" s="145"/>
    </row>
    <row r="3500" spans="4:4" x14ac:dyDescent="0.2">
      <c r="D3500" s="145"/>
    </row>
    <row r="3501" spans="4:4" x14ac:dyDescent="0.2">
      <c r="D3501" s="145"/>
    </row>
    <row r="3502" spans="4:4" x14ac:dyDescent="0.2">
      <c r="D3502" s="145"/>
    </row>
    <row r="3503" spans="4:4" x14ac:dyDescent="0.2">
      <c r="D3503" s="145"/>
    </row>
    <row r="3504" spans="4:4" x14ac:dyDescent="0.2">
      <c r="D3504" s="145"/>
    </row>
    <row r="3505" spans="4:4" x14ac:dyDescent="0.2">
      <c r="D3505" s="145"/>
    </row>
    <row r="3506" spans="4:4" x14ac:dyDescent="0.2">
      <c r="D3506" s="145"/>
    </row>
    <row r="3507" spans="4:4" x14ac:dyDescent="0.2">
      <c r="D3507" s="145"/>
    </row>
    <row r="3508" spans="4:4" x14ac:dyDescent="0.2">
      <c r="D3508" s="145"/>
    </row>
    <row r="3509" spans="4:4" x14ac:dyDescent="0.2">
      <c r="D3509" s="145"/>
    </row>
    <row r="3510" spans="4:4" x14ac:dyDescent="0.2">
      <c r="D3510" s="145"/>
    </row>
    <row r="3511" spans="4:4" x14ac:dyDescent="0.2">
      <c r="D3511" s="145"/>
    </row>
    <row r="3512" spans="4:4" x14ac:dyDescent="0.2">
      <c r="D3512" s="145"/>
    </row>
    <row r="3513" spans="4:4" x14ac:dyDescent="0.2">
      <c r="D3513" s="145"/>
    </row>
    <row r="3514" spans="4:4" x14ac:dyDescent="0.2">
      <c r="D3514" s="145"/>
    </row>
    <row r="3515" spans="4:4" x14ac:dyDescent="0.2">
      <c r="D3515" s="145"/>
    </row>
    <row r="3516" spans="4:4" x14ac:dyDescent="0.2">
      <c r="D3516" s="145"/>
    </row>
    <row r="3517" spans="4:4" x14ac:dyDescent="0.2">
      <c r="D3517" s="145"/>
    </row>
    <row r="3518" spans="4:4" x14ac:dyDescent="0.2">
      <c r="D3518" s="145"/>
    </row>
    <row r="3519" spans="4:4" x14ac:dyDescent="0.2">
      <c r="D3519" s="145"/>
    </row>
    <row r="3520" spans="4:4" x14ac:dyDescent="0.2">
      <c r="D3520" s="145"/>
    </row>
    <row r="3521" spans="4:4" x14ac:dyDescent="0.2">
      <c r="D3521" s="145"/>
    </row>
    <row r="3522" spans="4:4" x14ac:dyDescent="0.2">
      <c r="D3522" s="145"/>
    </row>
    <row r="3523" spans="4:4" x14ac:dyDescent="0.2">
      <c r="D3523" s="145"/>
    </row>
    <row r="3524" spans="4:4" x14ac:dyDescent="0.2">
      <c r="D3524" s="145"/>
    </row>
    <row r="3525" spans="4:4" x14ac:dyDescent="0.2">
      <c r="D3525" s="145"/>
    </row>
    <row r="3526" spans="4:4" x14ac:dyDescent="0.2">
      <c r="D3526" s="145"/>
    </row>
    <row r="3527" spans="4:4" x14ac:dyDescent="0.2">
      <c r="D3527" s="145"/>
    </row>
    <row r="3528" spans="4:4" x14ac:dyDescent="0.2">
      <c r="D3528" s="145"/>
    </row>
    <row r="3529" spans="4:4" x14ac:dyDescent="0.2">
      <c r="D3529" s="145"/>
    </row>
    <row r="3530" spans="4:4" x14ac:dyDescent="0.2">
      <c r="D3530" s="145"/>
    </row>
    <row r="3531" spans="4:4" x14ac:dyDescent="0.2">
      <c r="D3531" s="145"/>
    </row>
    <row r="3532" spans="4:4" x14ac:dyDescent="0.2">
      <c r="D3532" s="145"/>
    </row>
    <row r="3533" spans="4:4" x14ac:dyDescent="0.2">
      <c r="D3533" s="145"/>
    </row>
    <row r="3534" spans="4:4" x14ac:dyDescent="0.2">
      <c r="D3534" s="145"/>
    </row>
    <row r="3535" spans="4:4" x14ac:dyDescent="0.2">
      <c r="D3535" s="145"/>
    </row>
    <row r="3536" spans="4:4" x14ac:dyDescent="0.2">
      <c r="D3536" s="145"/>
    </row>
    <row r="3537" spans="4:4" x14ac:dyDescent="0.2">
      <c r="D3537" s="145"/>
    </row>
    <row r="3538" spans="4:4" x14ac:dyDescent="0.2">
      <c r="D3538" s="145"/>
    </row>
    <row r="3539" spans="4:4" x14ac:dyDescent="0.2">
      <c r="D3539" s="145"/>
    </row>
    <row r="3540" spans="4:4" x14ac:dyDescent="0.2">
      <c r="D3540" s="145"/>
    </row>
    <row r="3541" spans="4:4" x14ac:dyDescent="0.2">
      <c r="D3541" s="145"/>
    </row>
    <row r="3542" spans="4:4" x14ac:dyDescent="0.2">
      <c r="D3542" s="145"/>
    </row>
    <row r="3543" spans="4:4" x14ac:dyDescent="0.2">
      <c r="D3543" s="145"/>
    </row>
    <row r="3544" spans="4:4" x14ac:dyDescent="0.2">
      <c r="D3544" s="145"/>
    </row>
    <row r="3545" spans="4:4" x14ac:dyDescent="0.2">
      <c r="D3545" s="145"/>
    </row>
    <row r="3546" spans="4:4" x14ac:dyDescent="0.2">
      <c r="D3546" s="145"/>
    </row>
    <row r="3547" spans="4:4" x14ac:dyDescent="0.2">
      <c r="D3547" s="145"/>
    </row>
    <row r="3548" spans="4:4" x14ac:dyDescent="0.2">
      <c r="D3548" s="145"/>
    </row>
    <row r="3549" spans="4:4" x14ac:dyDescent="0.2">
      <c r="D3549" s="145"/>
    </row>
    <row r="3550" spans="4:4" x14ac:dyDescent="0.2">
      <c r="D3550" s="145"/>
    </row>
    <row r="3551" spans="4:4" x14ac:dyDescent="0.2">
      <c r="D3551" s="145"/>
    </row>
    <row r="3552" spans="4:4" x14ac:dyDescent="0.2">
      <c r="D3552" s="145"/>
    </row>
    <row r="3553" spans="4:4" x14ac:dyDescent="0.2">
      <c r="D3553" s="145"/>
    </row>
    <row r="3554" spans="4:4" x14ac:dyDescent="0.2">
      <c r="D3554" s="145"/>
    </row>
    <row r="3555" spans="4:4" x14ac:dyDescent="0.2">
      <c r="D3555" s="145"/>
    </row>
    <row r="3556" spans="4:4" x14ac:dyDescent="0.2">
      <c r="D3556" s="145"/>
    </row>
    <row r="3557" spans="4:4" x14ac:dyDescent="0.2">
      <c r="D3557" s="145"/>
    </row>
    <row r="3558" spans="4:4" x14ac:dyDescent="0.2">
      <c r="D3558" s="145"/>
    </row>
    <row r="3559" spans="4:4" x14ac:dyDescent="0.2">
      <c r="D3559" s="145"/>
    </row>
    <row r="3560" spans="4:4" x14ac:dyDescent="0.2">
      <c r="D3560" s="145"/>
    </row>
    <row r="3561" spans="4:4" x14ac:dyDescent="0.2">
      <c r="D3561" s="145"/>
    </row>
    <row r="3562" spans="4:4" x14ac:dyDescent="0.2">
      <c r="D3562" s="145"/>
    </row>
    <row r="3563" spans="4:4" x14ac:dyDescent="0.2">
      <c r="D3563" s="145"/>
    </row>
    <row r="3564" spans="4:4" x14ac:dyDescent="0.2">
      <c r="D3564" s="145"/>
    </row>
    <row r="3565" spans="4:4" x14ac:dyDescent="0.2">
      <c r="D3565" s="145"/>
    </row>
    <row r="3566" spans="4:4" x14ac:dyDescent="0.2">
      <c r="D3566" s="145"/>
    </row>
    <row r="3567" spans="4:4" x14ac:dyDescent="0.2">
      <c r="D3567" s="145"/>
    </row>
    <row r="3568" spans="4:4" x14ac:dyDescent="0.2">
      <c r="D3568" s="145"/>
    </row>
    <row r="3569" spans="4:4" x14ac:dyDescent="0.2">
      <c r="D3569" s="145"/>
    </row>
    <row r="3570" spans="4:4" x14ac:dyDescent="0.2">
      <c r="D3570" s="145"/>
    </row>
    <row r="3571" spans="4:4" x14ac:dyDescent="0.2">
      <c r="D3571" s="145"/>
    </row>
    <row r="3572" spans="4:4" x14ac:dyDescent="0.2">
      <c r="D3572" s="145"/>
    </row>
    <row r="3573" spans="4:4" x14ac:dyDescent="0.2">
      <c r="D3573" s="145"/>
    </row>
    <row r="3574" spans="4:4" x14ac:dyDescent="0.2">
      <c r="D3574" s="145"/>
    </row>
    <row r="3575" spans="4:4" x14ac:dyDescent="0.2">
      <c r="D3575" s="145"/>
    </row>
    <row r="3576" spans="4:4" x14ac:dyDescent="0.2">
      <c r="D3576" s="145"/>
    </row>
    <row r="3577" spans="4:4" x14ac:dyDescent="0.2">
      <c r="D3577" s="145"/>
    </row>
    <row r="3578" spans="4:4" x14ac:dyDescent="0.2">
      <c r="D3578" s="145"/>
    </row>
    <row r="3579" spans="4:4" x14ac:dyDescent="0.2">
      <c r="D3579" s="145"/>
    </row>
    <row r="3580" spans="4:4" x14ac:dyDescent="0.2">
      <c r="D3580" s="145"/>
    </row>
    <row r="3581" spans="4:4" x14ac:dyDescent="0.2">
      <c r="D3581" s="145"/>
    </row>
    <row r="3582" spans="4:4" x14ac:dyDescent="0.2">
      <c r="D3582" s="145"/>
    </row>
    <row r="3583" spans="4:4" x14ac:dyDescent="0.2">
      <c r="D3583" s="145"/>
    </row>
    <row r="3584" spans="4:4" x14ac:dyDescent="0.2">
      <c r="D3584" s="145"/>
    </row>
    <row r="3585" spans="4:4" x14ac:dyDescent="0.2">
      <c r="D3585" s="145"/>
    </row>
    <row r="3586" spans="4:4" x14ac:dyDescent="0.2">
      <c r="D3586" s="145"/>
    </row>
    <row r="3587" spans="4:4" x14ac:dyDescent="0.2">
      <c r="D3587" s="145"/>
    </row>
    <row r="3588" spans="4:4" x14ac:dyDescent="0.2">
      <c r="D3588" s="145"/>
    </row>
    <row r="3589" spans="4:4" x14ac:dyDescent="0.2">
      <c r="D3589" s="145"/>
    </row>
    <row r="3590" spans="4:4" x14ac:dyDescent="0.2">
      <c r="D3590" s="145"/>
    </row>
    <row r="3591" spans="4:4" x14ac:dyDescent="0.2">
      <c r="D3591" s="145"/>
    </row>
    <row r="3592" spans="4:4" x14ac:dyDescent="0.2">
      <c r="D3592" s="145"/>
    </row>
    <row r="3593" spans="4:4" x14ac:dyDescent="0.2">
      <c r="D3593" s="145"/>
    </row>
    <row r="3594" spans="4:4" x14ac:dyDescent="0.2">
      <c r="D3594" s="145"/>
    </row>
    <row r="3595" spans="4:4" x14ac:dyDescent="0.2">
      <c r="D3595" s="145"/>
    </row>
    <row r="3596" spans="4:4" x14ac:dyDescent="0.2">
      <c r="D3596" s="145"/>
    </row>
    <row r="3597" spans="4:4" x14ac:dyDescent="0.2">
      <c r="D3597" s="145"/>
    </row>
    <row r="3598" spans="4:4" x14ac:dyDescent="0.2">
      <c r="D3598" s="145"/>
    </row>
    <row r="3599" spans="4:4" x14ac:dyDescent="0.2">
      <c r="D3599" s="145"/>
    </row>
    <row r="3600" spans="4:4" x14ac:dyDescent="0.2">
      <c r="D3600" s="145"/>
    </row>
    <row r="3601" spans="4:4" x14ac:dyDescent="0.2">
      <c r="D3601" s="145"/>
    </row>
    <row r="3602" spans="4:4" x14ac:dyDescent="0.2">
      <c r="D3602" s="145"/>
    </row>
    <row r="3603" spans="4:4" x14ac:dyDescent="0.2">
      <c r="D3603" s="145"/>
    </row>
    <row r="3604" spans="4:4" x14ac:dyDescent="0.2">
      <c r="D3604" s="145"/>
    </row>
    <row r="3605" spans="4:4" x14ac:dyDescent="0.2">
      <c r="D3605" s="145"/>
    </row>
    <row r="3606" spans="4:4" x14ac:dyDescent="0.2">
      <c r="D3606" s="145"/>
    </row>
    <row r="3607" spans="4:4" x14ac:dyDescent="0.2">
      <c r="D3607" s="145"/>
    </row>
    <row r="3608" spans="4:4" x14ac:dyDescent="0.2">
      <c r="D3608" s="145"/>
    </row>
    <row r="3609" spans="4:4" x14ac:dyDescent="0.2">
      <c r="D3609" s="145"/>
    </row>
    <row r="3610" spans="4:4" x14ac:dyDescent="0.2">
      <c r="D3610" s="145"/>
    </row>
    <row r="3611" spans="4:4" x14ac:dyDescent="0.2">
      <c r="D3611" s="145"/>
    </row>
    <row r="3612" spans="4:4" x14ac:dyDescent="0.2">
      <c r="D3612" s="145"/>
    </row>
    <row r="3613" spans="4:4" x14ac:dyDescent="0.2">
      <c r="D3613" s="145"/>
    </row>
    <row r="3614" spans="4:4" x14ac:dyDescent="0.2">
      <c r="D3614" s="145"/>
    </row>
    <row r="3615" spans="4:4" x14ac:dyDescent="0.2">
      <c r="D3615" s="145"/>
    </row>
    <row r="3616" spans="4:4" x14ac:dyDescent="0.2">
      <c r="D3616" s="145"/>
    </row>
    <row r="3617" spans="4:4" x14ac:dyDescent="0.2">
      <c r="D3617" s="145"/>
    </row>
    <row r="3618" spans="4:4" x14ac:dyDescent="0.2">
      <c r="D3618" s="145"/>
    </row>
    <row r="3619" spans="4:4" x14ac:dyDescent="0.2">
      <c r="D3619" s="145"/>
    </row>
    <row r="3620" spans="4:4" x14ac:dyDescent="0.2">
      <c r="D3620" s="145"/>
    </row>
    <row r="3621" spans="4:4" x14ac:dyDescent="0.2">
      <c r="D3621" s="145"/>
    </row>
    <row r="3622" spans="4:4" x14ac:dyDescent="0.2">
      <c r="D3622" s="145"/>
    </row>
    <row r="3623" spans="4:4" x14ac:dyDescent="0.2">
      <c r="D3623" s="145"/>
    </row>
    <row r="3624" spans="4:4" x14ac:dyDescent="0.2">
      <c r="D3624" s="145"/>
    </row>
    <row r="3625" spans="4:4" x14ac:dyDescent="0.2">
      <c r="D3625" s="145"/>
    </row>
    <row r="3626" spans="4:4" x14ac:dyDescent="0.2">
      <c r="D3626" s="145"/>
    </row>
    <row r="3627" spans="4:4" x14ac:dyDescent="0.2">
      <c r="D3627" s="145"/>
    </row>
    <row r="3628" spans="4:4" x14ac:dyDescent="0.2">
      <c r="D3628" s="145"/>
    </row>
    <row r="3629" spans="4:4" x14ac:dyDescent="0.2">
      <c r="D3629" s="145"/>
    </row>
    <row r="3630" spans="4:4" x14ac:dyDescent="0.2">
      <c r="D3630" s="145"/>
    </row>
    <row r="3631" spans="4:4" x14ac:dyDescent="0.2">
      <c r="D3631" s="145"/>
    </row>
    <row r="3632" spans="4:4" x14ac:dyDescent="0.2">
      <c r="D3632" s="145"/>
    </row>
    <row r="3633" spans="4:4" x14ac:dyDescent="0.2">
      <c r="D3633" s="145"/>
    </row>
    <row r="3634" spans="4:4" x14ac:dyDescent="0.2">
      <c r="D3634" s="145"/>
    </row>
    <row r="3635" spans="4:4" x14ac:dyDescent="0.2">
      <c r="D3635" s="145"/>
    </row>
    <row r="3636" spans="4:4" x14ac:dyDescent="0.2">
      <c r="D3636" s="145"/>
    </row>
    <row r="3637" spans="4:4" x14ac:dyDescent="0.2">
      <c r="D3637" s="145"/>
    </row>
    <row r="3638" spans="4:4" x14ac:dyDescent="0.2">
      <c r="D3638" s="145"/>
    </row>
    <row r="3639" spans="4:4" x14ac:dyDescent="0.2">
      <c r="D3639" s="145"/>
    </row>
    <row r="3640" spans="4:4" x14ac:dyDescent="0.2">
      <c r="D3640" s="145"/>
    </row>
    <row r="3641" spans="4:4" x14ac:dyDescent="0.2">
      <c r="D3641" s="145"/>
    </row>
    <row r="3642" spans="4:4" x14ac:dyDescent="0.2">
      <c r="D3642" s="145"/>
    </row>
    <row r="3643" spans="4:4" x14ac:dyDescent="0.2">
      <c r="D3643" s="145"/>
    </row>
    <row r="3644" spans="4:4" x14ac:dyDescent="0.2">
      <c r="D3644" s="145"/>
    </row>
    <row r="3645" spans="4:4" x14ac:dyDescent="0.2">
      <c r="D3645" s="145"/>
    </row>
    <row r="3646" spans="4:4" x14ac:dyDescent="0.2">
      <c r="D3646" s="145"/>
    </row>
    <row r="3647" spans="4:4" x14ac:dyDescent="0.2">
      <c r="D3647" s="145"/>
    </row>
    <row r="3648" spans="4:4" x14ac:dyDescent="0.2">
      <c r="D3648" s="145"/>
    </row>
    <row r="3649" spans="4:4" x14ac:dyDescent="0.2">
      <c r="D3649" s="145"/>
    </row>
    <row r="3650" spans="4:4" x14ac:dyDescent="0.2">
      <c r="D3650" s="145"/>
    </row>
    <row r="3651" spans="4:4" x14ac:dyDescent="0.2">
      <c r="D3651" s="145"/>
    </row>
    <row r="3652" spans="4:4" x14ac:dyDescent="0.2">
      <c r="D3652" s="145"/>
    </row>
    <row r="3653" spans="4:4" x14ac:dyDescent="0.2">
      <c r="D3653" s="145"/>
    </row>
    <row r="3654" spans="4:4" x14ac:dyDescent="0.2">
      <c r="D3654" s="145"/>
    </row>
    <row r="3655" spans="4:4" x14ac:dyDescent="0.2">
      <c r="D3655" s="145"/>
    </row>
    <row r="3656" spans="4:4" x14ac:dyDescent="0.2">
      <c r="D3656" s="145"/>
    </row>
    <row r="3657" spans="4:4" x14ac:dyDescent="0.2">
      <c r="D3657" s="145"/>
    </row>
    <row r="3658" spans="4:4" x14ac:dyDescent="0.2">
      <c r="D3658" s="145"/>
    </row>
    <row r="3659" spans="4:4" x14ac:dyDescent="0.2">
      <c r="D3659" s="145"/>
    </row>
    <row r="3660" spans="4:4" x14ac:dyDescent="0.2">
      <c r="D3660" s="145"/>
    </row>
    <row r="3661" spans="4:4" x14ac:dyDescent="0.2">
      <c r="D3661" s="145"/>
    </row>
    <row r="3662" spans="4:4" x14ac:dyDescent="0.2">
      <c r="D3662" s="145"/>
    </row>
    <row r="3663" spans="4:4" x14ac:dyDescent="0.2">
      <c r="D3663" s="145"/>
    </row>
    <row r="3664" spans="4:4" x14ac:dyDescent="0.2">
      <c r="D3664" s="145"/>
    </row>
    <row r="3665" spans="4:4" x14ac:dyDescent="0.2">
      <c r="D3665" s="145"/>
    </row>
    <row r="3666" spans="4:4" x14ac:dyDescent="0.2">
      <c r="D3666" s="145"/>
    </row>
    <row r="3667" spans="4:4" x14ac:dyDescent="0.2">
      <c r="D3667" s="145"/>
    </row>
    <row r="3668" spans="4:4" x14ac:dyDescent="0.2">
      <c r="D3668" s="145"/>
    </row>
    <row r="3669" spans="4:4" x14ac:dyDescent="0.2">
      <c r="D3669" s="145"/>
    </row>
    <row r="3670" spans="4:4" x14ac:dyDescent="0.2">
      <c r="D3670" s="145"/>
    </row>
    <row r="3671" spans="4:4" x14ac:dyDescent="0.2">
      <c r="D3671" s="145"/>
    </row>
    <row r="3672" spans="4:4" x14ac:dyDescent="0.2">
      <c r="D3672" s="145"/>
    </row>
    <row r="3673" spans="4:4" x14ac:dyDescent="0.2">
      <c r="D3673" s="145"/>
    </row>
    <row r="3674" spans="4:4" x14ac:dyDescent="0.2">
      <c r="D3674" s="145"/>
    </row>
    <row r="3675" spans="4:4" x14ac:dyDescent="0.2">
      <c r="D3675" s="145"/>
    </row>
    <row r="3676" spans="4:4" x14ac:dyDescent="0.2">
      <c r="D3676" s="145"/>
    </row>
    <row r="3677" spans="4:4" x14ac:dyDescent="0.2">
      <c r="D3677" s="145"/>
    </row>
    <row r="3678" spans="4:4" x14ac:dyDescent="0.2">
      <c r="D3678" s="145"/>
    </row>
    <row r="3679" spans="4:4" x14ac:dyDescent="0.2">
      <c r="D3679" s="145"/>
    </row>
    <row r="3680" spans="4:4" x14ac:dyDescent="0.2">
      <c r="D3680" s="145"/>
    </row>
    <row r="3681" spans="4:4" x14ac:dyDescent="0.2">
      <c r="D3681" s="145"/>
    </row>
    <row r="3682" spans="4:4" x14ac:dyDescent="0.2">
      <c r="D3682" s="145"/>
    </row>
    <row r="3683" spans="4:4" x14ac:dyDescent="0.2">
      <c r="D3683" s="145"/>
    </row>
    <row r="3684" spans="4:4" x14ac:dyDescent="0.2">
      <c r="D3684" s="145"/>
    </row>
    <row r="3685" spans="4:4" x14ac:dyDescent="0.2">
      <c r="D3685" s="145"/>
    </row>
    <row r="3686" spans="4:4" x14ac:dyDescent="0.2">
      <c r="D3686" s="145"/>
    </row>
    <row r="3687" spans="4:4" x14ac:dyDescent="0.2">
      <c r="D3687" s="145"/>
    </row>
    <row r="3688" spans="4:4" x14ac:dyDescent="0.2">
      <c r="D3688" s="145"/>
    </row>
    <row r="3689" spans="4:4" x14ac:dyDescent="0.2">
      <c r="D3689" s="145"/>
    </row>
    <row r="3690" spans="4:4" x14ac:dyDescent="0.2">
      <c r="D3690" s="145"/>
    </row>
    <row r="3691" spans="4:4" x14ac:dyDescent="0.2">
      <c r="D3691" s="145"/>
    </row>
    <row r="3692" spans="4:4" x14ac:dyDescent="0.2">
      <c r="D3692" s="145"/>
    </row>
    <row r="3693" spans="4:4" x14ac:dyDescent="0.2">
      <c r="D3693" s="145"/>
    </row>
    <row r="3694" spans="4:4" x14ac:dyDescent="0.2">
      <c r="D3694" s="145"/>
    </row>
    <row r="3695" spans="4:4" x14ac:dyDescent="0.2">
      <c r="D3695" s="145"/>
    </row>
    <row r="3696" spans="4:4" x14ac:dyDescent="0.2">
      <c r="D3696" s="145"/>
    </row>
    <row r="3697" spans="4:4" x14ac:dyDescent="0.2">
      <c r="D3697" s="145"/>
    </row>
    <row r="3698" spans="4:4" x14ac:dyDescent="0.2">
      <c r="D3698" s="145"/>
    </row>
    <row r="3699" spans="4:4" x14ac:dyDescent="0.2">
      <c r="D3699" s="145"/>
    </row>
    <row r="3700" spans="4:4" x14ac:dyDescent="0.2">
      <c r="D3700" s="145"/>
    </row>
    <row r="3701" spans="4:4" x14ac:dyDescent="0.2">
      <c r="D3701" s="145"/>
    </row>
    <row r="3702" spans="4:4" x14ac:dyDescent="0.2">
      <c r="D3702" s="145"/>
    </row>
    <row r="3703" spans="4:4" x14ac:dyDescent="0.2">
      <c r="D3703" s="145"/>
    </row>
    <row r="3704" spans="4:4" x14ac:dyDescent="0.2">
      <c r="D3704" s="145"/>
    </row>
    <row r="3705" spans="4:4" x14ac:dyDescent="0.2">
      <c r="D3705" s="145"/>
    </row>
    <row r="3706" spans="4:4" x14ac:dyDescent="0.2">
      <c r="D3706" s="145"/>
    </row>
    <row r="3707" spans="4:4" x14ac:dyDescent="0.2">
      <c r="D3707" s="145"/>
    </row>
    <row r="3708" spans="4:4" x14ac:dyDescent="0.2">
      <c r="D3708" s="145"/>
    </row>
    <row r="3709" spans="4:4" x14ac:dyDescent="0.2">
      <c r="D3709" s="145"/>
    </row>
    <row r="3710" spans="4:4" x14ac:dyDescent="0.2">
      <c r="D3710" s="145"/>
    </row>
    <row r="3711" spans="4:4" x14ac:dyDescent="0.2">
      <c r="D3711" s="145"/>
    </row>
    <row r="3712" spans="4:4" x14ac:dyDescent="0.2">
      <c r="D3712" s="145"/>
    </row>
    <row r="3713" spans="4:4" x14ac:dyDescent="0.2">
      <c r="D3713" s="145"/>
    </row>
    <row r="3714" spans="4:4" x14ac:dyDescent="0.2">
      <c r="D3714" s="145"/>
    </row>
    <row r="3715" spans="4:4" x14ac:dyDescent="0.2">
      <c r="D3715" s="145"/>
    </row>
    <row r="3716" spans="4:4" x14ac:dyDescent="0.2">
      <c r="D3716" s="145"/>
    </row>
    <row r="3717" spans="4:4" x14ac:dyDescent="0.2">
      <c r="D3717" s="145"/>
    </row>
    <row r="3718" spans="4:4" x14ac:dyDescent="0.2">
      <c r="D3718" s="145"/>
    </row>
    <row r="3719" spans="4:4" x14ac:dyDescent="0.2">
      <c r="D3719" s="145"/>
    </row>
    <row r="3720" spans="4:4" x14ac:dyDescent="0.2">
      <c r="D3720" s="145"/>
    </row>
    <row r="3721" spans="4:4" x14ac:dyDescent="0.2">
      <c r="D3721" s="145"/>
    </row>
    <row r="3722" spans="4:4" x14ac:dyDescent="0.2">
      <c r="D3722" s="145"/>
    </row>
    <row r="3723" spans="4:4" x14ac:dyDescent="0.2">
      <c r="D3723" s="145"/>
    </row>
    <row r="3724" spans="4:4" x14ac:dyDescent="0.2">
      <c r="D3724" s="145"/>
    </row>
    <row r="3725" spans="4:4" x14ac:dyDescent="0.2">
      <c r="D3725" s="145"/>
    </row>
    <row r="3726" spans="4:4" x14ac:dyDescent="0.2">
      <c r="D3726" s="145"/>
    </row>
    <row r="3727" spans="4:4" x14ac:dyDescent="0.2">
      <c r="D3727" s="145"/>
    </row>
    <row r="3728" spans="4:4" x14ac:dyDescent="0.2">
      <c r="D3728" s="145"/>
    </row>
    <row r="3729" spans="4:4" x14ac:dyDescent="0.2">
      <c r="D3729" s="145"/>
    </row>
    <row r="3730" spans="4:4" x14ac:dyDescent="0.2">
      <c r="D3730" s="145"/>
    </row>
    <row r="3731" spans="4:4" x14ac:dyDescent="0.2">
      <c r="D3731" s="145"/>
    </row>
    <row r="3732" spans="4:4" x14ac:dyDescent="0.2">
      <c r="D3732" s="145"/>
    </row>
    <row r="3733" spans="4:4" x14ac:dyDescent="0.2">
      <c r="D3733" s="145"/>
    </row>
    <row r="3734" spans="4:4" x14ac:dyDescent="0.2">
      <c r="D3734" s="145"/>
    </row>
    <row r="3735" spans="4:4" x14ac:dyDescent="0.2">
      <c r="D3735" s="145"/>
    </row>
    <row r="3736" spans="4:4" x14ac:dyDescent="0.2">
      <c r="D3736" s="145"/>
    </row>
    <row r="3737" spans="4:4" x14ac:dyDescent="0.2">
      <c r="D3737" s="145"/>
    </row>
    <row r="3738" spans="4:4" x14ac:dyDescent="0.2">
      <c r="D3738" s="145"/>
    </row>
    <row r="3739" spans="4:4" x14ac:dyDescent="0.2">
      <c r="D3739" s="145"/>
    </row>
    <row r="3740" spans="4:4" x14ac:dyDescent="0.2">
      <c r="D3740" s="145"/>
    </row>
    <row r="3741" spans="4:4" x14ac:dyDescent="0.2">
      <c r="D3741" s="145"/>
    </row>
    <row r="3742" spans="4:4" x14ac:dyDescent="0.2">
      <c r="D3742" s="145"/>
    </row>
    <row r="3743" spans="4:4" x14ac:dyDescent="0.2">
      <c r="D3743" s="145"/>
    </row>
    <row r="3744" spans="4:4" x14ac:dyDescent="0.2">
      <c r="D3744" s="145"/>
    </row>
    <row r="3745" spans="4:4" x14ac:dyDescent="0.2">
      <c r="D3745" s="145"/>
    </row>
    <row r="3746" spans="4:4" x14ac:dyDescent="0.2">
      <c r="D3746" s="145"/>
    </row>
    <row r="3747" spans="4:4" x14ac:dyDescent="0.2">
      <c r="D3747" s="145"/>
    </row>
    <row r="3748" spans="4:4" x14ac:dyDescent="0.2">
      <c r="D3748" s="145"/>
    </row>
    <row r="3749" spans="4:4" x14ac:dyDescent="0.2">
      <c r="D3749" s="145"/>
    </row>
    <row r="3750" spans="4:4" x14ac:dyDescent="0.2">
      <c r="D3750" s="145"/>
    </row>
    <row r="3751" spans="4:4" x14ac:dyDescent="0.2">
      <c r="D3751" s="145"/>
    </row>
    <row r="3752" spans="4:4" x14ac:dyDescent="0.2">
      <c r="D3752" s="145"/>
    </row>
    <row r="3753" spans="4:4" x14ac:dyDescent="0.2">
      <c r="D3753" s="145"/>
    </row>
    <row r="3754" spans="4:4" x14ac:dyDescent="0.2">
      <c r="D3754" s="145"/>
    </row>
    <row r="3755" spans="4:4" x14ac:dyDescent="0.2">
      <c r="D3755" s="145"/>
    </row>
    <row r="3756" spans="4:4" x14ac:dyDescent="0.2">
      <c r="D3756" s="145"/>
    </row>
    <row r="3757" spans="4:4" x14ac:dyDescent="0.2">
      <c r="D3757" s="145"/>
    </row>
    <row r="3758" spans="4:4" x14ac:dyDescent="0.2">
      <c r="D3758" s="145"/>
    </row>
    <row r="3759" spans="4:4" x14ac:dyDescent="0.2">
      <c r="D3759" s="145"/>
    </row>
    <row r="3760" spans="4:4" x14ac:dyDescent="0.2">
      <c r="D3760" s="145"/>
    </row>
    <row r="3761" spans="4:4" x14ac:dyDescent="0.2">
      <c r="D3761" s="145"/>
    </row>
    <row r="3762" spans="4:4" x14ac:dyDescent="0.2">
      <c r="D3762" s="145"/>
    </row>
    <row r="3763" spans="4:4" x14ac:dyDescent="0.2">
      <c r="D3763" s="145"/>
    </row>
    <row r="3764" spans="4:4" x14ac:dyDescent="0.2">
      <c r="D3764" s="145"/>
    </row>
    <row r="3765" spans="4:4" x14ac:dyDescent="0.2">
      <c r="D3765" s="145"/>
    </row>
    <row r="3766" spans="4:4" x14ac:dyDescent="0.2">
      <c r="D3766" s="145"/>
    </row>
    <row r="3767" spans="4:4" x14ac:dyDescent="0.2">
      <c r="D3767" s="145"/>
    </row>
    <row r="3768" spans="4:4" x14ac:dyDescent="0.2">
      <c r="D3768" s="145"/>
    </row>
    <row r="3769" spans="4:4" x14ac:dyDescent="0.2">
      <c r="D3769" s="145"/>
    </row>
    <row r="3770" spans="4:4" x14ac:dyDescent="0.2">
      <c r="D3770" s="145"/>
    </row>
    <row r="3771" spans="4:4" x14ac:dyDescent="0.2">
      <c r="D3771" s="145"/>
    </row>
    <row r="3772" spans="4:4" x14ac:dyDescent="0.2">
      <c r="D3772" s="145"/>
    </row>
    <row r="3773" spans="4:4" x14ac:dyDescent="0.2">
      <c r="D3773" s="145"/>
    </row>
    <row r="3774" spans="4:4" x14ac:dyDescent="0.2">
      <c r="D3774" s="145"/>
    </row>
    <row r="3775" spans="4:4" x14ac:dyDescent="0.2">
      <c r="D3775" s="145"/>
    </row>
    <row r="3776" spans="4:4" x14ac:dyDescent="0.2">
      <c r="D3776" s="145"/>
    </row>
    <row r="3777" spans="4:4" x14ac:dyDescent="0.2">
      <c r="D3777" s="145"/>
    </row>
    <row r="3778" spans="4:4" x14ac:dyDescent="0.2">
      <c r="D3778" s="145"/>
    </row>
    <row r="3779" spans="4:4" x14ac:dyDescent="0.2">
      <c r="D3779" s="145"/>
    </row>
    <row r="3780" spans="4:4" x14ac:dyDescent="0.2">
      <c r="D3780" s="145"/>
    </row>
    <row r="3781" spans="4:4" x14ac:dyDescent="0.2">
      <c r="D3781" s="145"/>
    </row>
    <row r="3782" spans="4:4" x14ac:dyDescent="0.2">
      <c r="D3782" s="145"/>
    </row>
    <row r="3783" spans="4:4" x14ac:dyDescent="0.2">
      <c r="D3783" s="145"/>
    </row>
    <row r="3784" spans="4:4" x14ac:dyDescent="0.2">
      <c r="D3784" s="145"/>
    </row>
    <row r="3785" spans="4:4" x14ac:dyDescent="0.2">
      <c r="D3785" s="145"/>
    </row>
    <row r="3786" spans="4:4" x14ac:dyDescent="0.2">
      <c r="D3786" s="145"/>
    </row>
    <row r="3787" spans="4:4" x14ac:dyDescent="0.2">
      <c r="D3787" s="145"/>
    </row>
    <row r="3788" spans="4:4" x14ac:dyDescent="0.2">
      <c r="D3788" s="145"/>
    </row>
    <row r="3789" spans="4:4" x14ac:dyDescent="0.2">
      <c r="D3789" s="145"/>
    </row>
    <row r="3790" spans="4:4" x14ac:dyDescent="0.2">
      <c r="D3790" s="145"/>
    </row>
    <row r="3791" spans="4:4" x14ac:dyDescent="0.2">
      <c r="D3791" s="145"/>
    </row>
    <row r="3792" spans="4:4" x14ac:dyDescent="0.2">
      <c r="D3792" s="145"/>
    </row>
    <row r="3793" spans="4:4" x14ac:dyDescent="0.2">
      <c r="D3793" s="145"/>
    </row>
    <row r="3794" spans="4:4" x14ac:dyDescent="0.2">
      <c r="D3794" s="145"/>
    </row>
    <row r="3795" spans="4:4" x14ac:dyDescent="0.2">
      <c r="D3795" s="145"/>
    </row>
    <row r="3796" spans="4:4" x14ac:dyDescent="0.2">
      <c r="D3796" s="145"/>
    </row>
    <row r="3797" spans="4:4" x14ac:dyDescent="0.2">
      <c r="D3797" s="145"/>
    </row>
    <row r="3798" spans="4:4" x14ac:dyDescent="0.2">
      <c r="D3798" s="145"/>
    </row>
    <row r="3799" spans="4:4" x14ac:dyDescent="0.2">
      <c r="D3799" s="145"/>
    </row>
    <row r="3800" spans="4:4" x14ac:dyDescent="0.2">
      <c r="D3800" s="145"/>
    </row>
    <row r="3801" spans="4:4" x14ac:dyDescent="0.2">
      <c r="D3801" s="145"/>
    </row>
    <row r="3802" spans="4:4" x14ac:dyDescent="0.2">
      <c r="D3802" s="145"/>
    </row>
    <row r="3803" spans="4:4" x14ac:dyDescent="0.2">
      <c r="D3803" s="145"/>
    </row>
    <row r="3804" spans="4:4" x14ac:dyDescent="0.2">
      <c r="D3804" s="145"/>
    </row>
    <row r="3805" spans="4:4" x14ac:dyDescent="0.2">
      <c r="D3805" s="145"/>
    </row>
    <row r="3806" spans="4:4" x14ac:dyDescent="0.2">
      <c r="D3806" s="145"/>
    </row>
    <row r="3807" spans="4:4" x14ac:dyDescent="0.2">
      <c r="D3807" s="145"/>
    </row>
    <row r="3808" spans="4:4" x14ac:dyDescent="0.2">
      <c r="D3808" s="145"/>
    </row>
    <row r="3809" spans="4:4" x14ac:dyDescent="0.2">
      <c r="D3809" s="145"/>
    </row>
    <row r="3810" spans="4:4" x14ac:dyDescent="0.2">
      <c r="D3810" s="145"/>
    </row>
    <row r="3811" spans="4:4" x14ac:dyDescent="0.2">
      <c r="D3811" s="145"/>
    </row>
    <row r="3812" spans="4:4" x14ac:dyDescent="0.2">
      <c r="D3812" s="145"/>
    </row>
    <row r="3813" spans="4:4" x14ac:dyDescent="0.2">
      <c r="D3813" s="145"/>
    </row>
    <row r="3814" spans="4:4" x14ac:dyDescent="0.2">
      <c r="D3814" s="145"/>
    </row>
    <row r="3815" spans="4:4" x14ac:dyDescent="0.2">
      <c r="D3815" s="145"/>
    </row>
    <row r="3816" spans="4:4" x14ac:dyDescent="0.2">
      <c r="D3816" s="145"/>
    </row>
    <row r="3817" spans="4:4" x14ac:dyDescent="0.2">
      <c r="D3817" s="145"/>
    </row>
    <row r="3818" spans="4:4" x14ac:dyDescent="0.2">
      <c r="D3818" s="145"/>
    </row>
    <row r="3819" spans="4:4" x14ac:dyDescent="0.2">
      <c r="D3819" s="145"/>
    </row>
    <row r="3820" spans="4:4" x14ac:dyDescent="0.2">
      <c r="D3820" s="145"/>
    </row>
    <row r="3821" spans="4:4" x14ac:dyDescent="0.2">
      <c r="D3821" s="145"/>
    </row>
    <row r="3822" spans="4:4" x14ac:dyDescent="0.2">
      <c r="D3822" s="145"/>
    </row>
    <row r="3823" spans="4:4" x14ac:dyDescent="0.2">
      <c r="D3823" s="145"/>
    </row>
    <row r="3824" spans="4:4" x14ac:dyDescent="0.2">
      <c r="D3824" s="145"/>
    </row>
    <row r="3825" spans="4:4" x14ac:dyDescent="0.2">
      <c r="D3825" s="145"/>
    </row>
    <row r="3826" spans="4:4" x14ac:dyDescent="0.2">
      <c r="D3826" s="145"/>
    </row>
    <row r="3827" spans="4:4" x14ac:dyDescent="0.2">
      <c r="D3827" s="145"/>
    </row>
    <row r="3828" spans="4:4" x14ac:dyDescent="0.2">
      <c r="D3828" s="145"/>
    </row>
    <row r="3829" spans="4:4" x14ac:dyDescent="0.2">
      <c r="D3829" s="145"/>
    </row>
    <row r="3830" spans="4:4" x14ac:dyDescent="0.2">
      <c r="D3830" s="145"/>
    </row>
    <row r="3831" spans="4:4" x14ac:dyDescent="0.2">
      <c r="D3831" s="145"/>
    </row>
    <row r="3832" spans="4:4" x14ac:dyDescent="0.2">
      <c r="D3832" s="145"/>
    </row>
    <row r="3833" spans="4:4" x14ac:dyDescent="0.2">
      <c r="D3833" s="145"/>
    </row>
    <row r="3834" spans="4:4" x14ac:dyDescent="0.2">
      <c r="D3834" s="145"/>
    </row>
    <row r="3835" spans="4:4" x14ac:dyDescent="0.2">
      <c r="D3835" s="145"/>
    </row>
    <row r="3836" spans="4:4" x14ac:dyDescent="0.2">
      <c r="D3836" s="145"/>
    </row>
    <row r="3837" spans="4:4" x14ac:dyDescent="0.2">
      <c r="D3837" s="145"/>
    </row>
    <row r="3838" spans="4:4" x14ac:dyDescent="0.2">
      <c r="D3838" s="145"/>
    </row>
    <row r="3839" spans="4:4" x14ac:dyDescent="0.2">
      <c r="D3839" s="145"/>
    </row>
    <row r="3840" spans="4:4" x14ac:dyDescent="0.2">
      <c r="D3840" s="145"/>
    </row>
    <row r="3841" spans="4:4" x14ac:dyDescent="0.2">
      <c r="D3841" s="145"/>
    </row>
    <row r="3842" spans="4:4" x14ac:dyDescent="0.2">
      <c r="D3842" s="145"/>
    </row>
    <row r="3843" spans="4:4" x14ac:dyDescent="0.2">
      <c r="D3843" s="145"/>
    </row>
    <row r="3844" spans="4:4" x14ac:dyDescent="0.2">
      <c r="D3844" s="145"/>
    </row>
    <row r="3845" spans="4:4" x14ac:dyDescent="0.2">
      <c r="D3845" s="145"/>
    </row>
    <row r="3846" spans="4:4" x14ac:dyDescent="0.2">
      <c r="D3846" s="145"/>
    </row>
    <row r="3847" spans="4:4" x14ac:dyDescent="0.2">
      <c r="D3847" s="145"/>
    </row>
    <row r="3848" spans="4:4" x14ac:dyDescent="0.2">
      <c r="D3848" s="145"/>
    </row>
    <row r="3849" spans="4:4" x14ac:dyDescent="0.2">
      <c r="D3849" s="145"/>
    </row>
    <row r="3850" spans="4:4" x14ac:dyDescent="0.2">
      <c r="D3850" s="145"/>
    </row>
    <row r="3851" spans="4:4" x14ac:dyDescent="0.2">
      <c r="D3851" s="145"/>
    </row>
    <row r="3852" spans="4:4" x14ac:dyDescent="0.2">
      <c r="D3852" s="145"/>
    </row>
    <row r="3853" spans="4:4" x14ac:dyDescent="0.2">
      <c r="D3853" s="145"/>
    </row>
    <row r="3854" spans="4:4" x14ac:dyDescent="0.2">
      <c r="D3854" s="145"/>
    </row>
    <row r="3855" spans="4:4" x14ac:dyDescent="0.2">
      <c r="D3855" s="145"/>
    </row>
    <row r="3856" spans="4:4" x14ac:dyDescent="0.2">
      <c r="D3856" s="145"/>
    </row>
    <row r="3857" spans="4:4" x14ac:dyDescent="0.2">
      <c r="D3857" s="145"/>
    </row>
    <row r="3858" spans="4:4" x14ac:dyDescent="0.2">
      <c r="D3858" s="145"/>
    </row>
    <row r="3859" spans="4:4" x14ac:dyDescent="0.2">
      <c r="D3859" s="145"/>
    </row>
    <row r="3860" spans="4:4" x14ac:dyDescent="0.2">
      <c r="D3860" s="145"/>
    </row>
    <row r="3861" spans="4:4" x14ac:dyDescent="0.2">
      <c r="D3861" s="145"/>
    </row>
    <row r="3862" spans="4:4" x14ac:dyDescent="0.2">
      <c r="D3862" s="145"/>
    </row>
    <row r="3863" spans="4:4" x14ac:dyDescent="0.2">
      <c r="D3863" s="145"/>
    </row>
    <row r="3864" spans="4:4" x14ac:dyDescent="0.2">
      <c r="D3864" s="145"/>
    </row>
    <row r="3865" spans="4:4" x14ac:dyDescent="0.2">
      <c r="D3865" s="145"/>
    </row>
    <row r="3866" spans="4:4" x14ac:dyDescent="0.2">
      <c r="D3866" s="145"/>
    </row>
    <row r="3867" spans="4:4" x14ac:dyDescent="0.2">
      <c r="D3867" s="145"/>
    </row>
    <row r="3868" spans="4:4" x14ac:dyDescent="0.2">
      <c r="D3868" s="145"/>
    </row>
    <row r="3869" spans="4:4" x14ac:dyDescent="0.2">
      <c r="D3869" s="145"/>
    </row>
    <row r="3870" spans="4:4" x14ac:dyDescent="0.2">
      <c r="D3870" s="145"/>
    </row>
    <row r="3871" spans="4:4" x14ac:dyDescent="0.2">
      <c r="D3871" s="145"/>
    </row>
    <row r="3872" spans="4:4" x14ac:dyDescent="0.2">
      <c r="D3872" s="145"/>
    </row>
    <row r="3873" spans="4:4" x14ac:dyDescent="0.2">
      <c r="D3873" s="145"/>
    </row>
    <row r="3874" spans="4:4" x14ac:dyDescent="0.2">
      <c r="D3874" s="145"/>
    </row>
    <row r="3875" spans="4:4" x14ac:dyDescent="0.2">
      <c r="D3875" s="145"/>
    </row>
    <row r="3876" spans="4:4" x14ac:dyDescent="0.2">
      <c r="D3876" s="145"/>
    </row>
    <row r="3877" spans="4:4" x14ac:dyDescent="0.2">
      <c r="D3877" s="145"/>
    </row>
    <row r="3878" spans="4:4" x14ac:dyDescent="0.2">
      <c r="D3878" s="145"/>
    </row>
    <row r="3879" spans="4:4" x14ac:dyDescent="0.2">
      <c r="D3879" s="145"/>
    </row>
    <row r="3880" spans="4:4" x14ac:dyDescent="0.2">
      <c r="D3880" s="145"/>
    </row>
    <row r="3881" spans="4:4" x14ac:dyDescent="0.2">
      <c r="D3881" s="145"/>
    </row>
    <row r="3882" spans="4:4" x14ac:dyDescent="0.2">
      <c r="D3882" s="145"/>
    </row>
    <row r="3883" spans="4:4" x14ac:dyDescent="0.2">
      <c r="D3883" s="145"/>
    </row>
    <row r="3884" spans="4:4" x14ac:dyDescent="0.2">
      <c r="D3884" s="145"/>
    </row>
    <row r="3885" spans="4:4" x14ac:dyDescent="0.2">
      <c r="D3885" s="145"/>
    </row>
    <row r="3886" spans="4:4" x14ac:dyDescent="0.2">
      <c r="D3886" s="145"/>
    </row>
    <row r="3887" spans="4:4" x14ac:dyDescent="0.2">
      <c r="D3887" s="145"/>
    </row>
    <row r="3888" spans="4:4" x14ac:dyDescent="0.2">
      <c r="D3888" s="145"/>
    </row>
    <row r="3889" spans="4:4" x14ac:dyDescent="0.2">
      <c r="D3889" s="145"/>
    </row>
    <row r="3890" spans="4:4" x14ac:dyDescent="0.2">
      <c r="D3890" s="145"/>
    </row>
    <row r="3891" spans="4:4" x14ac:dyDescent="0.2">
      <c r="D3891" s="145"/>
    </row>
    <row r="3892" spans="4:4" x14ac:dyDescent="0.2">
      <c r="D3892" s="145"/>
    </row>
    <row r="3893" spans="4:4" x14ac:dyDescent="0.2">
      <c r="D3893" s="145"/>
    </row>
    <row r="3894" spans="4:4" x14ac:dyDescent="0.2">
      <c r="D3894" s="145"/>
    </row>
    <row r="3895" spans="4:4" x14ac:dyDescent="0.2">
      <c r="D3895" s="145"/>
    </row>
    <row r="3896" spans="4:4" x14ac:dyDescent="0.2">
      <c r="D3896" s="145"/>
    </row>
    <row r="3897" spans="4:4" x14ac:dyDescent="0.2">
      <c r="D3897" s="145"/>
    </row>
    <row r="3898" spans="4:4" x14ac:dyDescent="0.2">
      <c r="D3898" s="145"/>
    </row>
    <row r="3899" spans="4:4" x14ac:dyDescent="0.2">
      <c r="D3899" s="145"/>
    </row>
    <row r="3900" spans="4:4" x14ac:dyDescent="0.2">
      <c r="D3900" s="145"/>
    </row>
    <row r="3901" spans="4:4" x14ac:dyDescent="0.2">
      <c r="D3901" s="145"/>
    </row>
    <row r="3902" spans="4:4" x14ac:dyDescent="0.2">
      <c r="D3902" s="145"/>
    </row>
    <row r="3903" spans="4:4" x14ac:dyDescent="0.2">
      <c r="D3903" s="145"/>
    </row>
    <row r="3904" spans="4:4" x14ac:dyDescent="0.2">
      <c r="D3904" s="145"/>
    </row>
    <row r="3905" spans="4:4" x14ac:dyDescent="0.2">
      <c r="D3905" s="145"/>
    </row>
    <row r="3906" spans="4:4" x14ac:dyDescent="0.2">
      <c r="D3906" s="145"/>
    </row>
    <row r="3907" spans="4:4" x14ac:dyDescent="0.2">
      <c r="D3907" s="145"/>
    </row>
    <row r="3908" spans="4:4" x14ac:dyDescent="0.2">
      <c r="D3908" s="145"/>
    </row>
    <row r="3909" spans="4:4" x14ac:dyDescent="0.2">
      <c r="D3909" s="145"/>
    </row>
    <row r="3910" spans="4:4" x14ac:dyDescent="0.2">
      <c r="D3910" s="145"/>
    </row>
    <row r="3911" spans="4:4" x14ac:dyDescent="0.2">
      <c r="D3911" s="145"/>
    </row>
    <row r="3912" spans="4:4" x14ac:dyDescent="0.2">
      <c r="D3912" s="145"/>
    </row>
    <row r="3913" spans="4:4" x14ac:dyDescent="0.2">
      <c r="D3913" s="145"/>
    </row>
    <row r="3914" spans="4:4" x14ac:dyDescent="0.2">
      <c r="D3914" s="145"/>
    </row>
    <row r="3915" spans="4:4" x14ac:dyDescent="0.2">
      <c r="D3915" s="145"/>
    </row>
    <row r="3916" spans="4:4" x14ac:dyDescent="0.2">
      <c r="D3916" s="145"/>
    </row>
    <row r="3917" spans="4:4" x14ac:dyDescent="0.2">
      <c r="D3917" s="145"/>
    </row>
    <row r="3918" spans="4:4" x14ac:dyDescent="0.2">
      <c r="D3918" s="145"/>
    </row>
    <row r="3919" spans="4:4" x14ac:dyDescent="0.2">
      <c r="D3919" s="145"/>
    </row>
    <row r="3920" spans="4:4" x14ac:dyDescent="0.2">
      <c r="D3920" s="145"/>
    </row>
    <row r="3921" spans="4:4" x14ac:dyDescent="0.2">
      <c r="D3921" s="145"/>
    </row>
    <row r="3922" spans="4:4" x14ac:dyDescent="0.2">
      <c r="D3922" s="145"/>
    </row>
    <row r="3923" spans="4:4" x14ac:dyDescent="0.2">
      <c r="D3923" s="145"/>
    </row>
    <row r="3924" spans="4:4" x14ac:dyDescent="0.2">
      <c r="D3924" s="145"/>
    </row>
    <row r="3925" spans="4:4" x14ac:dyDescent="0.2">
      <c r="D3925" s="145"/>
    </row>
    <row r="3926" spans="4:4" x14ac:dyDescent="0.2">
      <c r="D3926" s="145"/>
    </row>
    <row r="3927" spans="4:4" x14ac:dyDescent="0.2">
      <c r="D3927" s="145"/>
    </row>
    <row r="3928" spans="4:4" x14ac:dyDescent="0.2">
      <c r="D3928" s="145"/>
    </row>
    <row r="3929" spans="4:4" x14ac:dyDescent="0.2">
      <c r="D3929" s="145"/>
    </row>
    <row r="3930" spans="4:4" x14ac:dyDescent="0.2">
      <c r="D3930" s="145"/>
    </row>
    <row r="3931" spans="4:4" x14ac:dyDescent="0.2">
      <c r="D3931" s="145"/>
    </row>
    <row r="3932" spans="4:4" x14ac:dyDescent="0.2">
      <c r="D3932" s="145"/>
    </row>
    <row r="3933" spans="4:4" x14ac:dyDescent="0.2">
      <c r="D3933" s="145"/>
    </row>
    <row r="3934" spans="4:4" x14ac:dyDescent="0.2">
      <c r="D3934" s="145"/>
    </row>
    <row r="3935" spans="4:4" x14ac:dyDescent="0.2">
      <c r="D3935" s="145"/>
    </row>
    <row r="3936" spans="4:4" x14ac:dyDescent="0.2">
      <c r="D3936" s="145"/>
    </row>
    <row r="3937" spans="4:4" x14ac:dyDescent="0.2">
      <c r="D3937" s="145"/>
    </row>
    <row r="3938" spans="4:4" x14ac:dyDescent="0.2">
      <c r="D3938" s="145"/>
    </row>
    <row r="3939" spans="4:4" x14ac:dyDescent="0.2">
      <c r="D3939" s="145"/>
    </row>
    <row r="3940" spans="4:4" x14ac:dyDescent="0.2">
      <c r="D3940" s="145"/>
    </row>
    <row r="3941" spans="4:4" x14ac:dyDescent="0.2">
      <c r="D3941" s="145"/>
    </row>
    <row r="3942" spans="4:4" x14ac:dyDescent="0.2">
      <c r="D3942" s="145"/>
    </row>
    <row r="3943" spans="4:4" x14ac:dyDescent="0.2">
      <c r="D3943" s="145"/>
    </row>
    <row r="3944" spans="4:4" x14ac:dyDescent="0.2">
      <c r="D3944" s="145"/>
    </row>
    <row r="3945" spans="4:4" x14ac:dyDescent="0.2">
      <c r="D3945" s="145"/>
    </row>
    <row r="3946" spans="4:4" x14ac:dyDescent="0.2">
      <c r="D3946" s="145"/>
    </row>
    <row r="3947" spans="4:4" x14ac:dyDescent="0.2">
      <c r="D3947" s="145"/>
    </row>
    <row r="3948" spans="4:4" x14ac:dyDescent="0.2">
      <c r="D3948" s="145"/>
    </row>
    <row r="3949" spans="4:4" x14ac:dyDescent="0.2">
      <c r="D3949" s="145"/>
    </row>
    <row r="3950" spans="4:4" x14ac:dyDescent="0.2">
      <c r="D3950" s="145"/>
    </row>
    <row r="3951" spans="4:4" x14ac:dyDescent="0.2">
      <c r="D3951" s="145"/>
    </row>
    <row r="3952" spans="4:4" x14ac:dyDescent="0.2">
      <c r="D3952" s="145"/>
    </row>
    <row r="3953" spans="4:4" x14ac:dyDescent="0.2">
      <c r="D3953" s="145"/>
    </row>
    <row r="3954" spans="4:4" x14ac:dyDescent="0.2">
      <c r="D3954" s="145"/>
    </row>
    <row r="3955" spans="4:4" x14ac:dyDescent="0.2">
      <c r="D3955" s="145"/>
    </row>
    <row r="3956" spans="4:4" x14ac:dyDescent="0.2">
      <c r="D3956" s="145"/>
    </row>
    <row r="3957" spans="4:4" x14ac:dyDescent="0.2">
      <c r="D3957" s="145"/>
    </row>
    <row r="3958" spans="4:4" x14ac:dyDescent="0.2">
      <c r="D3958" s="145"/>
    </row>
    <row r="3959" spans="4:4" x14ac:dyDescent="0.2">
      <c r="D3959" s="145"/>
    </row>
    <row r="3960" spans="4:4" x14ac:dyDescent="0.2">
      <c r="D3960" s="145"/>
    </row>
    <row r="3961" spans="4:4" x14ac:dyDescent="0.2">
      <c r="D3961" s="145"/>
    </row>
    <row r="3962" spans="4:4" x14ac:dyDescent="0.2">
      <c r="D3962" s="145"/>
    </row>
    <row r="3963" spans="4:4" x14ac:dyDescent="0.2">
      <c r="D3963" s="145"/>
    </row>
    <row r="3964" spans="4:4" x14ac:dyDescent="0.2">
      <c r="D3964" s="145"/>
    </row>
    <row r="3965" spans="4:4" x14ac:dyDescent="0.2">
      <c r="D3965" s="145"/>
    </row>
    <row r="3966" spans="4:4" x14ac:dyDescent="0.2">
      <c r="D3966" s="145"/>
    </row>
    <row r="3967" spans="4:4" x14ac:dyDescent="0.2">
      <c r="D3967" s="145"/>
    </row>
    <row r="3968" spans="4:4" x14ac:dyDescent="0.2">
      <c r="D3968" s="145"/>
    </row>
    <row r="3969" spans="4:4" x14ac:dyDescent="0.2">
      <c r="D3969" s="145"/>
    </row>
    <row r="3970" spans="4:4" x14ac:dyDescent="0.2">
      <c r="D3970" s="145"/>
    </row>
    <row r="3971" spans="4:4" x14ac:dyDescent="0.2">
      <c r="D3971" s="145"/>
    </row>
    <row r="3972" spans="4:4" x14ac:dyDescent="0.2">
      <c r="D3972" s="145"/>
    </row>
    <row r="3973" spans="4:4" x14ac:dyDescent="0.2">
      <c r="D3973" s="145"/>
    </row>
    <row r="3974" spans="4:4" x14ac:dyDescent="0.2">
      <c r="D3974" s="145"/>
    </row>
    <row r="3975" spans="4:4" x14ac:dyDescent="0.2">
      <c r="D3975" s="145"/>
    </row>
    <row r="3976" spans="4:4" x14ac:dyDescent="0.2">
      <c r="D3976" s="145"/>
    </row>
    <row r="3977" spans="4:4" x14ac:dyDescent="0.2">
      <c r="D3977" s="145"/>
    </row>
    <row r="3978" spans="4:4" x14ac:dyDescent="0.2">
      <c r="D3978" s="145"/>
    </row>
    <row r="3979" spans="4:4" x14ac:dyDescent="0.2">
      <c r="D3979" s="145"/>
    </row>
    <row r="3980" spans="4:4" x14ac:dyDescent="0.2">
      <c r="D3980" s="145"/>
    </row>
    <row r="3981" spans="4:4" x14ac:dyDescent="0.2">
      <c r="D3981" s="145"/>
    </row>
    <row r="3982" spans="4:4" x14ac:dyDescent="0.2">
      <c r="D3982" s="145"/>
    </row>
    <row r="3983" spans="4:4" x14ac:dyDescent="0.2">
      <c r="D3983" s="145"/>
    </row>
    <row r="3984" spans="4:4" x14ac:dyDescent="0.2">
      <c r="D3984" s="145"/>
    </row>
    <row r="3985" spans="4:4" x14ac:dyDescent="0.2">
      <c r="D3985" s="145"/>
    </row>
    <row r="3986" spans="4:4" x14ac:dyDescent="0.2">
      <c r="D3986" s="145"/>
    </row>
    <row r="3987" spans="4:4" x14ac:dyDescent="0.2">
      <c r="D3987" s="145"/>
    </row>
    <row r="3988" spans="4:4" x14ac:dyDescent="0.2">
      <c r="D3988" s="145"/>
    </row>
    <row r="3989" spans="4:4" x14ac:dyDescent="0.2">
      <c r="D3989" s="145"/>
    </row>
    <row r="3990" spans="4:4" x14ac:dyDescent="0.2">
      <c r="D3990" s="145"/>
    </row>
    <row r="3991" spans="4:4" x14ac:dyDescent="0.2">
      <c r="D3991" s="145"/>
    </row>
    <row r="3992" spans="4:4" x14ac:dyDescent="0.2">
      <c r="D3992" s="145"/>
    </row>
    <row r="3993" spans="4:4" x14ac:dyDescent="0.2">
      <c r="D3993" s="145"/>
    </row>
    <row r="3994" spans="4:4" x14ac:dyDescent="0.2">
      <c r="D3994" s="145"/>
    </row>
    <row r="3995" spans="4:4" x14ac:dyDescent="0.2">
      <c r="D3995" s="145"/>
    </row>
    <row r="3996" spans="4:4" x14ac:dyDescent="0.2">
      <c r="D3996" s="145"/>
    </row>
    <row r="3997" spans="4:4" x14ac:dyDescent="0.2">
      <c r="D3997" s="145"/>
    </row>
    <row r="3998" spans="4:4" x14ac:dyDescent="0.2">
      <c r="D3998" s="145"/>
    </row>
    <row r="3999" spans="4:4" x14ac:dyDescent="0.2">
      <c r="D3999" s="145"/>
    </row>
    <row r="4000" spans="4:4" x14ac:dyDescent="0.2">
      <c r="D4000" s="145"/>
    </row>
    <row r="4001" spans="4:4" x14ac:dyDescent="0.2">
      <c r="D4001" s="145"/>
    </row>
    <row r="4002" spans="4:4" x14ac:dyDescent="0.2">
      <c r="D4002" s="145"/>
    </row>
    <row r="4003" spans="4:4" x14ac:dyDescent="0.2">
      <c r="D4003" s="145"/>
    </row>
    <row r="4004" spans="4:4" x14ac:dyDescent="0.2">
      <c r="D4004" s="145"/>
    </row>
    <row r="4005" spans="4:4" x14ac:dyDescent="0.2">
      <c r="D4005" s="145"/>
    </row>
    <row r="4006" spans="4:4" x14ac:dyDescent="0.2">
      <c r="D4006" s="145"/>
    </row>
    <row r="4007" spans="4:4" x14ac:dyDescent="0.2">
      <c r="D4007" s="145"/>
    </row>
    <row r="4008" spans="4:4" x14ac:dyDescent="0.2">
      <c r="D4008" s="145"/>
    </row>
    <row r="4009" spans="4:4" x14ac:dyDescent="0.2">
      <c r="D4009" s="145"/>
    </row>
    <row r="4010" spans="4:4" x14ac:dyDescent="0.2">
      <c r="D4010" s="145"/>
    </row>
    <row r="4011" spans="4:4" x14ac:dyDescent="0.2">
      <c r="D4011" s="145"/>
    </row>
    <row r="4012" spans="4:4" x14ac:dyDescent="0.2">
      <c r="D4012" s="145"/>
    </row>
    <row r="4013" spans="4:4" x14ac:dyDescent="0.2">
      <c r="D4013" s="145"/>
    </row>
    <row r="4014" spans="4:4" x14ac:dyDescent="0.2">
      <c r="D4014" s="145"/>
    </row>
    <row r="4015" spans="4:4" x14ac:dyDescent="0.2">
      <c r="D4015" s="145"/>
    </row>
    <row r="4016" spans="4:4" x14ac:dyDescent="0.2">
      <c r="D4016" s="145"/>
    </row>
    <row r="4017" spans="4:4" x14ac:dyDescent="0.2">
      <c r="D4017" s="145"/>
    </row>
    <row r="4018" spans="4:4" x14ac:dyDescent="0.2">
      <c r="D4018" s="145"/>
    </row>
    <row r="4019" spans="4:4" x14ac:dyDescent="0.2">
      <c r="D4019" s="145"/>
    </row>
    <row r="4020" spans="4:4" x14ac:dyDescent="0.2">
      <c r="D4020" s="145"/>
    </row>
    <row r="4021" spans="4:4" x14ac:dyDescent="0.2">
      <c r="D4021" s="145"/>
    </row>
    <row r="4022" spans="4:4" x14ac:dyDescent="0.2">
      <c r="D4022" s="145"/>
    </row>
    <row r="4023" spans="4:4" x14ac:dyDescent="0.2">
      <c r="D4023" s="145"/>
    </row>
    <row r="4024" spans="4:4" x14ac:dyDescent="0.2">
      <c r="D4024" s="145"/>
    </row>
    <row r="4025" spans="4:4" x14ac:dyDescent="0.2">
      <c r="D4025" s="145"/>
    </row>
    <row r="4026" spans="4:4" x14ac:dyDescent="0.2">
      <c r="D4026" s="145"/>
    </row>
    <row r="4027" spans="4:4" x14ac:dyDescent="0.2">
      <c r="D4027" s="145"/>
    </row>
    <row r="4028" spans="4:4" x14ac:dyDescent="0.2">
      <c r="D4028" s="145"/>
    </row>
    <row r="4029" spans="4:4" x14ac:dyDescent="0.2">
      <c r="D4029" s="145"/>
    </row>
    <row r="4030" spans="4:4" x14ac:dyDescent="0.2">
      <c r="D4030" s="145"/>
    </row>
    <row r="4031" spans="4:4" x14ac:dyDescent="0.2">
      <c r="D4031" s="145"/>
    </row>
    <row r="4032" spans="4:4" x14ac:dyDescent="0.2">
      <c r="D4032" s="145"/>
    </row>
    <row r="4033" spans="4:4" x14ac:dyDescent="0.2">
      <c r="D4033" s="145"/>
    </row>
    <row r="4034" spans="4:4" x14ac:dyDescent="0.2">
      <c r="D4034" s="145"/>
    </row>
    <row r="4035" spans="4:4" x14ac:dyDescent="0.2">
      <c r="D4035" s="145"/>
    </row>
    <row r="4036" spans="4:4" x14ac:dyDescent="0.2">
      <c r="D4036" s="145"/>
    </row>
    <row r="4037" spans="4:4" x14ac:dyDescent="0.2">
      <c r="D4037" s="145"/>
    </row>
    <row r="4038" spans="4:4" x14ac:dyDescent="0.2">
      <c r="D4038" s="145"/>
    </row>
    <row r="4039" spans="4:4" x14ac:dyDescent="0.2">
      <c r="D4039" s="145"/>
    </row>
    <row r="4040" spans="4:4" x14ac:dyDescent="0.2">
      <c r="D4040" s="145"/>
    </row>
    <row r="4041" spans="4:4" x14ac:dyDescent="0.2">
      <c r="D4041" s="145"/>
    </row>
    <row r="4042" spans="4:4" x14ac:dyDescent="0.2">
      <c r="D4042" s="145"/>
    </row>
    <row r="4043" spans="4:4" x14ac:dyDescent="0.2">
      <c r="D4043" s="145"/>
    </row>
    <row r="4044" spans="4:4" x14ac:dyDescent="0.2">
      <c r="D4044" s="145"/>
    </row>
    <row r="4045" spans="4:4" x14ac:dyDescent="0.2">
      <c r="D4045" s="145"/>
    </row>
    <row r="4046" spans="4:4" x14ac:dyDescent="0.2">
      <c r="D4046" s="145"/>
    </row>
    <row r="4047" spans="4:4" x14ac:dyDescent="0.2">
      <c r="D4047" s="145"/>
    </row>
    <row r="4048" spans="4:4" x14ac:dyDescent="0.2">
      <c r="D4048" s="145"/>
    </row>
    <row r="4049" spans="4:4" x14ac:dyDescent="0.2">
      <c r="D4049" s="145"/>
    </row>
    <row r="4050" spans="4:4" x14ac:dyDescent="0.2">
      <c r="D4050" s="145"/>
    </row>
    <row r="4051" spans="4:4" x14ac:dyDescent="0.2">
      <c r="D4051" s="145"/>
    </row>
    <row r="4052" spans="4:4" x14ac:dyDescent="0.2">
      <c r="D4052" s="145"/>
    </row>
    <row r="4053" spans="4:4" x14ac:dyDescent="0.2">
      <c r="D4053" s="145"/>
    </row>
    <row r="4054" spans="4:4" x14ac:dyDescent="0.2">
      <c r="D4054" s="145"/>
    </row>
    <row r="4055" spans="4:4" x14ac:dyDescent="0.2">
      <c r="D4055" s="145"/>
    </row>
    <row r="4056" spans="4:4" x14ac:dyDescent="0.2">
      <c r="D4056" s="145"/>
    </row>
    <row r="4057" spans="4:4" x14ac:dyDescent="0.2">
      <c r="D4057" s="145"/>
    </row>
    <row r="4058" spans="4:4" x14ac:dyDescent="0.2">
      <c r="D4058" s="145"/>
    </row>
    <row r="4059" spans="4:4" x14ac:dyDescent="0.2">
      <c r="D4059" s="145"/>
    </row>
    <row r="4060" spans="4:4" x14ac:dyDescent="0.2">
      <c r="D4060" s="145"/>
    </row>
    <row r="4061" spans="4:4" x14ac:dyDescent="0.2">
      <c r="D4061" s="145"/>
    </row>
    <row r="4062" spans="4:4" x14ac:dyDescent="0.2">
      <c r="D4062" s="145"/>
    </row>
    <row r="4063" spans="4:4" x14ac:dyDescent="0.2">
      <c r="D4063" s="145"/>
    </row>
    <row r="4064" spans="4:4" x14ac:dyDescent="0.2">
      <c r="D4064" s="145"/>
    </row>
    <row r="4065" spans="4:4" x14ac:dyDescent="0.2">
      <c r="D4065" s="145"/>
    </row>
    <row r="4066" spans="4:4" x14ac:dyDescent="0.2">
      <c r="D4066" s="145"/>
    </row>
    <row r="4067" spans="4:4" x14ac:dyDescent="0.2">
      <c r="D4067" s="145"/>
    </row>
    <row r="4068" spans="4:4" x14ac:dyDescent="0.2">
      <c r="D4068" s="145"/>
    </row>
    <row r="4069" spans="4:4" x14ac:dyDescent="0.2">
      <c r="D4069" s="145"/>
    </row>
    <row r="4070" spans="4:4" x14ac:dyDescent="0.2">
      <c r="D4070" s="145"/>
    </row>
    <row r="4071" spans="4:4" x14ac:dyDescent="0.2">
      <c r="D4071" s="145"/>
    </row>
    <row r="4072" spans="4:4" x14ac:dyDescent="0.2">
      <c r="D4072" s="145"/>
    </row>
    <row r="4073" spans="4:4" x14ac:dyDescent="0.2">
      <c r="D4073" s="145"/>
    </row>
    <row r="4074" spans="4:4" x14ac:dyDescent="0.2">
      <c r="D4074" s="145"/>
    </row>
    <row r="4075" spans="4:4" x14ac:dyDescent="0.2">
      <c r="D4075" s="145"/>
    </row>
    <row r="4076" spans="4:4" x14ac:dyDescent="0.2">
      <c r="D4076" s="145"/>
    </row>
    <row r="4077" spans="4:4" x14ac:dyDescent="0.2">
      <c r="D4077" s="145"/>
    </row>
    <row r="4078" spans="4:4" x14ac:dyDescent="0.2">
      <c r="D4078" s="145"/>
    </row>
    <row r="4079" spans="4:4" x14ac:dyDescent="0.2">
      <c r="D4079" s="145"/>
    </row>
    <row r="4080" spans="4:4" x14ac:dyDescent="0.2">
      <c r="D4080" s="145"/>
    </row>
    <row r="4081" spans="4:4" x14ac:dyDescent="0.2">
      <c r="D4081" s="145"/>
    </row>
    <row r="4082" spans="4:4" x14ac:dyDescent="0.2">
      <c r="D4082" s="145"/>
    </row>
    <row r="4083" spans="4:4" x14ac:dyDescent="0.2">
      <c r="D4083" s="145"/>
    </row>
    <row r="4084" spans="4:4" x14ac:dyDescent="0.2">
      <c r="D4084" s="145"/>
    </row>
    <row r="4085" spans="4:4" x14ac:dyDescent="0.2">
      <c r="D4085" s="145"/>
    </row>
    <row r="4086" spans="4:4" x14ac:dyDescent="0.2">
      <c r="D4086" s="145"/>
    </row>
    <row r="4087" spans="4:4" x14ac:dyDescent="0.2">
      <c r="D4087" s="145"/>
    </row>
    <row r="4088" spans="4:4" x14ac:dyDescent="0.2">
      <c r="D4088" s="145"/>
    </row>
    <row r="4089" spans="4:4" x14ac:dyDescent="0.2">
      <c r="D4089" s="145"/>
    </row>
    <row r="4090" spans="4:4" x14ac:dyDescent="0.2">
      <c r="D4090" s="145"/>
    </row>
    <row r="4091" spans="4:4" x14ac:dyDescent="0.2">
      <c r="D4091" s="145"/>
    </row>
    <row r="4092" spans="4:4" x14ac:dyDescent="0.2">
      <c r="D4092" s="145"/>
    </row>
    <row r="4093" spans="4:4" x14ac:dyDescent="0.2">
      <c r="D4093" s="145"/>
    </row>
    <row r="4094" spans="4:4" x14ac:dyDescent="0.2">
      <c r="D4094" s="145"/>
    </row>
    <row r="4095" spans="4:4" x14ac:dyDescent="0.2">
      <c r="D4095" s="145"/>
    </row>
    <row r="4096" spans="4:4" x14ac:dyDescent="0.2">
      <c r="D4096" s="145"/>
    </row>
    <row r="4097" spans="4:4" x14ac:dyDescent="0.2">
      <c r="D4097" s="145"/>
    </row>
    <row r="4098" spans="4:4" x14ac:dyDescent="0.2">
      <c r="D4098" s="145"/>
    </row>
    <row r="4099" spans="4:4" x14ac:dyDescent="0.2">
      <c r="D4099" s="145"/>
    </row>
    <row r="4100" spans="4:4" x14ac:dyDescent="0.2">
      <c r="D4100" s="145"/>
    </row>
    <row r="4101" spans="4:4" x14ac:dyDescent="0.2">
      <c r="D4101" s="145"/>
    </row>
    <row r="4102" spans="4:4" x14ac:dyDescent="0.2">
      <c r="D4102" s="145"/>
    </row>
    <row r="4103" spans="4:4" x14ac:dyDescent="0.2">
      <c r="D4103" s="145"/>
    </row>
    <row r="4104" spans="4:4" x14ac:dyDescent="0.2">
      <c r="D4104" s="145"/>
    </row>
    <row r="4105" spans="4:4" x14ac:dyDescent="0.2">
      <c r="D4105" s="145"/>
    </row>
    <row r="4106" spans="4:4" x14ac:dyDescent="0.2">
      <c r="D4106" s="145"/>
    </row>
    <row r="4107" spans="4:4" x14ac:dyDescent="0.2">
      <c r="D4107" s="145"/>
    </row>
    <row r="4108" spans="4:4" x14ac:dyDescent="0.2">
      <c r="D4108" s="145"/>
    </row>
    <row r="4109" spans="4:4" x14ac:dyDescent="0.2">
      <c r="D4109" s="145"/>
    </row>
    <row r="4110" spans="4:4" x14ac:dyDescent="0.2">
      <c r="D4110" s="145"/>
    </row>
    <row r="4111" spans="4:4" x14ac:dyDescent="0.2">
      <c r="D4111" s="145"/>
    </row>
    <row r="4112" spans="4:4" x14ac:dyDescent="0.2">
      <c r="D4112" s="145"/>
    </row>
    <row r="4113" spans="4:4" x14ac:dyDescent="0.2">
      <c r="D4113" s="145"/>
    </row>
    <row r="4114" spans="4:4" x14ac:dyDescent="0.2">
      <c r="D4114" s="145"/>
    </row>
    <row r="4115" spans="4:4" x14ac:dyDescent="0.2">
      <c r="D4115" s="145"/>
    </row>
    <row r="4116" spans="4:4" x14ac:dyDescent="0.2">
      <c r="D4116" s="145"/>
    </row>
    <row r="4117" spans="4:4" x14ac:dyDescent="0.2">
      <c r="D4117" s="145"/>
    </row>
    <row r="4118" spans="4:4" x14ac:dyDescent="0.2">
      <c r="D4118" s="145"/>
    </row>
    <row r="4119" spans="4:4" x14ac:dyDescent="0.2">
      <c r="D4119" s="145"/>
    </row>
    <row r="4120" spans="4:4" x14ac:dyDescent="0.2">
      <c r="D4120" s="145"/>
    </row>
    <row r="4121" spans="4:4" x14ac:dyDescent="0.2">
      <c r="D4121" s="145"/>
    </row>
    <row r="4122" spans="4:4" x14ac:dyDescent="0.2">
      <c r="D4122" s="145"/>
    </row>
    <row r="4123" spans="4:4" x14ac:dyDescent="0.2">
      <c r="D4123" s="145"/>
    </row>
    <row r="4124" spans="4:4" x14ac:dyDescent="0.2">
      <c r="D4124" s="145"/>
    </row>
    <row r="4125" spans="4:4" x14ac:dyDescent="0.2">
      <c r="D4125" s="145"/>
    </row>
    <row r="4126" spans="4:4" x14ac:dyDescent="0.2">
      <c r="D4126" s="145"/>
    </row>
    <row r="4127" spans="4:4" x14ac:dyDescent="0.2">
      <c r="D4127" s="145"/>
    </row>
    <row r="4128" spans="4:4" x14ac:dyDescent="0.2">
      <c r="D4128" s="145"/>
    </row>
    <row r="4129" spans="4:4" x14ac:dyDescent="0.2">
      <c r="D4129" s="145"/>
    </row>
    <row r="4130" spans="4:4" x14ac:dyDescent="0.2">
      <c r="D4130" s="145"/>
    </row>
    <row r="4131" spans="4:4" x14ac:dyDescent="0.2">
      <c r="D4131" s="145"/>
    </row>
    <row r="4132" spans="4:4" x14ac:dyDescent="0.2">
      <c r="D4132" s="145"/>
    </row>
    <row r="4133" spans="4:4" x14ac:dyDescent="0.2">
      <c r="D4133" s="145"/>
    </row>
    <row r="4134" spans="4:4" x14ac:dyDescent="0.2">
      <c r="D4134" s="145"/>
    </row>
    <row r="4135" spans="4:4" x14ac:dyDescent="0.2">
      <c r="D4135" s="145"/>
    </row>
    <row r="4136" spans="4:4" x14ac:dyDescent="0.2">
      <c r="D4136" s="145"/>
    </row>
    <row r="4137" spans="4:4" x14ac:dyDescent="0.2">
      <c r="D4137" s="145"/>
    </row>
    <row r="4138" spans="4:4" x14ac:dyDescent="0.2">
      <c r="D4138" s="145"/>
    </row>
    <row r="4139" spans="4:4" x14ac:dyDescent="0.2">
      <c r="D4139" s="145"/>
    </row>
    <row r="4140" spans="4:4" x14ac:dyDescent="0.2">
      <c r="D4140" s="145"/>
    </row>
    <row r="4141" spans="4:4" x14ac:dyDescent="0.2">
      <c r="D4141" s="145"/>
    </row>
    <row r="4142" spans="4:4" x14ac:dyDescent="0.2">
      <c r="D4142" s="145"/>
    </row>
    <row r="4143" spans="4:4" x14ac:dyDescent="0.2">
      <c r="D4143" s="145"/>
    </row>
    <row r="4144" spans="4:4" x14ac:dyDescent="0.2">
      <c r="D4144" s="145"/>
    </row>
    <row r="4145" spans="4:4" x14ac:dyDescent="0.2">
      <c r="D4145" s="145"/>
    </row>
    <row r="4146" spans="4:4" x14ac:dyDescent="0.2">
      <c r="D4146" s="145"/>
    </row>
    <row r="4147" spans="4:4" x14ac:dyDescent="0.2">
      <c r="D4147" s="145"/>
    </row>
    <row r="4148" spans="4:4" x14ac:dyDescent="0.2">
      <c r="D4148" s="145"/>
    </row>
    <row r="4149" spans="4:4" x14ac:dyDescent="0.2">
      <c r="D4149" s="145"/>
    </row>
    <row r="4150" spans="4:4" x14ac:dyDescent="0.2">
      <c r="D4150" s="145"/>
    </row>
    <row r="4151" spans="4:4" x14ac:dyDescent="0.2">
      <c r="D4151" s="145"/>
    </row>
    <row r="4152" spans="4:4" x14ac:dyDescent="0.2">
      <c r="D4152" s="145"/>
    </row>
    <row r="4153" spans="4:4" x14ac:dyDescent="0.2">
      <c r="D4153" s="145"/>
    </row>
    <row r="4154" spans="4:4" x14ac:dyDescent="0.2">
      <c r="D4154" s="145"/>
    </row>
    <row r="4155" spans="4:4" x14ac:dyDescent="0.2">
      <c r="D4155" s="145"/>
    </row>
    <row r="4156" spans="4:4" x14ac:dyDescent="0.2">
      <c r="D4156" s="145"/>
    </row>
    <row r="4157" spans="4:4" x14ac:dyDescent="0.2">
      <c r="D4157" s="145"/>
    </row>
    <row r="4158" spans="4:4" x14ac:dyDescent="0.2">
      <c r="D4158" s="145"/>
    </row>
    <row r="4159" spans="4:4" x14ac:dyDescent="0.2">
      <c r="D4159" s="145"/>
    </row>
    <row r="4160" spans="4:4" x14ac:dyDescent="0.2">
      <c r="D4160" s="145"/>
    </row>
    <row r="4161" spans="4:4" x14ac:dyDescent="0.2">
      <c r="D4161" s="145"/>
    </row>
    <row r="4162" spans="4:4" x14ac:dyDescent="0.2">
      <c r="D4162" s="145"/>
    </row>
    <row r="4163" spans="4:4" x14ac:dyDescent="0.2">
      <c r="D4163" s="145"/>
    </row>
    <row r="4164" spans="4:4" x14ac:dyDescent="0.2">
      <c r="D4164" s="145"/>
    </row>
    <row r="4165" spans="4:4" x14ac:dyDescent="0.2">
      <c r="D4165" s="145"/>
    </row>
    <row r="4166" spans="4:4" x14ac:dyDescent="0.2">
      <c r="D4166" s="145"/>
    </row>
    <row r="4167" spans="4:4" x14ac:dyDescent="0.2">
      <c r="D4167" s="145"/>
    </row>
    <row r="4168" spans="4:4" x14ac:dyDescent="0.2">
      <c r="D4168" s="145"/>
    </row>
    <row r="4169" spans="4:4" x14ac:dyDescent="0.2">
      <c r="D4169" s="145"/>
    </row>
    <row r="4170" spans="4:4" x14ac:dyDescent="0.2">
      <c r="D4170" s="145"/>
    </row>
    <row r="4171" spans="4:4" x14ac:dyDescent="0.2">
      <c r="D4171" s="145"/>
    </row>
    <row r="4172" spans="4:4" x14ac:dyDescent="0.2">
      <c r="D4172" s="145"/>
    </row>
    <row r="4173" spans="4:4" x14ac:dyDescent="0.2">
      <c r="D4173" s="145"/>
    </row>
    <row r="4174" spans="4:4" x14ac:dyDescent="0.2">
      <c r="D4174" s="145"/>
    </row>
    <row r="4175" spans="4:4" x14ac:dyDescent="0.2">
      <c r="D4175" s="145"/>
    </row>
    <row r="4176" spans="4:4" x14ac:dyDescent="0.2">
      <c r="D4176" s="145"/>
    </row>
    <row r="4177" spans="4:4" x14ac:dyDescent="0.2">
      <c r="D4177" s="145"/>
    </row>
    <row r="4178" spans="4:4" x14ac:dyDescent="0.2">
      <c r="D4178" s="145"/>
    </row>
    <row r="4179" spans="4:4" x14ac:dyDescent="0.2">
      <c r="D4179" s="145"/>
    </row>
    <row r="4180" spans="4:4" x14ac:dyDescent="0.2">
      <c r="D4180" s="145"/>
    </row>
    <row r="4181" spans="4:4" x14ac:dyDescent="0.2">
      <c r="D4181" s="145"/>
    </row>
    <row r="4182" spans="4:4" x14ac:dyDescent="0.2">
      <c r="D4182" s="145"/>
    </row>
    <row r="4183" spans="4:4" x14ac:dyDescent="0.2">
      <c r="D4183" s="145"/>
    </row>
    <row r="4184" spans="4:4" x14ac:dyDescent="0.2">
      <c r="D4184" s="145"/>
    </row>
    <row r="4185" spans="4:4" x14ac:dyDescent="0.2">
      <c r="D4185" s="145"/>
    </row>
    <row r="4186" spans="4:4" x14ac:dyDescent="0.2">
      <c r="D4186" s="145"/>
    </row>
    <row r="4187" spans="4:4" x14ac:dyDescent="0.2">
      <c r="D4187" s="145"/>
    </row>
    <row r="4188" spans="4:4" x14ac:dyDescent="0.2">
      <c r="D4188" s="145"/>
    </row>
    <row r="4189" spans="4:4" x14ac:dyDescent="0.2">
      <c r="D4189" s="145"/>
    </row>
    <row r="4190" spans="4:4" x14ac:dyDescent="0.2">
      <c r="D4190" s="145"/>
    </row>
    <row r="4191" spans="4:4" x14ac:dyDescent="0.2">
      <c r="D4191" s="145"/>
    </row>
    <row r="4192" spans="4:4" x14ac:dyDescent="0.2">
      <c r="D4192" s="145"/>
    </row>
    <row r="4193" spans="4:4" x14ac:dyDescent="0.2">
      <c r="D4193" s="145"/>
    </row>
    <row r="4194" spans="4:4" x14ac:dyDescent="0.2">
      <c r="D4194" s="145"/>
    </row>
    <row r="4195" spans="4:4" x14ac:dyDescent="0.2">
      <c r="D4195" s="145"/>
    </row>
    <row r="4196" spans="4:4" x14ac:dyDescent="0.2">
      <c r="D4196" s="145"/>
    </row>
    <row r="4197" spans="4:4" x14ac:dyDescent="0.2">
      <c r="D4197" s="145"/>
    </row>
    <row r="4198" spans="4:4" x14ac:dyDescent="0.2">
      <c r="D4198" s="145"/>
    </row>
    <row r="4199" spans="4:4" x14ac:dyDescent="0.2">
      <c r="D4199" s="145"/>
    </row>
    <row r="4200" spans="4:4" x14ac:dyDescent="0.2">
      <c r="D4200" s="145"/>
    </row>
    <row r="4201" spans="4:4" x14ac:dyDescent="0.2">
      <c r="D4201" s="145"/>
    </row>
    <row r="4202" spans="4:4" x14ac:dyDescent="0.2">
      <c r="D4202" s="145"/>
    </row>
    <row r="4203" spans="4:4" x14ac:dyDescent="0.2">
      <c r="D4203" s="145"/>
    </row>
    <row r="4204" spans="4:4" x14ac:dyDescent="0.2">
      <c r="D4204" s="145"/>
    </row>
    <row r="4205" spans="4:4" x14ac:dyDescent="0.2">
      <c r="D4205" s="145"/>
    </row>
    <row r="4206" spans="4:4" x14ac:dyDescent="0.2">
      <c r="D4206" s="145"/>
    </row>
    <row r="4207" spans="4:4" x14ac:dyDescent="0.2">
      <c r="D4207" s="145"/>
    </row>
    <row r="4208" spans="4:4" x14ac:dyDescent="0.2">
      <c r="D4208" s="145"/>
    </row>
    <row r="4209" spans="4:4" x14ac:dyDescent="0.2">
      <c r="D4209" s="145"/>
    </row>
    <row r="4210" spans="4:4" x14ac:dyDescent="0.2">
      <c r="D4210" s="145"/>
    </row>
    <row r="4211" spans="4:4" x14ac:dyDescent="0.2">
      <c r="D4211" s="145"/>
    </row>
    <row r="4212" spans="4:4" x14ac:dyDescent="0.2">
      <c r="D4212" s="145"/>
    </row>
    <row r="4213" spans="4:4" x14ac:dyDescent="0.2">
      <c r="D4213" s="145"/>
    </row>
    <row r="4214" spans="4:4" x14ac:dyDescent="0.2">
      <c r="D4214" s="145"/>
    </row>
    <row r="4215" spans="4:4" x14ac:dyDescent="0.2">
      <c r="D4215" s="145"/>
    </row>
    <row r="4216" spans="4:4" x14ac:dyDescent="0.2">
      <c r="D4216" s="145"/>
    </row>
    <row r="4217" spans="4:4" x14ac:dyDescent="0.2">
      <c r="D4217" s="145"/>
    </row>
    <row r="4218" spans="4:4" x14ac:dyDescent="0.2">
      <c r="D4218" s="145"/>
    </row>
    <row r="4219" spans="4:4" x14ac:dyDescent="0.2">
      <c r="D4219" s="145"/>
    </row>
    <row r="4220" spans="4:4" x14ac:dyDescent="0.2">
      <c r="D4220" s="145"/>
    </row>
    <row r="4221" spans="4:4" x14ac:dyDescent="0.2">
      <c r="D4221" s="145"/>
    </row>
    <row r="4222" spans="4:4" x14ac:dyDescent="0.2">
      <c r="D4222" s="145"/>
    </row>
    <row r="4223" spans="4:4" x14ac:dyDescent="0.2">
      <c r="D4223" s="145"/>
    </row>
    <row r="4224" spans="4:4" x14ac:dyDescent="0.2">
      <c r="D4224" s="145"/>
    </row>
    <row r="4225" spans="4:4" x14ac:dyDescent="0.2">
      <c r="D4225" s="145"/>
    </row>
    <row r="4226" spans="4:4" x14ac:dyDescent="0.2">
      <c r="D4226" s="145"/>
    </row>
    <row r="4227" spans="4:4" x14ac:dyDescent="0.2">
      <c r="D4227" s="145"/>
    </row>
    <row r="4228" spans="4:4" x14ac:dyDescent="0.2">
      <c r="D4228" s="145"/>
    </row>
    <row r="4229" spans="4:4" x14ac:dyDescent="0.2">
      <c r="D4229" s="145"/>
    </row>
    <row r="4230" spans="4:4" x14ac:dyDescent="0.2">
      <c r="D4230" s="145"/>
    </row>
    <row r="4231" spans="4:4" x14ac:dyDescent="0.2">
      <c r="D4231" s="145"/>
    </row>
    <row r="4232" spans="4:4" x14ac:dyDescent="0.2">
      <c r="D4232" s="145"/>
    </row>
    <row r="4233" spans="4:4" x14ac:dyDescent="0.2">
      <c r="D4233" s="145"/>
    </row>
    <row r="4234" spans="4:4" x14ac:dyDescent="0.2">
      <c r="D4234" s="145"/>
    </row>
    <row r="4235" spans="4:4" x14ac:dyDescent="0.2">
      <c r="D4235" s="145"/>
    </row>
    <row r="4236" spans="4:4" x14ac:dyDescent="0.2">
      <c r="D4236" s="145"/>
    </row>
    <row r="4237" spans="4:4" x14ac:dyDescent="0.2">
      <c r="D4237" s="145"/>
    </row>
    <row r="4238" spans="4:4" x14ac:dyDescent="0.2">
      <c r="D4238" s="145"/>
    </row>
    <row r="4239" spans="4:4" x14ac:dyDescent="0.2">
      <c r="D4239" s="145"/>
    </row>
    <row r="4240" spans="4:4" x14ac:dyDescent="0.2">
      <c r="D4240" s="145"/>
    </row>
    <row r="4241" spans="4:4" x14ac:dyDescent="0.2">
      <c r="D4241" s="145"/>
    </row>
    <row r="4242" spans="4:4" x14ac:dyDescent="0.2">
      <c r="D4242" s="145"/>
    </row>
    <row r="4243" spans="4:4" x14ac:dyDescent="0.2">
      <c r="D4243" s="145"/>
    </row>
    <row r="4244" spans="4:4" x14ac:dyDescent="0.2">
      <c r="D4244" s="145"/>
    </row>
    <row r="4245" spans="4:4" x14ac:dyDescent="0.2">
      <c r="D4245" s="145"/>
    </row>
    <row r="4246" spans="4:4" x14ac:dyDescent="0.2">
      <c r="D4246" s="145"/>
    </row>
    <row r="4247" spans="4:4" x14ac:dyDescent="0.2">
      <c r="D4247" s="145"/>
    </row>
    <row r="4248" spans="4:4" x14ac:dyDescent="0.2">
      <c r="D4248" s="145"/>
    </row>
    <row r="4249" spans="4:4" x14ac:dyDescent="0.2">
      <c r="D4249" s="145"/>
    </row>
    <row r="4250" spans="4:4" x14ac:dyDescent="0.2">
      <c r="D4250" s="145"/>
    </row>
    <row r="4251" spans="4:4" x14ac:dyDescent="0.2">
      <c r="D4251" s="145"/>
    </row>
    <row r="4252" spans="4:4" x14ac:dyDescent="0.2">
      <c r="D4252" s="145"/>
    </row>
    <row r="4253" spans="4:4" x14ac:dyDescent="0.2">
      <c r="D4253" s="145"/>
    </row>
    <row r="4254" spans="4:4" x14ac:dyDescent="0.2">
      <c r="D4254" s="145"/>
    </row>
    <row r="4255" spans="4:4" x14ac:dyDescent="0.2">
      <c r="D4255" s="145"/>
    </row>
    <row r="4256" spans="4:4" x14ac:dyDescent="0.2">
      <c r="D4256" s="145"/>
    </row>
    <row r="4257" spans="4:4" x14ac:dyDescent="0.2">
      <c r="D4257" s="145"/>
    </row>
    <row r="4258" spans="4:4" x14ac:dyDescent="0.2">
      <c r="D4258" s="145"/>
    </row>
    <row r="4259" spans="4:4" x14ac:dyDescent="0.2">
      <c r="D4259" s="145"/>
    </row>
    <row r="4260" spans="4:4" x14ac:dyDescent="0.2">
      <c r="D4260" s="145"/>
    </row>
    <row r="4261" spans="4:4" x14ac:dyDescent="0.2">
      <c r="D4261" s="145"/>
    </row>
    <row r="4262" spans="4:4" x14ac:dyDescent="0.2">
      <c r="D4262" s="145"/>
    </row>
    <row r="4263" spans="4:4" x14ac:dyDescent="0.2">
      <c r="D4263" s="145"/>
    </row>
    <row r="4264" spans="4:4" x14ac:dyDescent="0.2">
      <c r="D4264" s="145"/>
    </row>
    <row r="4265" spans="4:4" x14ac:dyDescent="0.2">
      <c r="D4265" s="145"/>
    </row>
    <row r="4266" spans="4:4" x14ac:dyDescent="0.2">
      <c r="D4266" s="145"/>
    </row>
    <row r="4267" spans="4:4" x14ac:dyDescent="0.2">
      <c r="D4267" s="145"/>
    </row>
    <row r="4268" spans="4:4" x14ac:dyDescent="0.2">
      <c r="D4268" s="145"/>
    </row>
    <row r="4269" spans="4:4" x14ac:dyDescent="0.2">
      <c r="D4269" s="145"/>
    </row>
    <row r="4270" spans="4:4" x14ac:dyDescent="0.2">
      <c r="D4270" s="145"/>
    </row>
    <row r="4271" spans="4:4" x14ac:dyDescent="0.2">
      <c r="D4271" s="145"/>
    </row>
    <row r="4272" spans="4:4" x14ac:dyDescent="0.2">
      <c r="D4272" s="145"/>
    </row>
    <row r="4273" spans="4:4" x14ac:dyDescent="0.2">
      <c r="D4273" s="145"/>
    </row>
    <row r="4274" spans="4:4" x14ac:dyDescent="0.2">
      <c r="D4274" s="145"/>
    </row>
    <row r="4275" spans="4:4" x14ac:dyDescent="0.2">
      <c r="D4275" s="145"/>
    </row>
    <row r="4276" spans="4:4" x14ac:dyDescent="0.2">
      <c r="D4276" s="145"/>
    </row>
    <row r="4277" spans="4:4" x14ac:dyDescent="0.2">
      <c r="D4277" s="145"/>
    </row>
    <row r="4278" spans="4:4" x14ac:dyDescent="0.2">
      <c r="D4278" s="145"/>
    </row>
    <row r="4279" spans="4:4" x14ac:dyDescent="0.2">
      <c r="D4279" s="145"/>
    </row>
    <row r="4280" spans="4:4" x14ac:dyDescent="0.2">
      <c r="D4280" s="145"/>
    </row>
    <row r="4281" spans="4:4" x14ac:dyDescent="0.2">
      <c r="D4281" s="145"/>
    </row>
    <row r="4282" spans="4:4" x14ac:dyDescent="0.2">
      <c r="D4282" s="145"/>
    </row>
    <row r="4283" spans="4:4" x14ac:dyDescent="0.2">
      <c r="D4283" s="145"/>
    </row>
    <row r="4284" spans="4:4" x14ac:dyDescent="0.2">
      <c r="D4284" s="145"/>
    </row>
    <row r="4285" spans="4:4" x14ac:dyDescent="0.2">
      <c r="D4285" s="145"/>
    </row>
    <row r="4286" spans="4:4" x14ac:dyDescent="0.2">
      <c r="D4286" s="145"/>
    </row>
    <row r="4287" spans="4:4" x14ac:dyDescent="0.2">
      <c r="D4287" s="145"/>
    </row>
    <row r="4288" spans="4:4" x14ac:dyDescent="0.2">
      <c r="D4288" s="145"/>
    </row>
    <row r="4289" spans="4:4" x14ac:dyDescent="0.2">
      <c r="D4289" s="145"/>
    </row>
    <row r="4290" spans="4:4" x14ac:dyDescent="0.2">
      <c r="D4290" s="145"/>
    </row>
    <row r="4291" spans="4:4" x14ac:dyDescent="0.2">
      <c r="D4291" s="145"/>
    </row>
    <row r="4292" spans="4:4" x14ac:dyDescent="0.2">
      <c r="D4292" s="145"/>
    </row>
    <row r="4293" spans="4:4" x14ac:dyDescent="0.2">
      <c r="D4293" s="145"/>
    </row>
    <row r="4294" spans="4:4" x14ac:dyDescent="0.2">
      <c r="D4294" s="145"/>
    </row>
    <row r="4295" spans="4:4" x14ac:dyDescent="0.2">
      <c r="D4295" s="145"/>
    </row>
    <row r="4296" spans="4:4" x14ac:dyDescent="0.2">
      <c r="D4296" s="145"/>
    </row>
    <row r="4297" spans="4:4" x14ac:dyDescent="0.2">
      <c r="D4297" s="145"/>
    </row>
    <row r="4298" spans="4:4" x14ac:dyDescent="0.2">
      <c r="D4298" s="145"/>
    </row>
    <row r="4299" spans="4:4" x14ac:dyDescent="0.2">
      <c r="D4299" s="145"/>
    </row>
    <row r="4300" spans="4:4" x14ac:dyDescent="0.2">
      <c r="D4300" s="145"/>
    </row>
    <row r="4301" spans="4:4" x14ac:dyDescent="0.2">
      <c r="D4301" s="145"/>
    </row>
    <row r="4302" spans="4:4" x14ac:dyDescent="0.2">
      <c r="D4302" s="145"/>
    </row>
    <row r="4303" spans="4:4" x14ac:dyDescent="0.2">
      <c r="D4303" s="145"/>
    </row>
    <row r="4304" spans="4:4" x14ac:dyDescent="0.2">
      <c r="D4304" s="145"/>
    </row>
    <row r="4305" spans="4:4" x14ac:dyDescent="0.2">
      <c r="D4305" s="145"/>
    </row>
    <row r="4306" spans="4:4" x14ac:dyDescent="0.2">
      <c r="D4306" s="145"/>
    </row>
    <row r="4307" spans="4:4" x14ac:dyDescent="0.2">
      <c r="D4307" s="145"/>
    </row>
    <row r="4308" spans="4:4" x14ac:dyDescent="0.2">
      <c r="D4308" s="145"/>
    </row>
    <row r="4309" spans="4:4" x14ac:dyDescent="0.2">
      <c r="D4309" s="145"/>
    </row>
    <row r="4310" spans="4:4" x14ac:dyDescent="0.2">
      <c r="D4310" s="145"/>
    </row>
    <row r="4311" spans="4:4" x14ac:dyDescent="0.2">
      <c r="D4311" s="145"/>
    </row>
    <row r="4312" spans="4:4" x14ac:dyDescent="0.2">
      <c r="D4312" s="145"/>
    </row>
    <row r="4313" spans="4:4" x14ac:dyDescent="0.2">
      <c r="D4313" s="145"/>
    </row>
    <row r="4314" spans="4:4" x14ac:dyDescent="0.2">
      <c r="D4314" s="145"/>
    </row>
    <row r="4315" spans="4:4" x14ac:dyDescent="0.2">
      <c r="D4315" s="145"/>
    </row>
    <row r="4316" spans="4:4" x14ac:dyDescent="0.2">
      <c r="D4316" s="145"/>
    </row>
    <row r="4317" spans="4:4" x14ac:dyDescent="0.2">
      <c r="D4317" s="145"/>
    </row>
    <row r="4318" spans="4:4" x14ac:dyDescent="0.2">
      <c r="D4318" s="145"/>
    </row>
    <row r="4319" spans="4:4" x14ac:dyDescent="0.2">
      <c r="D4319" s="145"/>
    </row>
    <row r="4320" spans="4:4" x14ac:dyDescent="0.2">
      <c r="D4320" s="145"/>
    </row>
    <row r="4321" spans="4:4" x14ac:dyDescent="0.2">
      <c r="D4321" s="145"/>
    </row>
    <row r="4322" spans="4:4" x14ac:dyDescent="0.2">
      <c r="D4322" s="145"/>
    </row>
    <row r="4323" spans="4:4" x14ac:dyDescent="0.2">
      <c r="D4323" s="145"/>
    </row>
    <row r="4324" spans="4:4" x14ac:dyDescent="0.2">
      <c r="D4324" s="145"/>
    </row>
    <row r="4325" spans="4:4" x14ac:dyDescent="0.2">
      <c r="D4325" s="145"/>
    </row>
    <row r="4326" spans="4:4" x14ac:dyDescent="0.2">
      <c r="D4326" s="145"/>
    </row>
    <row r="4327" spans="4:4" x14ac:dyDescent="0.2">
      <c r="D4327" s="145"/>
    </row>
    <row r="4328" spans="4:4" x14ac:dyDescent="0.2">
      <c r="D4328" s="145"/>
    </row>
    <row r="4329" spans="4:4" x14ac:dyDescent="0.2">
      <c r="D4329" s="145"/>
    </row>
    <row r="4330" spans="4:4" x14ac:dyDescent="0.2">
      <c r="D4330" s="145"/>
    </row>
    <row r="4331" spans="4:4" x14ac:dyDescent="0.2">
      <c r="D4331" s="145"/>
    </row>
    <row r="4332" spans="4:4" x14ac:dyDescent="0.2">
      <c r="D4332" s="145"/>
    </row>
    <row r="4333" spans="4:4" x14ac:dyDescent="0.2">
      <c r="D4333" s="145"/>
    </row>
    <row r="4334" spans="4:4" x14ac:dyDescent="0.2">
      <c r="D4334" s="145"/>
    </row>
    <row r="4335" spans="4:4" x14ac:dyDescent="0.2">
      <c r="D4335" s="145"/>
    </row>
    <row r="4336" spans="4:4" x14ac:dyDescent="0.2">
      <c r="D4336" s="145"/>
    </row>
    <row r="4337" spans="4:4" x14ac:dyDescent="0.2">
      <c r="D4337" s="145"/>
    </row>
    <row r="4338" spans="4:4" x14ac:dyDescent="0.2">
      <c r="D4338" s="145"/>
    </row>
    <row r="4339" spans="4:4" x14ac:dyDescent="0.2">
      <c r="D4339" s="145"/>
    </row>
    <row r="4340" spans="4:4" x14ac:dyDescent="0.2">
      <c r="D4340" s="145"/>
    </row>
    <row r="4341" spans="4:4" x14ac:dyDescent="0.2">
      <c r="D4341" s="145"/>
    </row>
    <row r="4342" spans="4:4" x14ac:dyDescent="0.2">
      <c r="D4342" s="145"/>
    </row>
    <row r="4343" spans="4:4" x14ac:dyDescent="0.2">
      <c r="D4343" s="145"/>
    </row>
    <row r="4344" spans="4:4" x14ac:dyDescent="0.2">
      <c r="D4344" s="145"/>
    </row>
    <row r="4345" spans="4:4" x14ac:dyDescent="0.2">
      <c r="D4345" s="145"/>
    </row>
    <row r="4346" spans="4:4" x14ac:dyDescent="0.2">
      <c r="D4346" s="145"/>
    </row>
    <row r="4347" spans="4:4" x14ac:dyDescent="0.2">
      <c r="D4347" s="145"/>
    </row>
    <row r="4348" spans="4:4" x14ac:dyDescent="0.2">
      <c r="D4348" s="145"/>
    </row>
    <row r="4349" spans="4:4" x14ac:dyDescent="0.2">
      <c r="D4349" s="145"/>
    </row>
    <row r="4350" spans="4:4" x14ac:dyDescent="0.2">
      <c r="D4350" s="145"/>
    </row>
    <row r="4351" spans="4:4" x14ac:dyDescent="0.2">
      <c r="D4351" s="145"/>
    </row>
    <row r="4352" spans="4:4" x14ac:dyDescent="0.2">
      <c r="D4352" s="145"/>
    </row>
    <row r="4353" spans="4:4" x14ac:dyDescent="0.2">
      <c r="D4353" s="145"/>
    </row>
    <row r="4354" spans="4:4" x14ac:dyDescent="0.2">
      <c r="D4354" s="145"/>
    </row>
    <row r="4355" spans="4:4" x14ac:dyDescent="0.2">
      <c r="D4355" s="145"/>
    </row>
    <row r="4356" spans="4:4" x14ac:dyDescent="0.2">
      <c r="D4356" s="145"/>
    </row>
    <row r="4357" spans="4:4" x14ac:dyDescent="0.2">
      <c r="D4357" s="145"/>
    </row>
    <row r="4358" spans="4:4" x14ac:dyDescent="0.2">
      <c r="D4358" s="145"/>
    </row>
    <row r="4359" spans="4:4" x14ac:dyDescent="0.2">
      <c r="D4359" s="145"/>
    </row>
    <row r="4360" spans="4:4" x14ac:dyDescent="0.2">
      <c r="D4360" s="145"/>
    </row>
    <row r="4361" spans="4:4" x14ac:dyDescent="0.2">
      <c r="D4361" s="145"/>
    </row>
    <row r="4362" spans="4:4" x14ac:dyDescent="0.2">
      <c r="D4362" s="145"/>
    </row>
    <row r="4363" spans="4:4" x14ac:dyDescent="0.2">
      <c r="D4363" s="145"/>
    </row>
    <row r="4364" spans="4:4" x14ac:dyDescent="0.2">
      <c r="D4364" s="145"/>
    </row>
    <row r="4365" spans="4:4" x14ac:dyDescent="0.2">
      <c r="D4365" s="145"/>
    </row>
    <row r="4366" spans="4:4" x14ac:dyDescent="0.2">
      <c r="D4366" s="145"/>
    </row>
    <row r="4367" spans="4:4" x14ac:dyDescent="0.2">
      <c r="D4367" s="145"/>
    </row>
    <row r="4368" spans="4:4" x14ac:dyDescent="0.2">
      <c r="D4368" s="145"/>
    </row>
    <row r="4369" spans="4:4" x14ac:dyDescent="0.2">
      <c r="D4369" s="145"/>
    </row>
    <row r="4370" spans="4:4" x14ac:dyDescent="0.2">
      <c r="D4370" s="145"/>
    </row>
    <row r="4371" spans="4:4" x14ac:dyDescent="0.2">
      <c r="D4371" s="145"/>
    </row>
    <row r="4372" spans="4:4" x14ac:dyDescent="0.2">
      <c r="D4372" s="145"/>
    </row>
    <row r="4373" spans="4:4" x14ac:dyDescent="0.2">
      <c r="D4373" s="145"/>
    </row>
    <row r="4374" spans="4:4" x14ac:dyDescent="0.2">
      <c r="D4374" s="145"/>
    </row>
    <row r="4375" spans="4:4" x14ac:dyDescent="0.2">
      <c r="D4375" s="145"/>
    </row>
    <row r="4376" spans="4:4" x14ac:dyDescent="0.2">
      <c r="D4376" s="145"/>
    </row>
    <row r="4377" spans="4:4" x14ac:dyDescent="0.2">
      <c r="D4377" s="145"/>
    </row>
    <row r="4378" spans="4:4" x14ac:dyDescent="0.2">
      <c r="D4378" s="145"/>
    </row>
    <row r="4379" spans="4:4" x14ac:dyDescent="0.2">
      <c r="D4379" s="145"/>
    </row>
    <row r="4380" spans="4:4" x14ac:dyDescent="0.2">
      <c r="D4380" s="145"/>
    </row>
    <row r="4381" spans="4:4" x14ac:dyDescent="0.2">
      <c r="D4381" s="145"/>
    </row>
    <row r="4382" spans="4:4" x14ac:dyDescent="0.2">
      <c r="D4382" s="145"/>
    </row>
    <row r="4383" spans="4:4" x14ac:dyDescent="0.2">
      <c r="D4383" s="145"/>
    </row>
    <row r="4384" spans="4:4" x14ac:dyDescent="0.2">
      <c r="D4384" s="145"/>
    </row>
    <row r="4385" spans="4:4" x14ac:dyDescent="0.2">
      <c r="D4385" s="145"/>
    </row>
    <row r="4386" spans="4:4" x14ac:dyDescent="0.2">
      <c r="D4386" s="145"/>
    </row>
    <row r="4387" spans="4:4" x14ac:dyDescent="0.2">
      <c r="D4387" s="145"/>
    </row>
    <row r="4388" spans="4:4" x14ac:dyDescent="0.2">
      <c r="D4388" s="145"/>
    </row>
    <row r="4389" spans="4:4" x14ac:dyDescent="0.2">
      <c r="D4389" s="145"/>
    </row>
    <row r="4390" spans="4:4" x14ac:dyDescent="0.2">
      <c r="D4390" s="145"/>
    </row>
    <row r="4391" spans="4:4" x14ac:dyDescent="0.2">
      <c r="D4391" s="145"/>
    </row>
    <row r="4392" spans="4:4" x14ac:dyDescent="0.2">
      <c r="D4392" s="145"/>
    </row>
    <row r="4393" spans="4:4" x14ac:dyDescent="0.2">
      <c r="D4393" s="145"/>
    </row>
    <row r="4394" spans="4:4" x14ac:dyDescent="0.2">
      <c r="D4394" s="145"/>
    </row>
    <row r="4395" spans="4:4" x14ac:dyDescent="0.2">
      <c r="D4395" s="145"/>
    </row>
    <row r="4396" spans="4:4" x14ac:dyDescent="0.2">
      <c r="D4396" s="145"/>
    </row>
    <row r="4397" spans="4:4" x14ac:dyDescent="0.2">
      <c r="D4397" s="145"/>
    </row>
    <row r="4398" spans="4:4" x14ac:dyDescent="0.2">
      <c r="D4398" s="145"/>
    </row>
    <row r="4399" spans="4:4" x14ac:dyDescent="0.2">
      <c r="D4399" s="145"/>
    </row>
    <row r="4400" spans="4:4" x14ac:dyDescent="0.2">
      <c r="D4400" s="145"/>
    </row>
    <row r="4401" spans="4:4" x14ac:dyDescent="0.2">
      <c r="D4401" s="145"/>
    </row>
    <row r="4402" spans="4:4" x14ac:dyDescent="0.2">
      <c r="D4402" s="145"/>
    </row>
    <row r="4403" spans="4:4" x14ac:dyDescent="0.2">
      <c r="D4403" s="145"/>
    </row>
    <row r="4404" spans="4:4" x14ac:dyDescent="0.2">
      <c r="D4404" s="145"/>
    </row>
    <row r="4405" spans="4:4" x14ac:dyDescent="0.2">
      <c r="D4405" s="145"/>
    </row>
    <row r="4406" spans="4:4" x14ac:dyDescent="0.2">
      <c r="D4406" s="145"/>
    </row>
    <row r="4407" spans="4:4" x14ac:dyDescent="0.2">
      <c r="D4407" s="145"/>
    </row>
    <row r="4408" spans="4:4" x14ac:dyDescent="0.2">
      <c r="D4408" s="145"/>
    </row>
    <row r="4409" spans="4:4" x14ac:dyDescent="0.2">
      <c r="D4409" s="145"/>
    </row>
    <row r="4410" spans="4:4" x14ac:dyDescent="0.2">
      <c r="D4410" s="145"/>
    </row>
    <row r="4411" spans="4:4" x14ac:dyDescent="0.2">
      <c r="D4411" s="145"/>
    </row>
    <row r="4412" spans="4:4" x14ac:dyDescent="0.2">
      <c r="D4412" s="145"/>
    </row>
    <row r="4413" spans="4:4" x14ac:dyDescent="0.2">
      <c r="D4413" s="145"/>
    </row>
    <row r="4414" spans="4:4" x14ac:dyDescent="0.2">
      <c r="D4414" s="145"/>
    </row>
    <row r="4415" spans="4:4" x14ac:dyDescent="0.2">
      <c r="D4415" s="145"/>
    </row>
    <row r="4416" spans="4:4" x14ac:dyDescent="0.2">
      <c r="D4416" s="145"/>
    </row>
    <row r="4417" spans="4:4" x14ac:dyDescent="0.2">
      <c r="D4417" s="145"/>
    </row>
    <row r="4418" spans="4:4" x14ac:dyDescent="0.2">
      <c r="D4418" s="145"/>
    </row>
    <row r="4419" spans="4:4" x14ac:dyDescent="0.2">
      <c r="D4419" s="145"/>
    </row>
    <row r="4420" spans="4:4" x14ac:dyDescent="0.2">
      <c r="D4420" s="145"/>
    </row>
    <row r="4421" spans="4:4" x14ac:dyDescent="0.2">
      <c r="D4421" s="145"/>
    </row>
    <row r="4422" spans="4:4" x14ac:dyDescent="0.2">
      <c r="D4422" s="145"/>
    </row>
    <row r="4423" spans="4:4" x14ac:dyDescent="0.2">
      <c r="D4423" s="145"/>
    </row>
    <row r="4424" spans="4:4" x14ac:dyDescent="0.2">
      <c r="D4424" s="145"/>
    </row>
    <row r="4425" spans="4:4" x14ac:dyDescent="0.2">
      <c r="D4425" s="145"/>
    </row>
    <row r="4426" spans="4:4" x14ac:dyDescent="0.2">
      <c r="D4426" s="145"/>
    </row>
    <row r="4427" spans="4:4" x14ac:dyDescent="0.2">
      <c r="D4427" s="145"/>
    </row>
    <row r="4428" spans="4:4" x14ac:dyDescent="0.2">
      <c r="D4428" s="145"/>
    </row>
    <row r="4429" spans="4:4" x14ac:dyDescent="0.2">
      <c r="D4429" s="145"/>
    </row>
    <row r="4430" spans="4:4" x14ac:dyDescent="0.2">
      <c r="D4430" s="145"/>
    </row>
    <row r="4431" spans="4:4" x14ac:dyDescent="0.2">
      <c r="D4431" s="145"/>
    </row>
    <row r="4432" spans="4:4" x14ac:dyDescent="0.2">
      <c r="D4432" s="145"/>
    </row>
    <row r="4433" spans="4:4" x14ac:dyDescent="0.2">
      <c r="D4433" s="145"/>
    </row>
    <row r="4434" spans="4:4" x14ac:dyDescent="0.2">
      <c r="D4434" s="145"/>
    </row>
    <row r="4435" spans="4:4" x14ac:dyDescent="0.2">
      <c r="D4435" s="145"/>
    </row>
    <row r="4436" spans="4:4" x14ac:dyDescent="0.2">
      <c r="D4436" s="145"/>
    </row>
    <row r="4437" spans="4:4" x14ac:dyDescent="0.2">
      <c r="D4437" s="145"/>
    </row>
    <row r="4438" spans="4:4" x14ac:dyDescent="0.2">
      <c r="D4438" s="145"/>
    </row>
    <row r="4439" spans="4:4" x14ac:dyDescent="0.2">
      <c r="D4439" s="145"/>
    </row>
    <row r="4440" spans="4:4" x14ac:dyDescent="0.2">
      <c r="D4440" s="145"/>
    </row>
    <row r="4441" spans="4:4" x14ac:dyDescent="0.2">
      <c r="D4441" s="145"/>
    </row>
    <row r="4442" spans="4:4" x14ac:dyDescent="0.2">
      <c r="D4442" s="145"/>
    </row>
    <row r="4443" spans="4:4" x14ac:dyDescent="0.2">
      <c r="D4443" s="145"/>
    </row>
    <row r="4444" spans="4:4" x14ac:dyDescent="0.2">
      <c r="D4444" s="145"/>
    </row>
    <row r="4445" spans="4:4" x14ac:dyDescent="0.2">
      <c r="D4445" s="145"/>
    </row>
    <row r="4446" spans="4:4" x14ac:dyDescent="0.2">
      <c r="D4446" s="145"/>
    </row>
    <row r="4447" spans="4:4" x14ac:dyDescent="0.2">
      <c r="D4447" s="145"/>
    </row>
    <row r="4448" spans="4:4" x14ac:dyDescent="0.2">
      <c r="D4448" s="145"/>
    </row>
    <row r="4449" spans="4:4" x14ac:dyDescent="0.2">
      <c r="D4449" s="145"/>
    </row>
    <row r="4450" spans="4:4" x14ac:dyDescent="0.2">
      <c r="D4450" s="145"/>
    </row>
    <row r="4451" spans="4:4" x14ac:dyDescent="0.2">
      <c r="D4451" s="145"/>
    </row>
    <row r="4452" spans="4:4" x14ac:dyDescent="0.2">
      <c r="D4452" s="145"/>
    </row>
    <row r="4453" spans="4:4" x14ac:dyDescent="0.2">
      <c r="D4453" s="145"/>
    </row>
    <row r="4454" spans="4:4" x14ac:dyDescent="0.2">
      <c r="D4454" s="145"/>
    </row>
    <row r="4455" spans="4:4" x14ac:dyDescent="0.2">
      <c r="D4455" s="145"/>
    </row>
    <row r="4456" spans="4:4" x14ac:dyDescent="0.2">
      <c r="D4456" s="145"/>
    </row>
    <row r="4457" spans="4:4" x14ac:dyDescent="0.2">
      <c r="D4457" s="145"/>
    </row>
    <row r="4458" spans="4:4" x14ac:dyDescent="0.2">
      <c r="D4458" s="145"/>
    </row>
    <row r="4459" spans="4:4" x14ac:dyDescent="0.2">
      <c r="D4459" s="145"/>
    </row>
    <row r="4460" spans="4:4" x14ac:dyDescent="0.2">
      <c r="D4460" s="145"/>
    </row>
    <row r="4461" spans="4:4" x14ac:dyDescent="0.2">
      <c r="D4461" s="145"/>
    </row>
    <row r="4462" spans="4:4" x14ac:dyDescent="0.2">
      <c r="D4462" s="145"/>
    </row>
    <row r="4463" spans="4:4" x14ac:dyDescent="0.2">
      <c r="D4463" s="145"/>
    </row>
    <row r="4464" spans="4:4" x14ac:dyDescent="0.2">
      <c r="D4464" s="145"/>
    </row>
    <row r="4465" spans="4:4" x14ac:dyDescent="0.2">
      <c r="D4465" s="145"/>
    </row>
    <row r="4466" spans="4:4" x14ac:dyDescent="0.2">
      <c r="D4466" s="145"/>
    </row>
    <row r="4467" spans="4:4" x14ac:dyDescent="0.2">
      <c r="D4467" s="145"/>
    </row>
    <row r="4468" spans="4:4" x14ac:dyDescent="0.2">
      <c r="D4468" s="145"/>
    </row>
    <row r="4469" spans="4:4" x14ac:dyDescent="0.2">
      <c r="D4469" s="145"/>
    </row>
    <row r="4470" spans="4:4" x14ac:dyDescent="0.2">
      <c r="D4470" s="145"/>
    </row>
    <row r="4471" spans="4:4" x14ac:dyDescent="0.2">
      <c r="D4471" s="145"/>
    </row>
    <row r="4472" spans="4:4" x14ac:dyDescent="0.2">
      <c r="D4472" s="145"/>
    </row>
    <row r="4473" spans="4:4" x14ac:dyDescent="0.2">
      <c r="D4473" s="145"/>
    </row>
    <row r="4474" spans="4:4" x14ac:dyDescent="0.2">
      <c r="D4474" s="145"/>
    </row>
    <row r="4475" spans="4:4" x14ac:dyDescent="0.2">
      <c r="D4475" s="145"/>
    </row>
    <row r="4476" spans="4:4" x14ac:dyDescent="0.2">
      <c r="D4476" s="145"/>
    </row>
    <row r="4477" spans="4:4" x14ac:dyDescent="0.2">
      <c r="D4477" s="145"/>
    </row>
    <row r="4478" spans="4:4" x14ac:dyDescent="0.2">
      <c r="D4478" s="145"/>
    </row>
    <row r="4479" spans="4:4" x14ac:dyDescent="0.2">
      <c r="D4479" s="145"/>
    </row>
    <row r="4480" spans="4:4" x14ac:dyDescent="0.2">
      <c r="D4480" s="145"/>
    </row>
    <row r="4481" spans="4:4" x14ac:dyDescent="0.2">
      <c r="D4481" s="145"/>
    </row>
    <row r="4482" spans="4:4" x14ac:dyDescent="0.2">
      <c r="D4482" s="145"/>
    </row>
    <row r="4483" spans="4:4" x14ac:dyDescent="0.2">
      <c r="D4483" s="145"/>
    </row>
    <row r="4484" spans="4:4" x14ac:dyDescent="0.2">
      <c r="D4484" s="145"/>
    </row>
    <row r="4485" spans="4:4" x14ac:dyDescent="0.2">
      <c r="D4485" s="145"/>
    </row>
    <row r="4486" spans="4:4" x14ac:dyDescent="0.2">
      <c r="D4486" s="145"/>
    </row>
    <row r="4487" spans="4:4" x14ac:dyDescent="0.2">
      <c r="D4487" s="145"/>
    </row>
    <row r="4488" spans="4:4" x14ac:dyDescent="0.2">
      <c r="D4488" s="145"/>
    </row>
    <row r="4489" spans="4:4" x14ac:dyDescent="0.2">
      <c r="D4489" s="145"/>
    </row>
    <row r="4490" spans="4:4" x14ac:dyDescent="0.2">
      <c r="D4490" s="145"/>
    </row>
    <row r="4491" spans="4:4" x14ac:dyDescent="0.2">
      <c r="D4491" s="145"/>
    </row>
    <row r="4492" spans="4:4" x14ac:dyDescent="0.2">
      <c r="D4492" s="145"/>
    </row>
    <row r="4493" spans="4:4" x14ac:dyDescent="0.2">
      <c r="D4493" s="145"/>
    </row>
    <row r="4494" spans="4:4" x14ac:dyDescent="0.2">
      <c r="D4494" s="145"/>
    </row>
    <row r="4495" spans="4:4" x14ac:dyDescent="0.2">
      <c r="D4495" s="145"/>
    </row>
    <row r="4496" spans="4:4" x14ac:dyDescent="0.2">
      <c r="D4496" s="145"/>
    </row>
    <row r="4497" spans="4:4" x14ac:dyDescent="0.2">
      <c r="D4497" s="145"/>
    </row>
    <row r="4498" spans="4:4" x14ac:dyDescent="0.2">
      <c r="D4498" s="145"/>
    </row>
    <row r="4499" spans="4:4" x14ac:dyDescent="0.2">
      <c r="D4499" s="145"/>
    </row>
    <row r="4500" spans="4:4" x14ac:dyDescent="0.2">
      <c r="D4500" s="145"/>
    </row>
    <row r="4501" spans="4:4" x14ac:dyDescent="0.2">
      <c r="D4501" s="145"/>
    </row>
    <row r="4502" spans="4:4" x14ac:dyDescent="0.2">
      <c r="D4502" s="145"/>
    </row>
    <row r="4503" spans="4:4" x14ac:dyDescent="0.2">
      <c r="D4503" s="145"/>
    </row>
    <row r="4504" spans="4:4" x14ac:dyDescent="0.2">
      <c r="D4504" s="145"/>
    </row>
    <row r="4505" spans="4:4" x14ac:dyDescent="0.2">
      <c r="D4505" s="145"/>
    </row>
    <row r="4506" spans="4:4" x14ac:dyDescent="0.2">
      <c r="D4506" s="145"/>
    </row>
    <row r="4507" spans="4:4" x14ac:dyDescent="0.2">
      <c r="D4507" s="145"/>
    </row>
    <row r="4508" spans="4:4" x14ac:dyDescent="0.2">
      <c r="D4508" s="145"/>
    </row>
    <row r="4509" spans="4:4" x14ac:dyDescent="0.2">
      <c r="D4509" s="145"/>
    </row>
    <row r="4510" spans="4:4" x14ac:dyDescent="0.2">
      <c r="D4510" s="145"/>
    </row>
    <row r="4511" spans="4:4" x14ac:dyDescent="0.2">
      <c r="D4511" s="145"/>
    </row>
    <row r="4512" spans="4:4" x14ac:dyDescent="0.2">
      <c r="D4512" s="145"/>
    </row>
    <row r="4513" spans="4:4" x14ac:dyDescent="0.2">
      <c r="D4513" s="145"/>
    </row>
    <row r="4514" spans="4:4" x14ac:dyDescent="0.2">
      <c r="D4514" s="145"/>
    </row>
    <row r="4515" spans="4:4" x14ac:dyDescent="0.2">
      <c r="D4515" s="145"/>
    </row>
    <row r="4516" spans="4:4" x14ac:dyDescent="0.2">
      <c r="D4516" s="145"/>
    </row>
    <row r="4517" spans="4:4" x14ac:dyDescent="0.2">
      <c r="D4517" s="145"/>
    </row>
    <row r="4518" spans="4:4" x14ac:dyDescent="0.2">
      <c r="D4518" s="145"/>
    </row>
    <row r="4519" spans="4:4" x14ac:dyDescent="0.2">
      <c r="D4519" s="145"/>
    </row>
    <row r="4520" spans="4:4" x14ac:dyDescent="0.2">
      <c r="D4520" s="145"/>
    </row>
    <row r="4521" spans="4:4" x14ac:dyDescent="0.2">
      <c r="D4521" s="145"/>
    </row>
    <row r="4522" spans="4:4" x14ac:dyDescent="0.2">
      <c r="D4522" s="145"/>
    </row>
    <row r="4523" spans="4:4" x14ac:dyDescent="0.2">
      <c r="D4523" s="145"/>
    </row>
    <row r="4524" spans="4:4" x14ac:dyDescent="0.2">
      <c r="D4524" s="145"/>
    </row>
    <row r="4525" spans="4:4" x14ac:dyDescent="0.2">
      <c r="D4525" s="145"/>
    </row>
    <row r="4526" spans="4:4" x14ac:dyDescent="0.2">
      <c r="D4526" s="145"/>
    </row>
    <row r="4527" spans="4:4" x14ac:dyDescent="0.2">
      <c r="D4527" s="145"/>
    </row>
    <row r="4528" spans="4:4" x14ac:dyDescent="0.2">
      <c r="D4528" s="145"/>
    </row>
    <row r="4529" spans="4:4" x14ac:dyDescent="0.2">
      <c r="D4529" s="145"/>
    </row>
    <row r="4530" spans="4:4" x14ac:dyDescent="0.2">
      <c r="D4530" s="145"/>
    </row>
    <row r="4531" spans="4:4" x14ac:dyDescent="0.2">
      <c r="D4531" s="145"/>
    </row>
    <row r="4532" spans="4:4" x14ac:dyDescent="0.2">
      <c r="D4532" s="145"/>
    </row>
    <row r="4533" spans="4:4" x14ac:dyDescent="0.2">
      <c r="D4533" s="145"/>
    </row>
    <row r="4534" spans="4:4" x14ac:dyDescent="0.2">
      <c r="D4534" s="145"/>
    </row>
    <row r="4535" spans="4:4" x14ac:dyDescent="0.2">
      <c r="D4535" s="145"/>
    </row>
    <row r="4536" spans="4:4" x14ac:dyDescent="0.2">
      <c r="D4536" s="145"/>
    </row>
    <row r="4537" spans="4:4" x14ac:dyDescent="0.2">
      <c r="D4537" s="145"/>
    </row>
    <row r="4538" spans="4:4" x14ac:dyDescent="0.2">
      <c r="D4538" s="145"/>
    </row>
    <row r="4539" spans="4:4" x14ac:dyDescent="0.2">
      <c r="D4539" s="145"/>
    </row>
    <row r="4540" spans="4:4" x14ac:dyDescent="0.2">
      <c r="D4540" s="145"/>
    </row>
    <row r="4541" spans="4:4" x14ac:dyDescent="0.2">
      <c r="D4541" s="145"/>
    </row>
    <row r="4542" spans="4:4" x14ac:dyDescent="0.2">
      <c r="D4542" s="145"/>
    </row>
    <row r="4543" spans="4:4" x14ac:dyDescent="0.2">
      <c r="D4543" s="145"/>
    </row>
    <row r="4544" spans="4:4" x14ac:dyDescent="0.2">
      <c r="D4544" s="145"/>
    </row>
    <row r="4545" spans="4:4" x14ac:dyDescent="0.2">
      <c r="D4545" s="145"/>
    </row>
    <row r="4546" spans="4:4" x14ac:dyDescent="0.2">
      <c r="D4546" s="145"/>
    </row>
    <row r="4547" spans="4:4" x14ac:dyDescent="0.2">
      <c r="D4547" s="145"/>
    </row>
    <row r="4548" spans="4:4" x14ac:dyDescent="0.2">
      <c r="D4548" s="145"/>
    </row>
    <row r="4549" spans="4:4" x14ac:dyDescent="0.2">
      <c r="D4549" s="145"/>
    </row>
    <row r="4550" spans="4:4" x14ac:dyDescent="0.2">
      <c r="D4550" s="145"/>
    </row>
    <row r="4551" spans="4:4" x14ac:dyDescent="0.2">
      <c r="D4551" s="145"/>
    </row>
    <row r="4552" spans="4:4" x14ac:dyDescent="0.2">
      <c r="D4552" s="145"/>
    </row>
    <row r="4553" spans="4:4" x14ac:dyDescent="0.2">
      <c r="D4553" s="145"/>
    </row>
    <row r="4554" spans="4:4" x14ac:dyDescent="0.2">
      <c r="D4554" s="145"/>
    </row>
    <row r="4555" spans="4:4" x14ac:dyDescent="0.2">
      <c r="D4555" s="145"/>
    </row>
    <row r="4556" spans="4:4" x14ac:dyDescent="0.2">
      <c r="D4556" s="145"/>
    </row>
    <row r="4557" spans="4:4" x14ac:dyDescent="0.2">
      <c r="D4557" s="145"/>
    </row>
    <row r="4558" spans="4:4" x14ac:dyDescent="0.2">
      <c r="D4558" s="145"/>
    </row>
    <row r="4559" spans="4:4" x14ac:dyDescent="0.2">
      <c r="D4559" s="145"/>
    </row>
    <row r="4560" spans="4:4" x14ac:dyDescent="0.2">
      <c r="D4560" s="145"/>
    </row>
    <row r="4561" spans="4:4" x14ac:dyDescent="0.2">
      <c r="D4561" s="145"/>
    </row>
    <row r="4562" spans="4:4" x14ac:dyDescent="0.2">
      <c r="D4562" s="145"/>
    </row>
    <row r="4563" spans="4:4" x14ac:dyDescent="0.2">
      <c r="D4563" s="145"/>
    </row>
    <row r="4564" spans="4:4" x14ac:dyDescent="0.2">
      <c r="D4564" s="145"/>
    </row>
    <row r="4565" spans="4:4" x14ac:dyDescent="0.2">
      <c r="D4565" s="145"/>
    </row>
    <row r="4566" spans="4:4" x14ac:dyDescent="0.2">
      <c r="D4566" s="145"/>
    </row>
    <row r="4567" spans="4:4" x14ac:dyDescent="0.2">
      <c r="D4567" s="145"/>
    </row>
    <row r="4568" spans="4:4" x14ac:dyDescent="0.2">
      <c r="D4568" s="145"/>
    </row>
    <row r="4569" spans="4:4" x14ac:dyDescent="0.2">
      <c r="D4569" s="145"/>
    </row>
    <row r="4570" spans="4:4" x14ac:dyDescent="0.2">
      <c r="D4570" s="145"/>
    </row>
    <row r="4571" spans="4:4" x14ac:dyDescent="0.2">
      <c r="D4571" s="145"/>
    </row>
    <row r="4572" spans="4:4" x14ac:dyDescent="0.2">
      <c r="D4572" s="145"/>
    </row>
    <row r="4573" spans="4:4" x14ac:dyDescent="0.2">
      <c r="D4573" s="145"/>
    </row>
    <row r="4574" spans="4:4" x14ac:dyDescent="0.2">
      <c r="D4574" s="145"/>
    </row>
    <row r="4575" spans="4:4" x14ac:dyDescent="0.2">
      <c r="D4575" s="145"/>
    </row>
    <row r="4576" spans="4:4" x14ac:dyDescent="0.2">
      <c r="D4576" s="145"/>
    </row>
    <row r="4577" spans="4:4" x14ac:dyDescent="0.2">
      <c r="D4577" s="145"/>
    </row>
    <row r="4578" spans="4:4" x14ac:dyDescent="0.2">
      <c r="D4578" s="145"/>
    </row>
    <row r="4579" spans="4:4" x14ac:dyDescent="0.2">
      <c r="D4579" s="145"/>
    </row>
    <row r="4580" spans="4:4" x14ac:dyDescent="0.2">
      <c r="D4580" s="145"/>
    </row>
    <row r="4581" spans="4:4" x14ac:dyDescent="0.2">
      <c r="D4581" s="145"/>
    </row>
    <row r="4582" spans="4:4" x14ac:dyDescent="0.2">
      <c r="D4582" s="145"/>
    </row>
    <row r="4583" spans="4:4" x14ac:dyDescent="0.2">
      <c r="D4583" s="145"/>
    </row>
    <row r="4584" spans="4:4" x14ac:dyDescent="0.2">
      <c r="D4584" s="145"/>
    </row>
    <row r="4585" spans="4:4" x14ac:dyDescent="0.2">
      <c r="D4585" s="145"/>
    </row>
    <row r="4586" spans="4:4" x14ac:dyDescent="0.2">
      <c r="D4586" s="145"/>
    </row>
    <row r="4587" spans="4:4" x14ac:dyDescent="0.2">
      <c r="D4587" s="145"/>
    </row>
    <row r="4588" spans="4:4" x14ac:dyDescent="0.2">
      <c r="D4588" s="145"/>
    </row>
    <row r="4589" spans="4:4" x14ac:dyDescent="0.2">
      <c r="D4589" s="145"/>
    </row>
    <row r="4590" spans="4:4" x14ac:dyDescent="0.2">
      <c r="D4590" s="145"/>
    </row>
    <row r="4591" spans="4:4" x14ac:dyDescent="0.2">
      <c r="D4591" s="145"/>
    </row>
    <row r="4592" spans="4:4" x14ac:dyDescent="0.2">
      <c r="D4592" s="145"/>
    </row>
    <row r="4593" spans="4:4" x14ac:dyDescent="0.2">
      <c r="D4593" s="145"/>
    </row>
    <row r="4594" spans="4:4" x14ac:dyDescent="0.2">
      <c r="D4594" s="145"/>
    </row>
    <row r="4595" spans="4:4" x14ac:dyDescent="0.2">
      <c r="D4595" s="145"/>
    </row>
    <row r="4596" spans="4:4" x14ac:dyDescent="0.2">
      <c r="D4596" s="145"/>
    </row>
    <row r="4597" spans="4:4" x14ac:dyDescent="0.2">
      <c r="D4597" s="145"/>
    </row>
    <row r="4598" spans="4:4" x14ac:dyDescent="0.2">
      <c r="D4598" s="145"/>
    </row>
    <row r="4599" spans="4:4" x14ac:dyDescent="0.2">
      <c r="D4599" s="145"/>
    </row>
    <row r="4600" spans="4:4" x14ac:dyDescent="0.2">
      <c r="D4600" s="145"/>
    </row>
    <row r="4601" spans="4:4" x14ac:dyDescent="0.2">
      <c r="D4601" s="145"/>
    </row>
    <row r="4602" spans="4:4" x14ac:dyDescent="0.2">
      <c r="D4602" s="145"/>
    </row>
    <row r="4603" spans="4:4" x14ac:dyDescent="0.2">
      <c r="D4603" s="145"/>
    </row>
    <row r="4604" spans="4:4" x14ac:dyDescent="0.2">
      <c r="D4604" s="145"/>
    </row>
    <row r="4605" spans="4:4" x14ac:dyDescent="0.2">
      <c r="D4605" s="145"/>
    </row>
    <row r="4606" spans="4:4" x14ac:dyDescent="0.2">
      <c r="D4606" s="145"/>
    </row>
    <row r="4607" spans="4:4" x14ac:dyDescent="0.2">
      <c r="D4607" s="145"/>
    </row>
    <row r="4608" spans="4:4" x14ac:dyDescent="0.2">
      <c r="D4608" s="145"/>
    </row>
    <row r="4609" spans="4:4" x14ac:dyDescent="0.2">
      <c r="D4609" s="145"/>
    </row>
    <row r="4610" spans="4:4" x14ac:dyDescent="0.2">
      <c r="D4610" s="145"/>
    </row>
    <row r="4611" spans="4:4" x14ac:dyDescent="0.2">
      <c r="D4611" s="145"/>
    </row>
    <row r="4612" spans="4:4" x14ac:dyDescent="0.2">
      <c r="D4612" s="145"/>
    </row>
    <row r="4613" spans="4:4" x14ac:dyDescent="0.2">
      <c r="D4613" s="145"/>
    </row>
    <row r="4614" spans="4:4" x14ac:dyDescent="0.2">
      <c r="D4614" s="145"/>
    </row>
    <row r="4615" spans="4:4" x14ac:dyDescent="0.2">
      <c r="D4615" s="145"/>
    </row>
    <row r="4616" spans="4:4" x14ac:dyDescent="0.2">
      <c r="D4616" s="145"/>
    </row>
    <row r="4617" spans="4:4" x14ac:dyDescent="0.2">
      <c r="D4617" s="145"/>
    </row>
    <row r="4618" spans="4:4" x14ac:dyDescent="0.2">
      <c r="D4618" s="145"/>
    </row>
    <row r="4619" spans="4:4" x14ac:dyDescent="0.2">
      <c r="D4619" s="145"/>
    </row>
    <row r="4620" spans="4:4" x14ac:dyDescent="0.2">
      <c r="D4620" s="145"/>
    </row>
    <row r="4621" spans="4:4" x14ac:dyDescent="0.2">
      <c r="D4621" s="145"/>
    </row>
    <row r="4622" spans="4:4" x14ac:dyDescent="0.2">
      <c r="D4622" s="145"/>
    </row>
    <row r="4623" spans="4:4" x14ac:dyDescent="0.2">
      <c r="D4623" s="145"/>
    </row>
    <row r="4624" spans="4:4" x14ac:dyDescent="0.2">
      <c r="D4624" s="145"/>
    </row>
    <row r="4625" spans="4:4" x14ac:dyDescent="0.2">
      <c r="D4625" s="145"/>
    </row>
    <row r="4626" spans="4:4" x14ac:dyDescent="0.2">
      <c r="D4626" s="145"/>
    </row>
    <row r="4627" spans="4:4" x14ac:dyDescent="0.2">
      <c r="D4627" s="145"/>
    </row>
    <row r="4628" spans="4:4" x14ac:dyDescent="0.2">
      <c r="D4628" s="145"/>
    </row>
    <row r="4629" spans="4:4" x14ac:dyDescent="0.2">
      <c r="D4629" s="145"/>
    </row>
    <row r="4630" spans="4:4" x14ac:dyDescent="0.2">
      <c r="D4630" s="145"/>
    </row>
    <row r="4631" spans="4:4" x14ac:dyDescent="0.2">
      <c r="D4631" s="145"/>
    </row>
    <row r="4632" spans="4:4" x14ac:dyDescent="0.2">
      <c r="D4632" s="145"/>
    </row>
    <row r="4633" spans="4:4" x14ac:dyDescent="0.2">
      <c r="D4633" s="145"/>
    </row>
    <row r="4634" spans="4:4" x14ac:dyDescent="0.2">
      <c r="D4634" s="145"/>
    </row>
    <row r="4635" spans="4:4" x14ac:dyDescent="0.2">
      <c r="D4635" s="145"/>
    </row>
    <row r="4636" spans="4:4" x14ac:dyDescent="0.2">
      <c r="D4636" s="145"/>
    </row>
    <row r="4637" spans="4:4" x14ac:dyDescent="0.2">
      <c r="D4637" s="145"/>
    </row>
    <row r="4638" spans="4:4" x14ac:dyDescent="0.2">
      <c r="D4638" s="145"/>
    </row>
    <row r="4639" spans="4:4" x14ac:dyDescent="0.2">
      <c r="D4639" s="145"/>
    </row>
    <row r="4640" spans="4:4" x14ac:dyDescent="0.2">
      <c r="D4640" s="145"/>
    </row>
    <row r="4641" spans="4:4" x14ac:dyDescent="0.2">
      <c r="D4641" s="145"/>
    </row>
    <row r="4642" spans="4:4" x14ac:dyDescent="0.2">
      <c r="D4642" s="145"/>
    </row>
    <row r="4643" spans="4:4" x14ac:dyDescent="0.2">
      <c r="D4643" s="145"/>
    </row>
    <row r="4644" spans="4:4" x14ac:dyDescent="0.2">
      <c r="D4644" s="145"/>
    </row>
    <row r="4645" spans="4:4" x14ac:dyDescent="0.2">
      <c r="D4645" s="145"/>
    </row>
    <row r="4646" spans="4:4" x14ac:dyDescent="0.2">
      <c r="D4646" s="145"/>
    </row>
    <row r="4647" spans="4:4" x14ac:dyDescent="0.2">
      <c r="D4647" s="145"/>
    </row>
    <row r="4648" spans="4:4" x14ac:dyDescent="0.2">
      <c r="D4648" s="145"/>
    </row>
    <row r="4649" spans="4:4" x14ac:dyDescent="0.2">
      <c r="D4649" s="145"/>
    </row>
    <row r="4650" spans="4:4" x14ac:dyDescent="0.2">
      <c r="D4650" s="145"/>
    </row>
    <row r="4651" spans="4:4" x14ac:dyDescent="0.2">
      <c r="D4651" s="145"/>
    </row>
    <row r="4652" spans="4:4" x14ac:dyDescent="0.2">
      <c r="D4652" s="145"/>
    </row>
    <row r="4653" spans="4:4" x14ac:dyDescent="0.2">
      <c r="D4653" s="145"/>
    </row>
    <row r="4654" spans="4:4" x14ac:dyDescent="0.2">
      <c r="D4654" s="145"/>
    </row>
    <row r="4655" spans="4:4" x14ac:dyDescent="0.2">
      <c r="D4655" s="145"/>
    </row>
    <row r="4656" spans="4:4" x14ac:dyDescent="0.2">
      <c r="D4656" s="145"/>
    </row>
    <row r="4657" spans="4:4" x14ac:dyDescent="0.2">
      <c r="D4657" s="145"/>
    </row>
    <row r="4658" spans="4:4" x14ac:dyDescent="0.2">
      <c r="D4658" s="145"/>
    </row>
    <row r="4659" spans="4:4" x14ac:dyDescent="0.2">
      <c r="D4659" s="145"/>
    </row>
    <row r="4660" spans="4:4" x14ac:dyDescent="0.2">
      <c r="D4660" s="145"/>
    </row>
    <row r="4661" spans="4:4" x14ac:dyDescent="0.2">
      <c r="D4661" s="145"/>
    </row>
    <row r="4662" spans="4:4" x14ac:dyDescent="0.2">
      <c r="D4662" s="145"/>
    </row>
    <row r="4663" spans="4:4" x14ac:dyDescent="0.2">
      <c r="D4663" s="145"/>
    </row>
    <row r="4664" spans="4:4" x14ac:dyDescent="0.2">
      <c r="D4664" s="145"/>
    </row>
    <row r="4665" spans="4:4" x14ac:dyDescent="0.2">
      <c r="D4665" s="145"/>
    </row>
    <row r="4666" spans="4:4" x14ac:dyDescent="0.2">
      <c r="D4666" s="145"/>
    </row>
    <row r="4667" spans="4:4" x14ac:dyDescent="0.2">
      <c r="D4667" s="145"/>
    </row>
    <row r="4668" spans="4:4" x14ac:dyDescent="0.2">
      <c r="D4668" s="145"/>
    </row>
    <row r="4669" spans="4:4" x14ac:dyDescent="0.2">
      <c r="D4669" s="145"/>
    </row>
    <row r="4670" spans="4:4" x14ac:dyDescent="0.2">
      <c r="D4670" s="145"/>
    </row>
    <row r="4671" spans="4:4" x14ac:dyDescent="0.2">
      <c r="D4671" s="145"/>
    </row>
    <row r="4672" spans="4:4" x14ac:dyDescent="0.2">
      <c r="D4672" s="145"/>
    </row>
    <row r="4673" spans="4:4" x14ac:dyDescent="0.2">
      <c r="D4673" s="145"/>
    </row>
    <row r="4674" spans="4:4" x14ac:dyDescent="0.2">
      <c r="D4674" s="145"/>
    </row>
    <row r="4675" spans="4:4" x14ac:dyDescent="0.2">
      <c r="D4675" s="145"/>
    </row>
    <row r="4676" spans="4:4" x14ac:dyDescent="0.2">
      <c r="D4676" s="145"/>
    </row>
    <row r="4677" spans="4:4" x14ac:dyDescent="0.2">
      <c r="D4677" s="145"/>
    </row>
    <row r="4678" spans="4:4" x14ac:dyDescent="0.2">
      <c r="D4678" s="145"/>
    </row>
    <row r="4679" spans="4:4" x14ac:dyDescent="0.2">
      <c r="D4679" s="145"/>
    </row>
    <row r="4680" spans="4:4" x14ac:dyDescent="0.2">
      <c r="D4680" s="145"/>
    </row>
    <row r="4681" spans="4:4" x14ac:dyDescent="0.2">
      <c r="D4681" s="145"/>
    </row>
    <row r="4682" spans="4:4" x14ac:dyDescent="0.2">
      <c r="D4682" s="145"/>
    </row>
    <row r="4683" spans="4:4" x14ac:dyDescent="0.2">
      <c r="D4683" s="145"/>
    </row>
    <row r="4684" spans="4:4" x14ac:dyDescent="0.2">
      <c r="D4684" s="145"/>
    </row>
    <row r="4685" spans="4:4" x14ac:dyDescent="0.2">
      <c r="D4685" s="145"/>
    </row>
    <row r="4686" spans="4:4" x14ac:dyDescent="0.2">
      <c r="D4686" s="145"/>
    </row>
    <row r="4687" spans="4:4" x14ac:dyDescent="0.2">
      <c r="D4687" s="145"/>
    </row>
    <row r="4688" spans="4:4" x14ac:dyDescent="0.2">
      <c r="D4688" s="145"/>
    </row>
    <row r="4689" spans="4:4" x14ac:dyDescent="0.2">
      <c r="D4689" s="145"/>
    </row>
    <row r="4690" spans="4:4" x14ac:dyDescent="0.2">
      <c r="D4690" s="145"/>
    </row>
    <row r="4691" spans="4:4" x14ac:dyDescent="0.2">
      <c r="D4691" s="145"/>
    </row>
    <row r="4692" spans="4:4" x14ac:dyDescent="0.2">
      <c r="D4692" s="145"/>
    </row>
    <row r="4693" spans="4:4" x14ac:dyDescent="0.2">
      <c r="D4693" s="145"/>
    </row>
    <row r="4694" spans="4:4" x14ac:dyDescent="0.2">
      <c r="D4694" s="145"/>
    </row>
    <row r="4695" spans="4:4" x14ac:dyDescent="0.2">
      <c r="D4695" s="145"/>
    </row>
    <row r="4696" spans="4:4" x14ac:dyDescent="0.2">
      <c r="D4696" s="145"/>
    </row>
    <row r="4697" spans="4:4" x14ac:dyDescent="0.2">
      <c r="D4697" s="145"/>
    </row>
    <row r="4698" spans="4:4" x14ac:dyDescent="0.2">
      <c r="D4698" s="145"/>
    </row>
    <row r="4699" spans="4:4" x14ac:dyDescent="0.2">
      <c r="D4699" s="145"/>
    </row>
    <row r="4700" spans="4:4" x14ac:dyDescent="0.2">
      <c r="D4700" s="145"/>
    </row>
    <row r="4701" spans="4:4" x14ac:dyDescent="0.2">
      <c r="D4701" s="145"/>
    </row>
    <row r="4702" spans="4:4" x14ac:dyDescent="0.2">
      <c r="D4702" s="145"/>
    </row>
    <row r="4703" spans="4:4" x14ac:dyDescent="0.2">
      <c r="D4703" s="145"/>
    </row>
    <row r="4704" spans="4:4" x14ac:dyDescent="0.2">
      <c r="D4704" s="145"/>
    </row>
    <row r="4705" spans="4:4" x14ac:dyDescent="0.2">
      <c r="D4705" s="145"/>
    </row>
    <row r="4706" spans="4:4" x14ac:dyDescent="0.2">
      <c r="D4706" s="145"/>
    </row>
    <row r="4707" spans="4:4" x14ac:dyDescent="0.2">
      <c r="D4707" s="145"/>
    </row>
    <row r="4708" spans="4:4" x14ac:dyDescent="0.2">
      <c r="D4708" s="145"/>
    </row>
    <row r="4709" spans="4:4" x14ac:dyDescent="0.2">
      <c r="D4709" s="145"/>
    </row>
    <row r="4710" spans="4:4" x14ac:dyDescent="0.2">
      <c r="D4710" s="145"/>
    </row>
    <row r="4711" spans="4:4" x14ac:dyDescent="0.2">
      <c r="D4711" s="145"/>
    </row>
    <row r="4712" spans="4:4" x14ac:dyDescent="0.2">
      <c r="D4712" s="145"/>
    </row>
    <row r="4713" spans="4:4" x14ac:dyDescent="0.2">
      <c r="D4713" s="145"/>
    </row>
    <row r="4714" spans="4:4" x14ac:dyDescent="0.2">
      <c r="D4714" s="145"/>
    </row>
    <row r="4715" spans="4:4" x14ac:dyDescent="0.2">
      <c r="D4715" s="145"/>
    </row>
    <row r="4716" spans="4:4" x14ac:dyDescent="0.2">
      <c r="D4716" s="145"/>
    </row>
    <row r="4717" spans="4:4" x14ac:dyDescent="0.2">
      <c r="D4717" s="145"/>
    </row>
    <row r="4718" spans="4:4" x14ac:dyDescent="0.2">
      <c r="D4718" s="145"/>
    </row>
    <row r="4719" spans="4:4" x14ac:dyDescent="0.2">
      <c r="D4719" s="145"/>
    </row>
    <row r="4720" spans="4:4" x14ac:dyDescent="0.2">
      <c r="D4720" s="145"/>
    </row>
    <row r="4721" spans="4:4" x14ac:dyDescent="0.2">
      <c r="D4721" s="145"/>
    </row>
    <row r="4722" spans="4:4" x14ac:dyDescent="0.2">
      <c r="D4722" s="145"/>
    </row>
    <row r="4723" spans="4:4" x14ac:dyDescent="0.2">
      <c r="D4723" s="145"/>
    </row>
    <row r="4724" spans="4:4" x14ac:dyDescent="0.2">
      <c r="D4724" s="145"/>
    </row>
    <row r="4725" spans="4:4" x14ac:dyDescent="0.2">
      <c r="D4725" s="145"/>
    </row>
    <row r="4726" spans="4:4" x14ac:dyDescent="0.2">
      <c r="D4726" s="145"/>
    </row>
    <row r="4727" spans="4:4" x14ac:dyDescent="0.2">
      <c r="D4727" s="145"/>
    </row>
    <row r="4728" spans="4:4" x14ac:dyDescent="0.2">
      <c r="D4728" s="145"/>
    </row>
    <row r="4729" spans="4:4" x14ac:dyDescent="0.2">
      <c r="D4729" s="145"/>
    </row>
    <row r="4730" spans="4:4" x14ac:dyDescent="0.2">
      <c r="D4730" s="145"/>
    </row>
    <row r="4731" spans="4:4" x14ac:dyDescent="0.2">
      <c r="D4731" s="145"/>
    </row>
    <row r="4732" spans="4:4" x14ac:dyDescent="0.2">
      <c r="D4732" s="145"/>
    </row>
    <row r="4733" spans="4:4" x14ac:dyDescent="0.2">
      <c r="D4733" s="145"/>
    </row>
    <row r="4734" spans="4:4" x14ac:dyDescent="0.2">
      <c r="D4734" s="145"/>
    </row>
    <row r="4735" spans="4:4" x14ac:dyDescent="0.2">
      <c r="D4735" s="145"/>
    </row>
    <row r="4736" spans="4:4" x14ac:dyDescent="0.2">
      <c r="D4736" s="145"/>
    </row>
    <row r="4737" spans="4:4" x14ac:dyDescent="0.2">
      <c r="D4737" s="145"/>
    </row>
    <row r="4738" spans="4:4" x14ac:dyDescent="0.2">
      <c r="D4738" s="145"/>
    </row>
    <row r="4739" spans="4:4" x14ac:dyDescent="0.2">
      <c r="D4739" s="145"/>
    </row>
    <row r="4740" spans="4:4" x14ac:dyDescent="0.2">
      <c r="D4740" s="145"/>
    </row>
    <row r="4741" spans="4:4" x14ac:dyDescent="0.2">
      <c r="D4741" s="145"/>
    </row>
    <row r="4742" spans="4:4" x14ac:dyDescent="0.2">
      <c r="D4742" s="145"/>
    </row>
    <row r="4743" spans="4:4" x14ac:dyDescent="0.2">
      <c r="D4743" s="145"/>
    </row>
    <row r="4744" spans="4:4" x14ac:dyDescent="0.2">
      <c r="D4744" s="145"/>
    </row>
    <row r="4745" spans="4:4" x14ac:dyDescent="0.2">
      <c r="D4745" s="145"/>
    </row>
    <row r="4746" spans="4:4" x14ac:dyDescent="0.2">
      <c r="D4746" s="145"/>
    </row>
    <row r="4747" spans="4:4" x14ac:dyDescent="0.2">
      <c r="D4747" s="145"/>
    </row>
    <row r="4748" spans="4:4" x14ac:dyDescent="0.2">
      <c r="D4748" s="145"/>
    </row>
    <row r="4749" spans="4:4" x14ac:dyDescent="0.2">
      <c r="D4749" s="145"/>
    </row>
    <row r="4750" spans="4:4" x14ac:dyDescent="0.2">
      <c r="D4750" s="145"/>
    </row>
    <row r="4751" spans="4:4" x14ac:dyDescent="0.2">
      <c r="D4751" s="145"/>
    </row>
    <row r="4752" spans="4:4" x14ac:dyDescent="0.2">
      <c r="D4752" s="145"/>
    </row>
    <row r="4753" spans="4:4" x14ac:dyDescent="0.2">
      <c r="D4753" s="145"/>
    </row>
    <row r="4754" spans="4:4" x14ac:dyDescent="0.2">
      <c r="D4754" s="145"/>
    </row>
    <row r="4755" spans="4:4" x14ac:dyDescent="0.2">
      <c r="D4755" s="145"/>
    </row>
    <row r="4756" spans="4:4" x14ac:dyDescent="0.2">
      <c r="D4756" s="145"/>
    </row>
    <row r="4757" spans="4:4" x14ac:dyDescent="0.2">
      <c r="D4757" s="145"/>
    </row>
    <row r="4758" spans="4:4" x14ac:dyDescent="0.2">
      <c r="D4758" s="145"/>
    </row>
    <row r="4759" spans="4:4" x14ac:dyDescent="0.2">
      <c r="D4759" s="145"/>
    </row>
    <row r="4760" spans="4:4" x14ac:dyDescent="0.2">
      <c r="D4760" s="145"/>
    </row>
    <row r="4761" spans="4:4" x14ac:dyDescent="0.2">
      <c r="D4761" s="145"/>
    </row>
    <row r="4762" spans="4:4" x14ac:dyDescent="0.2">
      <c r="D4762" s="145"/>
    </row>
    <row r="4763" spans="4:4" x14ac:dyDescent="0.2">
      <c r="D4763" s="145"/>
    </row>
    <row r="4764" spans="4:4" x14ac:dyDescent="0.2">
      <c r="D4764" s="145"/>
    </row>
    <row r="4765" spans="4:4" x14ac:dyDescent="0.2">
      <c r="D4765" s="145"/>
    </row>
    <row r="4766" spans="4:4" x14ac:dyDescent="0.2">
      <c r="D4766" s="145"/>
    </row>
    <row r="4767" spans="4:4" x14ac:dyDescent="0.2">
      <c r="D4767" s="145"/>
    </row>
    <row r="4768" spans="4:4" x14ac:dyDescent="0.2">
      <c r="D4768" s="145"/>
    </row>
    <row r="4769" spans="4:4" x14ac:dyDescent="0.2">
      <c r="D4769" s="145"/>
    </row>
    <row r="4770" spans="4:4" x14ac:dyDescent="0.2">
      <c r="D4770" s="145"/>
    </row>
    <row r="4771" spans="4:4" x14ac:dyDescent="0.2">
      <c r="D4771" s="145"/>
    </row>
    <row r="4772" spans="4:4" x14ac:dyDescent="0.2">
      <c r="D4772" s="145"/>
    </row>
    <row r="4773" spans="4:4" x14ac:dyDescent="0.2">
      <c r="D4773" s="145"/>
    </row>
    <row r="4774" spans="4:4" x14ac:dyDescent="0.2">
      <c r="D4774" s="145"/>
    </row>
    <row r="4775" spans="4:4" x14ac:dyDescent="0.2">
      <c r="D4775" s="145"/>
    </row>
    <row r="4776" spans="4:4" x14ac:dyDescent="0.2">
      <c r="D4776" s="145"/>
    </row>
    <row r="4777" spans="4:4" x14ac:dyDescent="0.2">
      <c r="D4777" s="145"/>
    </row>
    <row r="4778" spans="4:4" x14ac:dyDescent="0.2">
      <c r="D4778" s="145"/>
    </row>
    <row r="4779" spans="4:4" x14ac:dyDescent="0.2">
      <c r="D4779" s="145"/>
    </row>
    <row r="4780" spans="4:4" x14ac:dyDescent="0.2">
      <c r="D4780" s="145"/>
    </row>
    <row r="4781" spans="4:4" x14ac:dyDescent="0.2">
      <c r="D4781" s="145"/>
    </row>
    <row r="4782" spans="4:4" x14ac:dyDescent="0.2">
      <c r="D4782" s="145"/>
    </row>
    <row r="4783" spans="4:4" x14ac:dyDescent="0.2">
      <c r="D4783" s="145"/>
    </row>
    <row r="4784" spans="4:4" x14ac:dyDescent="0.2">
      <c r="D4784" s="145"/>
    </row>
    <row r="4785" spans="4:4" x14ac:dyDescent="0.2">
      <c r="D4785" s="145"/>
    </row>
    <row r="4786" spans="4:4" x14ac:dyDescent="0.2">
      <c r="D4786" s="145"/>
    </row>
    <row r="4787" spans="4:4" x14ac:dyDescent="0.2">
      <c r="D4787" s="145"/>
    </row>
    <row r="4788" spans="4:4" x14ac:dyDescent="0.2">
      <c r="D4788" s="145"/>
    </row>
    <row r="4789" spans="4:4" x14ac:dyDescent="0.2">
      <c r="D4789" s="145"/>
    </row>
    <row r="4790" spans="4:4" x14ac:dyDescent="0.2">
      <c r="D4790" s="145"/>
    </row>
    <row r="4791" spans="4:4" x14ac:dyDescent="0.2">
      <c r="D4791" s="145"/>
    </row>
    <row r="4792" spans="4:4" x14ac:dyDescent="0.2">
      <c r="D4792" s="145"/>
    </row>
    <row r="4793" spans="4:4" x14ac:dyDescent="0.2">
      <c r="D4793" s="145"/>
    </row>
    <row r="4794" spans="4:4" x14ac:dyDescent="0.2">
      <c r="D4794" s="145"/>
    </row>
    <row r="4795" spans="4:4" x14ac:dyDescent="0.2">
      <c r="D4795" s="145"/>
    </row>
    <row r="4796" spans="4:4" x14ac:dyDescent="0.2">
      <c r="D4796" s="145"/>
    </row>
    <row r="4797" spans="4:4" x14ac:dyDescent="0.2">
      <c r="D4797" s="145"/>
    </row>
    <row r="4798" spans="4:4" x14ac:dyDescent="0.2">
      <c r="D4798" s="145"/>
    </row>
    <row r="4799" spans="4:4" x14ac:dyDescent="0.2">
      <c r="D4799" s="145"/>
    </row>
    <row r="4800" spans="4:4" x14ac:dyDescent="0.2">
      <c r="D4800" s="145"/>
    </row>
    <row r="4801" spans="4:4" x14ac:dyDescent="0.2">
      <c r="D4801" s="145"/>
    </row>
    <row r="4802" spans="4:4" x14ac:dyDescent="0.2">
      <c r="D4802" s="145"/>
    </row>
    <row r="4803" spans="4:4" x14ac:dyDescent="0.2">
      <c r="D4803" s="145"/>
    </row>
    <row r="4804" spans="4:4" x14ac:dyDescent="0.2">
      <c r="D4804" s="145"/>
    </row>
    <row r="4805" spans="4:4" x14ac:dyDescent="0.2">
      <c r="D4805" s="145"/>
    </row>
    <row r="4806" spans="4:4" x14ac:dyDescent="0.2">
      <c r="D4806" s="145"/>
    </row>
    <row r="4807" spans="4:4" x14ac:dyDescent="0.2">
      <c r="D4807" s="145"/>
    </row>
    <row r="4808" spans="4:4" x14ac:dyDescent="0.2">
      <c r="D4808" s="145"/>
    </row>
    <row r="4809" spans="4:4" x14ac:dyDescent="0.2">
      <c r="D4809" s="145"/>
    </row>
    <row r="4810" spans="4:4" x14ac:dyDescent="0.2">
      <c r="D4810" s="145"/>
    </row>
    <row r="4811" spans="4:4" x14ac:dyDescent="0.2">
      <c r="D4811" s="145"/>
    </row>
    <row r="4812" spans="4:4" x14ac:dyDescent="0.2">
      <c r="D4812" s="145"/>
    </row>
    <row r="4813" spans="4:4" x14ac:dyDescent="0.2">
      <c r="D4813" s="145"/>
    </row>
    <row r="4814" spans="4:4" x14ac:dyDescent="0.2">
      <c r="D4814" s="145"/>
    </row>
    <row r="4815" spans="4:4" x14ac:dyDescent="0.2">
      <c r="D4815" s="145"/>
    </row>
    <row r="4816" spans="4:4" x14ac:dyDescent="0.2">
      <c r="D4816" s="145"/>
    </row>
    <row r="4817" spans="4:4" x14ac:dyDescent="0.2">
      <c r="D4817" s="145"/>
    </row>
    <row r="4818" spans="4:4" x14ac:dyDescent="0.2">
      <c r="D4818" s="145"/>
    </row>
    <row r="4819" spans="4:4" x14ac:dyDescent="0.2">
      <c r="D4819" s="145"/>
    </row>
    <row r="4820" spans="4:4" x14ac:dyDescent="0.2">
      <c r="D4820" s="145"/>
    </row>
    <row r="4821" spans="4:4" x14ac:dyDescent="0.2">
      <c r="D4821" s="145"/>
    </row>
    <row r="4822" spans="4:4" x14ac:dyDescent="0.2">
      <c r="D4822" s="145"/>
    </row>
    <row r="4823" spans="4:4" x14ac:dyDescent="0.2">
      <c r="D4823" s="145"/>
    </row>
    <row r="4824" spans="4:4" x14ac:dyDescent="0.2">
      <c r="D4824" s="145"/>
    </row>
    <row r="4825" spans="4:4" x14ac:dyDescent="0.2">
      <c r="D4825" s="145"/>
    </row>
    <row r="4826" spans="4:4" x14ac:dyDescent="0.2">
      <c r="D4826" s="145"/>
    </row>
    <row r="4827" spans="4:4" x14ac:dyDescent="0.2">
      <c r="D4827" s="145"/>
    </row>
    <row r="4828" spans="4:4" x14ac:dyDescent="0.2">
      <c r="D4828" s="145"/>
    </row>
    <row r="4829" spans="4:4" x14ac:dyDescent="0.2">
      <c r="D4829" s="145"/>
    </row>
    <row r="4830" spans="4:4" x14ac:dyDescent="0.2">
      <c r="D4830" s="145"/>
    </row>
    <row r="4831" spans="4:4" x14ac:dyDescent="0.2">
      <c r="D4831" s="145"/>
    </row>
    <row r="4832" spans="4:4" x14ac:dyDescent="0.2">
      <c r="D4832" s="145"/>
    </row>
    <row r="4833" spans="4:4" x14ac:dyDescent="0.2">
      <c r="D4833" s="145"/>
    </row>
    <row r="4834" spans="4:4" x14ac:dyDescent="0.2">
      <c r="D4834" s="145"/>
    </row>
    <row r="4835" spans="4:4" x14ac:dyDescent="0.2">
      <c r="D4835" s="145"/>
    </row>
    <row r="4836" spans="4:4" x14ac:dyDescent="0.2">
      <c r="D4836" s="145"/>
    </row>
    <row r="4837" spans="4:4" x14ac:dyDescent="0.2">
      <c r="D4837" s="145"/>
    </row>
    <row r="4838" spans="4:4" x14ac:dyDescent="0.2">
      <c r="D4838" s="145"/>
    </row>
    <row r="4839" spans="4:4" x14ac:dyDescent="0.2">
      <c r="D4839" s="145"/>
    </row>
    <row r="4840" spans="4:4" x14ac:dyDescent="0.2">
      <c r="D4840" s="145"/>
    </row>
    <row r="4841" spans="4:4" x14ac:dyDescent="0.2">
      <c r="D4841" s="145"/>
    </row>
    <row r="4842" spans="4:4" x14ac:dyDescent="0.2">
      <c r="D4842" s="145"/>
    </row>
    <row r="4843" spans="4:4" x14ac:dyDescent="0.2">
      <c r="D4843" s="145"/>
    </row>
    <row r="4844" spans="4:4" x14ac:dyDescent="0.2">
      <c r="D4844" s="145"/>
    </row>
    <row r="4845" spans="4:4" x14ac:dyDescent="0.2">
      <c r="D4845" s="145"/>
    </row>
    <row r="4846" spans="4:4" x14ac:dyDescent="0.2">
      <c r="D4846" s="145"/>
    </row>
    <row r="4847" spans="4:4" x14ac:dyDescent="0.2">
      <c r="D4847" s="145"/>
    </row>
    <row r="4848" spans="4:4" x14ac:dyDescent="0.2">
      <c r="D4848" s="145"/>
    </row>
    <row r="4849" spans="4:4" x14ac:dyDescent="0.2">
      <c r="D4849" s="145"/>
    </row>
    <row r="4850" spans="4:4" x14ac:dyDescent="0.2">
      <c r="D4850" s="145"/>
    </row>
    <row r="4851" spans="4:4" x14ac:dyDescent="0.2">
      <c r="D4851" s="145"/>
    </row>
    <row r="4852" spans="4:4" x14ac:dyDescent="0.2">
      <c r="D4852" s="145"/>
    </row>
    <row r="4853" spans="4:4" x14ac:dyDescent="0.2">
      <c r="D4853" s="145"/>
    </row>
    <row r="4854" spans="4:4" x14ac:dyDescent="0.2">
      <c r="D4854" s="145"/>
    </row>
    <row r="4855" spans="4:4" x14ac:dyDescent="0.2">
      <c r="D4855" s="145"/>
    </row>
    <row r="4856" spans="4:4" x14ac:dyDescent="0.2">
      <c r="D4856" s="145"/>
    </row>
    <row r="4857" spans="4:4" x14ac:dyDescent="0.2">
      <c r="D4857" s="145"/>
    </row>
    <row r="4858" spans="4:4" x14ac:dyDescent="0.2">
      <c r="D4858" s="145"/>
    </row>
    <row r="4859" spans="4:4" x14ac:dyDescent="0.2">
      <c r="D4859" s="145"/>
    </row>
    <row r="4860" spans="4:4" x14ac:dyDescent="0.2">
      <c r="D4860" s="145"/>
    </row>
    <row r="4861" spans="4:4" x14ac:dyDescent="0.2">
      <c r="D4861" s="145"/>
    </row>
    <row r="4862" spans="4:4" x14ac:dyDescent="0.2">
      <c r="D4862" s="145"/>
    </row>
    <row r="4863" spans="4:4" x14ac:dyDescent="0.2">
      <c r="D4863" s="145"/>
    </row>
    <row r="4864" spans="4:4" x14ac:dyDescent="0.2">
      <c r="D4864" s="145"/>
    </row>
    <row r="4865" spans="4:4" x14ac:dyDescent="0.2">
      <c r="D4865" s="145"/>
    </row>
    <row r="4866" spans="4:4" x14ac:dyDescent="0.2">
      <c r="D4866" s="145"/>
    </row>
    <row r="4867" spans="4:4" x14ac:dyDescent="0.2">
      <c r="D4867" s="145"/>
    </row>
    <row r="4868" spans="4:4" x14ac:dyDescent="0.2">
      <c r="D4868" s="145"/>
    </row>
    <row r="4869" spans="4:4" x14ac:dyDescent="0.2">
      <c r="D4869" s="145"/>
    </row>
    <row r="4870" spans="4:4" x14ac:dyDescent="0.2">
      <c r="D4870" s="145"/>
    </row>
    <row r="4871" spans="4:4" x14ac:dyDescent="0.2">
      <c r="D4871" s="145"/>
    </row>
    <row r="4872" spans="4:4" x14ac:dyDescent="0.2">
      <c r="D4872" s="145"/>
    </row>
    <row r="4873" spans="4:4" x14ac:dyDescent="0.2">
      <c r="D4873" s="145"/>
    </row>
    <row r="4874" spans="4:4" x14ac:dyDescent="0.2">
      <c r="D4874" s="145"/>
    </row>
    <row r="4875" spans="4:4" x14ac:dyDescent="0.2">
      <c r="D4875" s="145"/>
    </row>
    <row r="4876" spans="4:4" x14ac:dyDescent="0.2">
      <c r="D4876" s="145"/>
    </row>
    <row r="4877" spans="4:4" x14ac:dyDescent="0.2">
      <c r="D4877" s="145"/>
    </row>
    <row r="4878" spans="4:4" x14ac:dyDescent="0.2">
      <c r="D4878" s="145"/>
    </row>
    <row r="4879" spans="4:4" x14ac:dyDescent="0.2">
      <c r="D4879" s="145"/>
    </row>
    <row r="4880" spans="4:4" x14ac:dyDescent="0.2">
      <c r="D4880" s="145"/>
    </row>
    <row r="4881" spans="4:4" x14ac:dyDescent="0.2">
      <c r="D4881" s="145"/>
    </row>
    <row r="4882" spans="4:4" x14ac:dyDescent="0.2">
      <c r="D4882" s="145"/>
    </row>
    <row r="4883" spans="4:4" x14ac:dyDescent="0.2">
      <c r="D4883" s="145"/>
    </row>
    <row r="4884" spans="4:4" x14ac:dyDescent="0.2">
      <c r="D4884" s="145"/>
    </row>
    <row r="4885" spans="4:4" x14ac:dyDescent="0.2">
      <c r="D4885" s="145"/>
    </row>
    <row r="4886" spans="4:4" x14ac:dyDescent="0.2">
      <c r="D4886" s="145"/>
    </row>
    <row r="4887" spans="4:4" x14ac:dyDescent="0.2">
      <c r="D4887" s="145"/>
    </row>
    <row r="4888" spans="4:4" x14ac:dyDescent="0.2">
      <c r="D4888" s="145"/>
    </row>
    <row r="4889" spans="4:4" x14ac:dyDescent="0.2">
      <c r="D4889" s="145"/>
    </row>
    <row r="4890" spans="4:4" x14ac:dyDescent="0.2">
      <c r="D4890" s="145"/>
    </row>
    <row r="4891" spans="4:4" x14ac:dyDescent="0.2">
      <c r="D4891" s="145"/>
    </row>
    <row r="4892" spans="4:4" x14ac:dyDescent="0.2">
      <c r="D4892" s="145"/>
    </row>
    <row r="4893" spans="4:4" x14ac:dyDescent="0.2">
      <c r="D4893" s="145"/>
    </row>
    <row r="4894" spans="4:4" x14ac:dyDescent="0.2">
      <c r="D4894" s="145"/>
    </row>
    <row r="4895" spans="4:4" x14ac:dyDescent="0.2">
      <c r="D4895" s="145"/>
    </row>
    <row r="4896" spans="4:4" x14ac:dyDescent="0.2">
      <c r="D4896" s="145"/>
    </row>
    <row r="4897" spans="4:4" x14ac:dyDescent="0.2">
      <c r="D4897" s="145"/>
    </row>
    <row r="4898" spans="4:4" x14ac:dyDescent="0.2">
      <c r="D4898" s="145"/>
    </row>
    <row r="4899" spans="4:4" x14ac:dyDescent="0.2">
      <c r="D4899" s="145"/>
    </row>
    <row r="4900" spans="4:4" x14ac:dyDescent="0.2">
      <c r="D4900" s="145"/>
    </row>
    <row r="4901" spans="4:4" x14ac:dyDescent="0.2">
      <c r="D4901" s="145"/>
    </row>
    <row r="4902" spans="4:4" x14ac:dyDescent="0.2">
      <c r="D4902" s="145"/>
    </row>
    <row r="4903" spans="4:4" x14ac:dyDescent="0.2">
      <c r="D4903" s="145"/>
    </row>
    <row r="4904" spans="4:4" x14ac:dyDescent="0.2">
      <c r="D4904" s="145"/>
    </row>
    <row r="4905" spans="4:4" x14ac:dyDescent="0.2">
      <c r="D4905" s="145"/>
    </row>
    <row r="4906" spans="4:4" x14ac:dyDescent="0.2">
      <c r="D4906" s="145"/>
    </row>
    <row r="4907" spans="4:4" x14ac:dyDescent="0.2">
      <c r="D4907" s="145"/>
    </row>
    <row r="4908" spans="4:4" x14ac:dyDescent="0.2">
      <c r="D4908" s="145"/>
    </row>
    <row r="4909" spans="4:4" x14ac:dyDescent="0.2">
      <c r="D4909" s="145"/>
    </row>
    <row r="4910" spans="4:4" x14ac:dyDescent="0.2">
      <c r="D4910" s="145"/>
    </row>
    <row r="4911" spans="4:4" x14ac:dyDescent="0.2">
      <c r="D4911" s="145"/>
    </row>
    <row r="4912" spans="4:4" x14ac:dyDescent="0.2">
      <c r="D4912" s="145"/>
    </row>
    <row r="4913" spans="4:4" x14ac:dyDescent="0.2">
      <c r="D4913" s="145"/>
    </row>
    <row r="4914" spans="4:4" x14ac:dyDescent="0.2">
      <c r="D4914" s="145"/>
    </row>
    <row r="4915" spans="4:4" x14ac:dyDescent="0.2">
      <c r="D4915" s="145"/>
    </row>
    <row r="4916" spans="4:4" x14ac:dyDescent="0.2">
      <c r="D4916" s="145"/>
    </row>
    <row r="4917" spans="4:4" x14ac:dyDescent="0.2">
      <c r="D4917" s="145"/>
    </row>
    <row r="4918" spans="4:4" x14ac:dyDescent="0.2">
      <c r="D4918" s="145"/>
    </row>
    <row r="4919" spans="4:4" x14ac:dyDescent="0.2">
      <c r="D4919" s="145"/>
    </row>
    <row r="4920" spans="4:4" x14ac:dyDescent="0.2">
      <c r="D4920" s="145"/>
    </row>
    <row r="4921" spans="4:4" x14ac:dyDescent="0.2">
      <c r="D4921" s="145"/>
    </row>
    <row r="4922" spans="4:4" x14ac:dyDescent="0.2">
      <c r="D4922" s="145"/>
    </row>
    <row r="4923" spans="4:4" x14ac:dyDescent="0.2">
      <c r="D4923" s="145"/>
    </row>
    <row r="4924" spans="4:4" x14ac:dyDescent="0.2">
      <c r="D4924" s="145"/>
    </row>
    <row r="4925" spans="4:4" x14ac:dyDescent="0.2">
      <c r="D4925" s="145"/>
    </row>
    <row r="4926" spans="4:4" x14ac:dyDescent="0.2">
      <c r="D4926" s="145"/>
    </row>
    <row r="4927" spans="4:4" x14ac:dyDescent="0.2">
      <c r="D4927" s="145"/>
    </row>
    <row r="4928" spans="4:4" x14ac:dyDescent="0.2">
      <c r="D4928" s="145"/>
    </row>
    <row r="4929" spans="4:4" x14ac:dyDescent="0.2">
      <c r="D4929" s="145"/>
    </row>
    <row r="4930" spans="4:4" x14ac:dyDescent="0.2">
      <c r="D4930" s="145"/>
    </row>
    <row r="4931" spans="4:4" x14ac:dyDescent="0.2">
      <c r="D4931" s="145"/>
    </row>
    <row r="4932" spans="4:4" x14ac:dyDescent="0.2">
      <c r="D4932" s="145"/>
    </row>
    <row r="4933" spans="4:4" x14ac:dyDescent="0.2">
      <c r="D4933" s="145"/>
    </row>
    <row r="4934" spans="4:4" x14ac:dyDescent="0.2">
      <c r="D4934" s="145"/>
    </row>
    <row r="4935" spans="4:4" x14ac:dyDescent="0.2">
      <c r="D4935" s="145"/>
    </row>
    <row r="4936" spans="4:4" x14ac:dyDescent="0.2">
      <c r="D4936" s="145"/>
    </row>
    <row r="4937" spans="4:4" x14ac:dyDescent="0.2">
      <c r="D4937" s="145"/>
    </row>
    <row r="4938" spans="4:4" x14ac:dyDescent="0.2">
      <c r="D4938" s="145"/>
    </row>
    <row r="4939" spans="4:4" x14ac:dyDescent="0.2">
      <c r="D4939" s="145"/>
    </row>
    <row r="4940" spans="4:4" x14ac:dyDescent="0.2">
      <c r="D4940" s="145"/>
    </row>
    <row r="4941" spans="4:4" x14ac:dyDescent="0.2">
      <c r="D4941" s="145"/>
    </row>
    <row r="4942" spans="4:4" x14ac:dyDescent="0.2">
      <c r="D4942" s="145"/>
    </row>
    <row r="4943" spans="4:4" x14ac:dyDescent="0.2">
      <c r="D4943" s="145"/>
    </row>
    <row r="4944" spans="4:4" x14ac:dyDescent="0.2">
      <c r="D4944" s="145"/>
    </row>
    <row r="4945" spans="4:4" x14ac:dyDescent="0.2">
      <c r="D4945" s="145"/>
    </row>
    <row r="4946" spans="4:4" x14ac:dyDescent="0.2">
      <c r="D4946" s="145"/>
    </row>
    <row r="4947" spans="4:4" x14ac:dyDescent="0.2">
      <c r="D4947" s="145"/>
    </row>
    <row r="4948" spans="4:4" x14ac:dyDescent="0.2">
      <c r="D4948" s="145"/>
    </row>
    <row r="4949" spans="4:4" x14ac:dyDescent="0.2">
      <c r="D4949" s="145"/>
    </row>
    <row r="4950" spans="4:4" x14ac:dyDescent="0.2">
      <c r="D4950" s="145"/>
    </row>
    <row r="4951" spans="4:4" x14ac:dyDescent="0.2">
      <c r="D4951" s="145"/>
    </row>
    <row r="4952" spans="4:4" x14ac:dyDescent="0.2">
      <c r="D4952" s="145"/>
    </row>
    <row r="4953" spans="4:4" x14ac:dyDescent="0.2">
      <c r="D4953" s="145"/>
    </row>
    <row r="4954" spans="4:4" x14ac:dyDescent="0.2">
      <c r="D4954" s="145"/>
    </row>
    <row r="4955" spans="4:4" x14ac:dyDescent="0.2">
      <c r="D4955" s="145"/>
    </row>
    <row r="4956" spans="4:4" x14ac:dyDescent="0.2">
      <c r="D4956" s="145"/>
    </row>
    <row r="4957" spans="4:4" x14ac:dyDescent="0.2">
      <c r="D4957" s="145"/>
    </row>
    <row r="4958" spans="4:4" x14ac:dyDescent="0.2">
      <c r="D4958" s="145"/>
    </row>
    <row r="4959" spans="4:4" x14ac:dyDescent="0.2">
      <c r="D4959" s="145"/>
    </row>
    <row r="4960" spans="4:4" x14ac:dyDescent="0.2">
      <c r="D4960" s="145"/>
    </row>
    <row r="4961" spans="4:4" x14ac:dyDescent="0.2">
      <c r="D4961" s="145"/>
    </row>
    <row r="4962" spans="4:4" x14ac:dyDescent="0.2">
      <c r="D4962" s="145"/>
    </row>
    <row r="4963" spans="4:4" x14ac:dyDescent="0.2">
      <c r="D4963" s="145"/>
    </row>
    <row r="4964" spans="4:4" x14ac:dyDescent="0.2">
      <c r="D4964" s="145"/>
    </row>
    <row r="4965" spans="4:4" x14ac:dyDescent="0.2">
      <c r="D4965" s="145"/>
    </row>
    <row r="4966" spans="4:4" x14ac:dyDescent="0.2">
      <c r="D4966" s="145"/>
    </row>
    <row r="4967" spans="4:4" x14ac:dyDescent="0.2">
      <c r="D4967" s="145"/>
    </row>
    <row r="4968" spans="4:4" x14ac:dyDescent="0.2">
      <c r="D4968" s="145"/>
    </row>
    <row r="4969" spans="4:4" x14ac:dyDescent="0.2">
      <c r="D4969" s="145"/>
    </row>
    <row r="4970" spans="4:4" x14ac:dyDescent="0.2">
      <c r="D4970" s="145"/>
    </row>
    <row r="4971" spans="4:4" x14ac:dyDescent="0.2">
      <c r="D4971" s="145"/>
    </row>
    <row r="4972" spans="4:4" x14ac:dyDescent="0.2">
      <c r="D4972" s="145"/>
    </row>
    <row r="4973" spans="4:4" x14ac:dyDescent="0.2">
      <c r="D4973" s="145"/>
    </row>
    <row r="4974" spans="4:4" x14ac:dyDescent="0.2">
      <c r="D4974" s="145"/>
    </row>
    <row r="4975" spans="4:4" x14ac:dyDescent="0.2">
      <c r="D4975" s="145"/>
    </row>
    <row r="4976" spans="4:4" x14ac:dyDescent="0.2">
      <c r="D4976" s="145"/>
    </row>
    <row r="4977" spans="4:4" x14ac:dyDescent="0.2">
      <c r="D4977" s="145"/>
    </row>
    <row r="4978" spans="4:4" x14ac:dyDescent="0.2">
      <c r="D4978" s="145"/>
    </row>
    <row r="4979" spans="4:4" x14ac:dyDescent="0.2">
      <c r="D4979" s="145"/>
    </row>
    <row r="4980" spans="4:4" x14ac:dyDescent="0.2">
      <c r="D4980" s="145"/>
    </row>
    <row r="4981" spans="4:4" x14ac:dyDescent="0.2">
      <c r="D4981" s="145"/>
    </row>
    <row r="4982" spans="4:4" x14ac:dyDescent="0.2">
      <c r="D4982" s="145"/>
    </row>
    <row r="4983" spans="4:4" x14ac:dyDescent="0.2">
      <c r="D4983" s="145"/>
    </row>
    <row r="4984" spans="4:4" x14ac:dyDescent="0.2">
      <c r="D4984" s="145"/>
    </row>
    <row r="4985" spans="4:4" x14ac:dyDescent="0.2">
      <c r="D4985" s="145"/>
    </row>
    <row r="4986" spans="4:4" x14ac:dyDescent="0.2">
      <c r="D4986" s="145"/>
    </row>
    <row r="4987" spans="4:4" x14ac:dyDescent="0.2">
      <c r="D4987" s="145"/>
    </row>
    <row r="4988" spans="4:4" x14ac:dyDescent="0.2">
      <c r="D4988" s="145"/>
    </row>
    <row r="4989" spans="4:4" x14ac:dyDescent="0.2">
      <c r="D4989" s="145"/>
    </row>
    <row r="4990" spans="4:4" x14ac:dyDescent="0.2">
      <c r="D4990" s="145"/>
    </row>
    <row r="4991" spans="4:4" x14ac:dyDescent="0.2">
      <c r="D4991" s="145"/>
    </row>
    <row r="4992" spans="4:4" x14ac:dyDescent="0.2">
      <c r="D4992" s="145"/>
    </row>
    <row r="4993" spans="4:4" x14ac:dyDescent="0.2">
      <c r="D4993" s="145"/>
    </row>
    <row r="4994" spans="4:4" x14ac:dyDescent="0.2">
      <c r="D4994" s="145"/>
    </row>
    <row r="4995" spans="4:4" x14ac:dyDescent="0.2">
      <c r="D4995" s="145"/>
    </row>
    <row r="4996" spans="4:4" x14ac:dyDescent="0.2">
      <c r="D4996" s="145"/>
    </row>
    <row r="4997" spans="4:4" x14ac:dyDescent="0.2">
      <c r="D4997" s="145"/>
    </row>
    <row r="4998" spans="4:4" x14ac:dyDescent="0.2">
      <c r="D4998" s="145"/>
    </row>
    <row r="4999" spans="4:4" x14ac:dyDescent="0.2">
      <c r="D4999" s="145"/>
    </row>
    <row r="5000" spans="4:4" x14ac:dyDescent="0.2">
      <c r="D5000" s="145"/>
    </row>
  </sheetData>
  <sheetProtection password="C48B" sheet="1"/>
  <mergeCells count="24">
    <mergeCell ref="C20:G20"/>
    <mergeCell ref="A1:G1"/>
    <mergeCell ref="C2:G2"/>
    <mergeCell ref="C3:G3"/>
    <mergeCell ref="C4:G4"/>
    <mergeCell ref="C10:G10"/>
    <mergeCell ref="C12:G12"/>
    <mergeCell ref="C14:G14"/>
    <mergeCell ref="C15:G15"/>
    <mergeCell ref="C16:G16"/>
    <mergeCell ref="C18:G18"/>
    <mergeCell ref="C19:G19"/>
    <mergeCell ref="C43:G43"/>
    <mergeCell ref="C21:G21"/>
    <mergeCell ref="C24:G24"/>
    <mergeCell ref="C26:G26"/>
    <mergeCell ref="C28:G28"/>
    <mergeCell ref="C30:G30"/>
    <mergeCell ref="C32:G32"/>
    <mergeCell ref="C34:G34"/>
    <mergeCell ref="C36:G36"/>
    <mergeCell ref="C37:G37"/>
    <mergeCell ref="C39:G39"/>
    <mergeCell ref="C41:G4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185</v>
      </c>
      <c r="B1" s="265"/>
      <c r="C1" s="265"/>
      <c r="D1" s="265"/>
      <c r="E1" s="265"/>
      <c r="F1" s="265"/>
      <c r="G1" s="265"/>
      <c r="AG1" t="s">
        <v>103</v>
      </c>
    </row>
    <row r="2" spans="1:60" ht="24.95" customHeight="1" x14ac:dyDescent="0.2">
      <c r="A2" s="146" t="s">
        <v>7</v>
      </c>
      <c r="B2" s="71" t="s">
        <v>43</v>
      </c>
      <c r="C2" s="266" t="s">
        <v>44</v>
      </c>
      <c r="D2" s="267"/>
      <c r="E2" s="267"/>
      <c r="F2" s="267"/>
      <c r="G2" s="268"/>
      <c r="AG2" t="s">
        <v>104</v>
      </c>
    </row>
    <row r="3" spans="1:60" ht="24.95" customHeight="1" x14ac:dyDescent="0.2">
      <c r="A3" s="146" t="s">
        <v>8</v>
      </c>
      <c r="B3" s="71" t="s">
        <v>59</v>
      </c>
      <c r="C3" s="266" t="s">
        <v>60</v>
      </c>
      <c r="D3" s="267"/>
      <c r="E3" s="267"/>
      <c r="F3" s="267"/>
      <c r="G3" s="268"/>
      <c r="AC3" s="89" t="s">
        <v>104</v>
      </c>
      <c r="AG3" t="s">
        <v>106</v>
      </c>
    </row>
    <row r="4" spans="1:60" ht="24.95" customHeight="1" x14ac:dyDescent="0.2">
      <c r="A4" s="147" t="s">
        <v>9</v>
      </c>
      <c r="B4" s="148" t="s">
        <v>61</v>
      </c>
      <c r="C4" s="269" t="s">
        <v>60</v>
      </c>
      <c r="D4" s="270"/>
      <c r="E4" s="270"/>
      <c r="F4" s="270"/>
      <c r="G4" s="271"/>
      <c r="AG4" t="s">
        <v>107</v>
      </c>
    </row>
    <row r="5" spans="1:60" x14ac:dyDescent="0.2">
      <c r="D5" s="145"/>
    </row>
    <row r="6" spans="1:60" ht="38.25" x14ac:dyDescent="0.2">
      <c r="A6" s="150" t="s">
        <v>108</v>
      </c>
      <c r="B6" s="152" t="s">
        <v>109</v>
      </c>
      <c r="C6" s="152" t="s">
        <v>110</v>
      </c>
      <c r="D6" s="151" t="s">
        <v>111</v>
      </c>
      <c r="E6" s="150" t="s">
        <v>112</v>
      </c>
      <c r="F6" s="149" t="s">
        <v>113</v>
      </c>
      <c r="G6" s="150" t="s">
        <v>29</v>
      </c>
      <c r="H6" s="153" t="s">
        <v>30</v>
      </c>
      <c r="I6" s="153" t="s">
        <v>114</v>
      </c>
      <c r="J6" s="153" t="s">
        <v>31</v>
      </c>
      <c r="K6" s="153" t="s">
        <v>115</v>
      </c>
      <c r="L6" s="153" t="s">
        <v>116</v>
      </c>
      <c r="M6" s="153" t="s">
        <v>117</v>
      </c>
      <c r="N6" s="153" t="s">
        <v>118</v>
      </c>
      <c r="O6" s="153" t="s">
        <v>119</v>
      </c>
      <c r="P6" s="153" t="s">
        <v>120</v>
      </c>
      <c r="Q6" s="153" t="s">
        <v>121</v>
      </c>
      <c r="R6" s="153" t="s">
        <v>122</v>
      </c>
      <c r="S6" s="153" t="s">
        <v>123</v>
      </c>
      <c r="T6" s="153" t="s">
        <v>124</v>
      </c>
      <c r="U6" s="153" t="s">
        <v>125</v>
      </c>
      <c r="V6" s="153" t="s">
        <v>126</v>
      </c>
      <c r="W6" s="153" t="s">
        <v>127</v>
      </c>
    </row>
    <row r="7" spans="1:60" hidden="1" x14ac:dyDescent="0.2">
      <c r="A7" s="5"/>
      <c r="B7" s="6"/>
      <c r="C7" s="6"/>
      <c r="D7" s="8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</row>
    <row r="8" spans="1:60" x14ac:dyDescent="0.2">
      <c r="A8" s="169" t="s">
        <v>128</v>
      </c>
      <c r="B8" s="170" t="s">
        <v>66</v>
      </c>
      <c r="C8" s="184" t="s">
        <v>67</v>
      </c>
      <c r="D8" s="171"/>
      <c r="E8" s="172"/>
      <c r="F8" s="173"/>
      <c r="G8" s="173">
        <f>SUMIF(AG9:AG92,"&lt;&gt;NOR",G9:G92)</f>
        <v>0</v>
      </c>
      <c r="H8" s="173"/>
      <c r="I8" s="173">
        <f>SUM(I9:I92)</f>
        <v>0</v>
      </c>
      <c r="J8" s="173"/>
      <c r="K8" s="173">
        <f>SUM(K9:K92)</f>
        <v>0</v>
      </c>
      <c r="L8" s="173"/>
      <c r="M8" s="173">
        <f>SUM(M9:M92)</f>
        <v>0</v>
      </c>
      <c r="N8" s="173"/>
      <c r="O8" s="173">
        <f>SUM(O9:O92)</f>
        <v>1.69</v>
      </c>
      <c r="P8" s="173"/>
      <c r="Q8" s="173">
        <f>SUM(Q9:Q92)</f>
        <v>505.27000000000004</v>
      </c>
      <c r="R8" s="173"/>
      <c r="S8" s="173"/>
      <c r="T8" s="174"/>
      <c r="U8" s="168"/>
      <c r="V8" s="168">
        <f>SUM(V9:V92)</f>
        <v>1240.74</v>
      </c>
      <c r="W8" s="168"/>
      <c r="AG8" t="s">
        <v>129</v>
      </c>
    </row>
    <row r="9" spans="1:60" ht="22.5" outlineLevel="1" x14ac:dyDescent="0.2">
      <c r="A9" s="175">
        <v>1</v>
      </c>
      <c r="B9" s="176" t="s">
        <v>186</v>
      </c>
      <c r="C9" s="185" t="s">
        <v>187</v>
      </c>
      <c r="D9" s="177" t="s">
        <v>188</v>
      </c>
      <c r="E9" s="178">
        <v>673.2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80">
        <v>0</v>
      </c>
      <c r="O9" s="180">
        <f>ROUND(E9*N9,2)</f>
        <v>0</v>
      </c>
      <c r="P9" s="180">
        <v>0.13800000000000001</v>
      </c>
      <c r="Q9" s="180">
        <f>ROUND(E9*P9,2)</f>
        <v>92.9</v>
      </c>
      <c r="R9" s="180" t="s">
        <v>189</v>
      </c>
      <c r="S9" s="180" t="s">
        <v>133</v>
      </c>
      <c r="T9" s="181" t="s">
        <v>133</v>
      </c>
      <c r="U9" s="165">
        <v>0.16</v>
      </c>
      <c r="V9" s="165">
        <f>ROUND(E9*U9,2)</f>
        <v>107.71</v>
      </c>
      <c r="W9" s="165"/>
      <c r="X9" s="154"/>
      <c r="Y9" s="154"/>
      <c r="Z9" s="154"/>
      <c r="AA9" s="154"/>
      <c r="AB9" s="154"/>
      <c r="AC9" s="154"/>
      <c r="AD9" s="154"/>
      <c r="AE9" s="154"/>
      <c r="AF9" s="154"/>
      <c r="AG9" s="154" t="s">
        <v>190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">
      <c r="A10" s="163"/>
      <c r="B10" s="164"/>
      <c r="C10" s="272" t="s">
        <v>191</v>
      </c>
      <c r="D10" s="273"/>
      <c r="E10" s="273"/>
      <c r="F10" s="273"/>
      <c r="G10" s="273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54"/>
      <c r="Y10" s="154"/>
      <c r="Z10" s="154"/>
      <c r="AA10" s="154"/>
      <c r="AB10" s="154"/>
      <c r="AC10" s="154"/>
      <c r="AD10" s="154"/>
      <c r="AE10" s="154"/>
      <c r="AF10" s="154"/>
      <c r="AG10" s="154" t="s">
        <v>192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outlineLevel="1" x14ac:dyDescent="0.2">
      <c r="A11" s="163"/>
      <c r="B11" s="164"/>
      <c r="C11" s="205" t="s">
        <v>193</v>
      </c>
      <c r="D11" s="189"/>
      <c r="E11" s="190">
        <v>673.2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54"/>
      <c r="Y11" s="154"/>
      <c r="Z11" s="154"/>
      <c r="AA11" s="154"/>
      <c r="AB11" s="154"/>
      <c r="AC11" s="154"/>
      <c r="AD11" s="154"/>
      <c r="AE11" s="154"/>
      <c r="AF11" s="154"/>
      <c r="AG11" s="154" t="s">
        <v>194</v>
      </c>
      <c r="AH11" s="154">
        <v>0</v>
      </c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ht="22.5" outlineLevel="1" x14ac:dyDescent="0.2">
      <c r="A12" s="175">
        <v>2</v>
      </c>
      <c r="B12" s="176" t="s">
        <v>195</v>
      </c>
      <c r="C12" s="185" t="s">
        <v>196</v>
      </c>
      <c r="D12" s="177" t="s">
        <v>188</v>
      </c>
      <c r="E12" s="178">
        <v>585.1</v>
      </c>
      <c r="F12" s="179"/>
      <c r="G12" s="180">
        <f>ROUND(E12*F12,2)</f>
        <v>0</v>
      </c>
      <c r="H12" s="179"/>
      <c r="I12" s="180">
        <f>ROUND(E12*H12,2)</f>
        <v>0</v>
      </c>
      <c r="J12" s="179"/>
      <c r="K12" s="180">
        <f>ROUND(E12*J12,2)</f>
        <v>0</v>
      </c>
      <c r="L12" s="180">
        <v>21</v>
      </c>
      <c r="M12" s="180">
        <f>G12*(1+L12/100)</f>
        <v>0</v>
      </c>
      <c r="N12" s="180">
        <v>0</v>
      </c>
      <c r="O12" s="180">
        <f>ROUND(E12*N12,2)</f>
        <v>0</v>
      </c>
      <c r="P12" s="180">
        <v>0.22500000000000001</v>
      </c>
      <c r="Q12" s="180">
        <f>ROUND(E12*P12,2)</f>
        <v>131.65</v>
      </c>
      <c r="R12" s="180" t="s">
        <v>189</v>
      </c>
      <c r="S12" s="180" t="s">
        <v>133</v>
      </c>
      <c r="T12" s="181" t="s">
        <v>133</v>
      </c>
      <c r="U12" s="165">
        <v>0.14200000000000002</v>
      </c>
      <c r="V12" s="165">
        <f>ROUND(E12*U12,2)</f>
        <v>83.08</v>
      </c>
      <c r="W12" s="165"/>
      <c r="X12" s="154"/>
      <c r="Y12" s="154"/>
      <c r="Z12" s="154"/>
      <c r="AA12" s="154"/>
      <c r="AB12" s="154"/>
      <c r="AC12" s="154"/>
      <c r="AD12" s="154"/>
      <c r="AE12" s="154"/>
      <c r="AF12" s="154"/>
      <c r="AG12" s="154" t="s">
        <v>190</v>
      </c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1" x14ac:dyDescent="0.2">
      <c r="A13" s="163"/>
      <c r="B13" s="164"/>
      <c r="C13" s="272" t="s">
        <v>191</v>
      </c>
      <c r="D13" s="273"/>
      <c r="E13" s="273"/>
      <c r="F13" s="273"/>
      <c r="G13" s="273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54"/>
      <c r="Y13" s="154"/>
      <c r="Z13" s="154"/>
      <c r="AA13" s="154"/>
      <c r="AB13" s="154"/>
      <c r="AC13" s="154"/>
      <c r="AD13" s="154"/>
      <c r="AE13" s="154"/>
      <c r="AF13" s="154"/>
      <c r="AG13" s="154" t="s">
        <v>192</v>
      </c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outlineLevel="1" x14ac:dyDescent="0.2">
      <c r="A14" s="163"/>
      <c r="B14" s="164"/>
      <c r="C14" s="205" t="s">
        <v>197</v>
      </c>
      <c r="D14" s="189"/>
      <c r="E14" s="190">
        <v>585.1</v>
      </c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54"/>
      <c r="Y14" s="154"/>
      <c r="Z14" s="154"/>
      <c r="AA14" s="154"/>
      <c r="AB14" s="154"/>
      <c r="AC14" s="154"/>
      <c r="AD14" s="154"/>
      <c r="AE14" s="154"/>
      <c r="AF14" s="154"/>
      <c r="AG14" s="154" t="s">
        <v>194</v>
      </c>
      <c r="AH14" s="154">
        <v>0</v>
      </c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ht="22.5" outlineLevel="1" x14ac:dyDescent="0.2">
      <c r="A15" s="175">
        <v>3</v>
      </c>
      <c r="B15" s="176" t="s">
        <v>198</v>
      </c>
      <c r="C15" s="185" t="s">
        <v>199</v>
      </c>
      <c r="D15" s="177" t="s">
        <v>188</v>
      </c>
      <c r="E15" s="178">
        <v>21.3</v>
      </c>
      <c r="F15" s="179"/>
      <c r="G15" s="180">
        <f>ROUND(E15*F15,2)</f>
        <v>0</v>
      </c>
      <c r="H15" s="179"/>
      <c r="I15" s="180">
        <f>ROUND(E15*H15,2)</f>
        <v>0</v>
      </c>
      <c r="J15" s="179"/>
      <c r="K15" s="180">
        <f>ROUND(E15*J15,2)</f>
        <v>0</v>
      </c>
      <c r="L15" s="180">
        <v>21</v>
      </c>
      <c r="M15" s="180">
        <f>G15*(1+L15/100)</f>
        <v>0</v>
      </c>
      <c r="N15" s="180">
        <v>0</v>
      </c>
      <c r="O15" s="180">
        <f>ROUND(E15*N15,2)</f>
        <v>0</v>
      </c>
      <c r="P15" s="180">
        <v>0.60000000000000009</v>
      </c>
      <c r="Q15" s="180">
        <f>ROUND(E15*P15,2)</f>
        <v>12.78</v>
      </c>
      <c r="R15" s="180" t="s">
        <v>189</v>
      </c>
      <c r="S15" s="180" t="s">
        <v>133</v>
      </c>
      <c r="T15" s="181" t="s">
        <v>133</v>
      </c>
      <c r="U15" s="165">
        <v>1.7870000000000001</v>
      </c>
      <c r="V15" s="165">
        <f>ROUND(E15*U15,2)</f>
        <v>38.06</v>
      </c>
      <c r="W15" s="165"/>
      <c r="X15" s="154"/>
      <c r="Y15" s="154"/>
      <c r="Z15" s="154"/>
      <c r="AA15" s="154"/>
      <c r="AB15" s="154"/>
      <c r="AC15" s="154"/>
      <c r="AD15" s="154"/>
      <c r="AE15" s="154"/>
      <c r="AF15" s="154"/>
      <c r="AG15" s="154" t="s">
        <v>190</v>
      </c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ht="22.5" outlineLevel="1" x14ac:dyDescent="0.2">
      <c r="A16" s="163"/>
      <c r="B16" s="164"/>
      <c r="C16" s="261" t="s">
        <v>200</v>
      </c>
      <c r="D16" s="262"/>
      <c r="E16" s="262"/>
      <c r="F16" s="262"/>
      <c r="G16" s="262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54"/>
      <c r="Y16" s="154"/>
      <c r="Z16" s="154"/>
      <c r="AA16" s="154"/>
      <c r="AB16" s="154"/>
      <c r="AC16" s="154"/>
      <c r="AD16" s="154"/>
      <c r="AE16" s="154"/>
      <c r="AF16" s="154"/>
      <c r="AG16" s="154" t="s">
        <v>137</v>
      </c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82" t="str">
        <f>C16</f>
        <v>Rozebrání velké žulové dlažební kostky uložené do betonového lože s naložením na dopravní prostředek. Bourání dlažební kostky včetně lože.</v>
      </c>
      <c r="BB16" s="154"/>
      <c r="BC16" s="154"/>
      <c r="BD16" s="154"/>
      <c r="BE16" s="154"/>
      <c r="BF16" s="154"/>
      <c r="BG16" s="154"/>
      <c r="BH16" s="154"/>
    </row>
    <row r="17" spans="1:60" outlineLevel="1" x14ac:dyDescent="0.2">
      <c r="A17" s="163"/>
      <c r="B17" s="164"/>
      <c r="C17" s="263" t="s">
        <v>201</v>
      </c>
      <c r="D17" s="264"/>
      <c r="E17" s="264"/>
      <c r="F17" s="264"/>
      <c r="G17" s="264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54"/>
      <c r="Y17" s="154"/>
      <c r="Z17" s="154"/>
      <c r="AA17" s="154"/>
      <c r="AB17" s="154"/>
      <c r="AC17" s="154"/>
      <c r="AD17" s="154"/>
      <c r="AE17" s="154"/>
      <c r="AF17" s="154"/>
      <c r="AG17" s="154" t="s">
        <v>137</v>
      </c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ht="22.5" outlineLevel="1" x14ac:dyDescent="0.2">
      <c r="A18" s="175">
        <v>4</v>
      </c>
      <c r="B18" s="176" t="s">
        <v>202</v>
      </c>
      <c r="C18" s="185" t="s">
        <v>203</v>
      </c>
      <c r="D18" s="177" t="s">
        <v>188</v>
      </c>
      <c r="E18" s="178">
        <v>57.300000000000004</v>
      </c>
      <c r="F18" s="179"/>
      <c r="G18" s="180">
        <f>ROUND(E18*F18,2)</f>
        <v>0</v>
      </c>
      <c r="H18" s="179"/>
      <c r="I18" s="180">
        <f>ROUND(E18*H18,2)</f>
        <v>0</v>
      </c>
      <c r="J18" s="179"/>
      <c r="K18" s="180">
        <f>ROUND(E18*J18,2)</f>
        <v>0</v>
      </c>
      <c r="L18" s="180">
        <v>21</v>
      </c>
      <c r="M18" s="180">
        <f>G18*(1+L18/100)</f>
        <v>0</v>
      </c>
      <c r="N18" s="180">
        <v>0</v>
      </c>
      <c r="O18" s="180">
        <f>ROUND(E18*N18,2)</f>
        <v>0</v>
      </c>
      <c r="P18" s="180">
        <v>0.36000000000000004</v>
      </c>
      <c r="Q18" s="180">
        <f>ROUND(E18*P18,2)</f>
        <v>20.63</v>
      </c>
      <c r="R18" s="180" t="s">
        <v>189</v>
      </c>
      <c r="S18" s="180" t="s">
        <v>133</v>
      </c>
      <c r="T18" s="181" t="s">
        <v>133</v>
      </c>
      <c r="U18" s="165">
        <v>4.5000000000000005E-2</v>
      </c>
      <c r="V18" s="165">
        <f>ROUND(E18*U18,2)</f>
        <v>2.58</v>
      </c>
      <c r="W18" s="165"/>
      <c r="X18" s="154"/>
      <c r="Y18" s="154"/>
      <c r="Z18" s="154"/>
      <c r="AA18" s="154"/>
      <c r="AB18" s="154"/>
      <c r="AC18" s="154"/>
      <c r="AD18" s="154"/>
      <c r="AE18" s="154"/>
      <c r="AF18" s="154"/>
      <c r="AG18" s="154" t="s">
        <v>190</v>
      </c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ht="22.5" outlineLevel="1" x14ac:dyDescent="0.2">
      <c r="A19" s="163"/>
      <c r="B19" s="164"/>
      <c r="C19" s="261" t="s">
        <v>204</v>
      </c>
      <c r="D19" s="262"/>
      <c r="E19" s="262"/>
      <c r="F19" s="262"/>
      <c r="G19" s="262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54"/>
      <c r="Y19" s="154"/>
      <c r="Z19" s="154"/>
      <c r="AA19" s="154"/>
      <c r="AB19" s="154"/>
      <c r="AC19" s="154"/>
      <c r="AD19" s="154"/>
      <c r="AE19" s="154"/>
      <c r="AF19" s="154"/>
      <c r="AG19" s="154" t="s">
        <v>137</v>
      </c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82" t="str">
        <f>C19</f>
        <v>Rozebrání drobné žulové dlažební kostky uložené do betonového lože s naložením na dopravní prostředek. Bourání dlažební kostky včetně lože.</v>
      </c>
      <c r="BB19" s="154"/>
      <c r="BC19" s="154"/>
      <c r="BD19" s="154"/>
      <c r="BE19" s="154"/>
      <c r="BF19" s="154"/>
      <c r="BG19" s="154"/>
      <c r="BH19" s="154"/>
    </row>
    <row r="20" spans="1:60" outlineLevel="1" x14ac:dyDescent="0.2">
      <c r="A20" s="163"/>
      <c r="B20" s="164"/>
      <c r="C20" s="263" t="s">
        <v>205</v>
      </c>
      <c r="D20" s="264"/>
      <c r="E20" s="264"/>
      <c r="F20" s="264"/>
      <c r="G20" s="264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54"/>
      <c r="Y20" s="154"/>
      <c r="Z20" s="154"/>
      <c r="AA20" s="154"/>
      <c r="AB20" s="154"/>
      <c r="AC20" s="154"/>
      <c r="AD20" s="154"/>
      <c r="AE20" s="154"/>
      <c r="AF20" s="154"/>
      <c r="AG20" s="154" t="s">
        <v>137</v>
      </c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1" x14ac:dyDescent="0.2">
      <c r="A21" s="163"/>
      <c r="B21" s="164"/>
      <c r="C21" s="205" t="s">
        <v>206</v>
      </c>
      <c r="D21" s="189"/>
      <c r="E21" s="190">
        <v>57.300000000000004</v>
      </c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54"/>
      <c r="Y21" s="154"/>
      <c r="Z21" s="154"/>
      <c r="AA21" s="154"/>
      <c r="AB21" s="154"/>
      <c r="AC21" s="154"/>
      <c r="AD21" s="154"/>
      <c r="AE21" s="154"/>
      <c r="AF21" s="154"/>
      <c r="AG21" s="154" t="s">
        <v>194</v>
      </c>
      <c r="AH21" s="154">
        <v>0</v>
      </c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 x14ac:dyDescent="0.2">
      <c r="A22" s="175">
        <v>5</v>
      </c>
      <c r="B22" s="176" t="s">
        <v>207</v>
      </c>
      <c r="C22" s="185" t="s">
        <v>208</v>
      </c>
      <c r="D22" s="177" t="s">
        <v>209</v>
      </c>
      <c r="E22" s="178">
        <v>121.60000000000001</v>
      </c>
      <c r="F22" s="179"/>
      <c r="G22" s="180">
        <f>ROUND(E22*F22,2)</f>
        <v>0</v>
      </c>
      <c r="H22" s="179"/>
      <c r="I22" s="180">
        <f>ROUND(E22*H22,2)</f>
        <v>0</v>
      </c>
      <c r="J22" s="179"/>
      <c r="K22" s="180">
        <f>ROUND(E22*J22,2)</f>
        <v>0</v>
      </c>
      <c r="L22" s="180">
        <v>21</v>
      </c>
      <c r="M22" s="180">
        <f>G22*(1+L22/100)</f>
        <v>0</v>
      </c>
      <c r="N22" s="180">
        <v>0</v>
      </c>
      <c r="O22" s="180">
        <f>ROUND(E22*N22,2)</f>
        <v>0</v>
      </c>
      <c r="P22" s="180">
        <v>0.22</v>
      </c>
      <c r="Q22" s="180">
        <f>ROUND(E22*P22,2)</f>
        <v>26.75</v>
      </c>
      <c r="R22" s="180" t="s">
        <v>189</v>
      </c>
      <c r="S22" s="180" t="s">
        <v>133</v>
      </c>
      <c r="T22" s="181" t="s">
        <v>133</v>
      </c>
      <c r="U22" s="165">
        <v>0.14300000000000002</v>
      </c>
      <c r="V22" s="165">
        <f>ROUND(E22*U22,2)</f>
        <v>17.39</v>
      </c>
      <c r="W22" s="165"/>
      <c r="X22" s="154"/>
      <c r="Y22" s="154"/>
      <c r="Z22" s="154"/>
      <c r="AA22" s="154"/>
      <c r="AB22" s="154"/>
      <c r="AC22" s="154"/>
      <c r="AD22" s="154"/>
      <c r="AE22" s="154"/>
      <c r="AF22" s="154"/>
      <c r="AG22" s="154" t="s">
        <v>190</v>
      </c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 x14ac:dyDescent="0.2">
      <c r="A23" s="163"/>
      <c r="B23" s="164"/>
      <c r="C23" s="272" t="s">
        <v>210</v>
      </c>
      <c r="D23" s="273"/>
      <c r="E23" s="273"/>
      <c r="F23" s="273"/>
      <c r="G23" s="273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54"/>
      <c r="Y23" s="154"/>
      <c r="Z23" s="154"/>
      <c r="AA23" s="154"/>
      <c r="AB23" s="154"/>
      <c r="AC23" s="154"/>
      <c r="AD23" s="154"/>
      <c r="AE23" s="154"/>
      <c r="AF23" s="154"/>
      <c r="AG23" s="154" t="s">
        <v>192</v>
      </c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82" t="str">
        <f>C23</f>
        <v>s vybouráním lože, s přemístěním hmot na skládku na vzdálenost do 3 m nebo naložením na dopravní prostředek</v>
      </c>
      <c r="BB23" s="154"/>
      <c r="BC23" s="154"/>
      <c r="BD23" s="154"/>
      <c r="BE23" s="154"/>
      <c r="BF23" s="154"/>
      <c r="BG23" s="154"/>
      <c r="BH23" s="154"/>
    </row>
    <row r="24" spans="1:60" outlineLevel="1" x14ac:dyDescent="0.2">
      <c r="A24" s="175">
        <v>6</v>
      </c>
      <c r="B24" s="176" t="s">
        <v>211</v>
      </c>
      <c r="C24" s="185" t="s">
        <v>212</v>
      </c>
      <c r="D24" s="177" t="s">
        <v>209</v>
      </c>
      <c r="E24" s="178">
        <v>23.700000000000003</v>
      </c>
      <c r="F24" s="179"/>
      <c r="G24" s="180">
        <f>ROUND(E24*F24,2)</f>
        <v>0</v>
      </c>
      <c r="H24" s="179"/>
      <c r="I24" s="180">
        <f>ROUND(E24*H24,2)</f>
        <v>0</v>
      </c>
      <c r="J24" s="179"/>
      <c r="K24" s="180">
        <f>ROUND(E24*J24,2)</f>
        <v>0</v>
      </c>
      <c r="L24" s="180">
        <v>21</v>
      </c>
      <c r="M24" s="180">
        <f>G24*(1+L24/100)</f>
        <v>0</v>
      </c>
      <c r="N24" s="180">
        <v>0</v>
      </c>
      <c r="O24" s="180">
        <f>ROUND(E24*N24,2)</f>
        <v>0</v>
      </c>
      <c r="P24" s="180">
        <v>0.27</v>
      </c>
      <c r="Q24" s="180">
        <f>ROUND(E24*P24,2)</f>
        <v>6.4</v>
      </c>
      <c r="R24" s="180" t="s">
        <v>189</v>
      </c>
      <c r="S24" s="180" t="s">
        <v>133</v>
      </c>
      <c r="T24" s="181" t="s">
        <v>133</v>
      </c>
      <c r="U24" s="165">
        <v>0.12300000000000001</v>
      </c>
      <c r="V24" s="165">
        <f>ROUND(E24*U24,2)</f>
        <v>2.92</v>
      </c>
      <c r="W24" s="165"/>
      <c r="X24" s="154"/>
      <c r="Y24" s="154"/>
      <c r="Z24" s="154"/>
      <c r="AA24" s="154"/>
      <c r="AB24" s="154"/>
      <c r="AC24" s="154"/>
      <c r="AD24" s="154"/>
      <c r="AE24" s="154"/>
      <c r="AF24" s="154"/>
      <c r="AG24" s="154" t="s">
        <v>190</v>
      </c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">
      <c r="A25" s="163"/>
      <c r="B25" s="164"/>
      <c r="C25" s="272" t="s">
        <v>210</v>
      </c>
      <c r="D25" s="273"/>
      <c r="E25" s="273"/>
      <c r="F25" s="273"/>
      <c r="G25" s="273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54"/>
      <c r="Y25" s="154"/>
      <c r="Z25" s="154"/>
      <c r="AA25" s="154"/>
      <c r="AB25" s="154"/>
      <c r="AC25" s="154"/>
      <c r="AD25" s="154"/>
      <c r="AE25" s="154"/>
      <c r="AF25" s="154"/>
      <c r="AG25" s="154" t="s">
        <v>192</v>
      </c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82" t="str">
        <f>C25</f>
        <v>s vybouráním lože, s přemístěním hmot na skládku na vzdálenost do 3 m nebo naložením na dopravní prostředek</v>
      </c>
      <c r="BB25" s="154"/>
      <c r="BC25" s="154"/>
      <c r="BD25" s="154"/>
      <c r="BE25" s="154"/>
      <c r="BF25" s="154"/>
      <c r="BG25" s="154"/>
      <c r="BH25" s="154"/>
    </row>
    <row r="26" spans="1:60" outlineLevel="1" x14ac:dyDescent="0.2">
      <c r="A26" s="163"/>
      <c r="B26" s="164"/>
      <c r="C26" s="205" t="s">
        <v>213</v>
      </c>
      <c r="D26" s="189"/>
      <c r="E26" s="190">
        <v>18.700000000000003</v>
      </c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54"/>
      <c r="Y26" s="154"/>
      <c r="Z26" s="154"/>
      <c r="AA26" s="154"/>
      <c r="AB26" s="154"/>
      <c r="AC26" s="154"/>
      <c r="AD26" s="154"/>
      <c r="AE26" s="154"/>
      <c r="AF26" s="154"/>
      <c r="AG26" s="154" t="s">
        <v>194</v>
      </c>
      <c r="AH26" s="154">
        <v>0</v>
      </c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1" x14ac:dyDescent="0.2">
      <c r="A27" s="163"/>
      <c r="B27" s="164"/>
      <c r="C27" s="205" t="s">
        <v>214</v>
      </c>
      <c r="D27" s="189"/>
      <c r="E27" s="190">
        <v>5</v>
      </c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54"/>
      <c r="Y27" s="154"/>
      <c r="Z27" s="154"/>
      <c r="AA27" s="154"/>
      <c r="AB27" s="154"/>
      <c r="AC27" s="154"/>
      <c r="AD27" s="154"/>
      <c r="AE27" s="154"/>
      <c r="AF27" s="154"/>
      <c r="AG27" s="154" t="s">
        <v>194</v>
      </c>
      <c r="AH27" s="154">
        <v>0</v>
      </c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outlineLevel="1" x14ac:dyDescent="0.2">
      <c r="A28" s="175">
        <v>7</v>
      </c>
      <c r="B28" s="176" t="s">
        <v>215</v>
      </c>
      <c r="C28" s="185" t="s">
        <v>216</v>
      </c>
      <c r="D28" s="177" t="s">
        <v>209</v>
      </c>
      <c r="E28" s="178">
        <v>694.40000000000009</v>
      </c>
      <c r="F28" s="179"/>
      <c r="G28" s="180">
        <f>ROUND(E28*F28,2)</f>
        <v>0</v>
      </c>
      <c r="H28" s="179"/>
      <c r="I28" s="180">
        <f>ROUND(E28*H28,2)</f>
        <v>0</v>
      </c>
      <c r="J28" s="179"/>
      <c r="K28" s="180">
        <f>ROUND(E28*J28,2)</f>
        <v>0</v>
      </c>
      <c r="L28" s="180">
        <v>21</v>
      </c>
      <c r="M28" s="180">
        <f>G28*(1+L28/100)</f>
        <v>0</v>
      </c>
      <c r="N28" s="180">
        <v>0</v>
      </c>
      <c r="O28" s="180">
        <f>ROUND(E28*N28,2)</f>
        <v>0</v>
      </c>
      <c r="P28" s="180">
        <v>0.115</v>
      </c>
      <c r="Q28" s="180">
        <f>ROUND(E28*P28,2)</f>
        <v>79.86</v>
      </c>
      <c r="R28" s="180" t="s">
        <v>189</v>
      </c>
      <c r="S28" s="180" t="s">
        <v>133</v>
      </c>
      <c r="T28" s="181" t="s">
        <v>133</v>
      </c>
      <c r="U28" s="165">
        <v>0.13700000000000001</v>
      </c>
      <c r="V28" s="165">
        <f>ROUND(E28*U28,2)</f>
        <v>95.13</v>
      </c>
      <c r="W28" s="165"/>
      <c r="X28" s="154"/>
      <c r="Y28" s="154"/>
      <c r="Z28" s="154"/>
      <c r="AA28" s="154"/>
      <c r="AB28" s="154"/>
      <c r="AC28" s="154"/>
      <c r="AD28" s="154"/>
      <c r="AE28" s="154"/>
      <c r="AF28" s="154"/>
      <c r="AG28" s="154" t="s">
        <v>190</v>
      </c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outlineLevel="1" x14ac:dyDescent="0.2">
      <c r="A29" s="163"/>
      <c r="B29" s="164"/>
      <c r="C29" s="272" t="s">
        <v>210</v>
      </c>
      <c r="D29" s="273"/>
      <c r="E29" s="273"/>
      <c r="F29" s="273"/>
      <c r="G29" s="273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54"/>
      <c r="Y29" s="154"/>
      <c r="Z29" s="154"/>
      <c r="AA29" s="154"/>
      <c r="AB29" s="154"/>
      <c r="AC29" s="154"/>
      <c r="AD29" s="154"/>
      <c r="AE29" s="154"/>
      <c r="AF29" s="154"/>
      <c r="AG29" s="154" t="s">
        <v>192</v>
      </c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82" t="str">
        <f>C29</f>
        <v>s vybouráním lože, s přemístěním hmot na skládku na vzdálenost do 3 m nebo naložením na dopravní prostředek</v>
      </c>
      <c r="BB29" s="154"/>
      <c r="BC29" s="154"/>
      <c r="BD29" s="154"/>
      <c r="BE29" s="154"/>
      <c r="BF29" s="154"/>
      <c r="BG29" s="154"/>
      <c r="BH29" s="154"/>
    </row>
    <row r="30" spans="1:60" outlineLevel="1" x14ac:dyDescent="0.2">
      <c r="A30" s="163"/>
      <c r="B30" s="164"/>
      <c r="C30" s="205" t="s">
        <v>217</v>
      </c>
      <c r="D30" s="189"/>
      <c r="E30" s="190">
        <v>134.4</v>
      </c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54"/>
      <c r="Y30" s="154"/>
      <c r="Z30" s="154"/>
      <c r="AA30" s="154"/>
      <c r="AB30" s="154"/>
      <c r="AC30" s="154"/>
      <c r="AD30" s="154"/>
      <c r="AE30" s="154"/>
      <c r="AF30" s="154"/>
      <c r="AG30" s="154" t="s">
        <v>194</v>
      </c>
      <c r="AH30" s="154">
        <v>0</v>
      </c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">
      <c r="A31" s="163"/>
      <c r="B31" s="164"/>
      <c r="C31" s="205" t="s">
        <v>218</v>
      </c>
      <c r="D31" s="189"/>
      <c r="E31" s="190">
        <v>23</v>
      </c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54"/>
      <c r="Y31" s="154"/>
      <c r="Z31" s="154"/>
      <c r="AA31" s="154"/>
      <c r="AB31" s="154"/>
      <c r="AC31" s="154"/>
      <c r="AD31" s="154"/>
      <c r="AE31" s="154"/>
      <c r="AF31" s="154"/>
      <c r="AG31" s="154" t="s">
        <v>194</v>
      </c>
      <c r="AH31" s="154">
        <v>0</v>
      </c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outlineLevel="1" x14ac:dyDescent="0.2">
      <c r="A32" s="163"/>
      <c r="B32" s="164"/>
      <c r="C32" s="205" t="s">
        <v>219</v>
      </c>
      <c r="D32" s="189"/>
      <c r="E32" s="190">
        <v>537</v>
      </c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54"/>
      <c r="Y32" s="154"/>
      <c r="Z32" s="154"/>
      <c r="AA32" s="154"/>
      <c r="AB32" s="154"/>
      <c r="AC32" s="154"/>
      <c r="AD32" s="154"/>
      <c r="AE32" s="154"/>
      <c r="AF32" s="154"/>
      <c r="AG32" s="154" t="s">
        <v>194</v>
      </c>
      <c r="AH32" s="154">
        <v>0</v>
      </c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">
      <c r="A33" s="175">
        <v>8</v>
      </c>
      <c r="B33" s="176" t="s">
        <v>220</v>
      </c>
      <c r="C33" s="185" t="s">
        <v>221</v>
      </c>
      <c r="D33" s="177" t="s">
        <v>209</v>
      </c>
      <c r="E33" s="178">
        <v>1074.4000000000001</v>
      </c>
      <c r="F33" s="179"/>
      <c r="G33" s="180">
        <f>ROUND(E33*F33,2)</f>
        <v>0</v>
      </c>
      <c r="H33" s="179"/>
      <c r="I33" s="180">
        <f>ROUND(E33*H33,2)</f>
        <v>0</v>
      </c>
      <c r="J33" s="179"/>
      <c r="K33" s="180">
        <f>ROUND(E33*J33,2)</f>
        <v>0</v>
      </c>
      <c r="L33" s="180">
        <v>21</v>
      </c>
      <c r="M33" s="180">
        <f>G33*(1+L33/100)</f>
        <v>0</v>
      </c>
      <c r="N33" s="180">
        <v>0</v>
      </c>
      <c r="O33" s="180">
        <f>ROUND(E33*N33,2)</f>
        <v>0</v>
      </c>
      <c r="P33" s="180">
        <v>0.125</v>
      </c>
      <c r="Q33" s="180">
        <f>ROUND(E33*P33,2)</f>
        <v>134.30000000000001</v>
      </c>
      <c r="R33" s="180" t="s">
        <v>189</v>
      </c>
      <c r="S33" s="180" t="s">
        <v>133</v>
      </c>
      <c r="T33" s="181" t="s">
        <v>133</v>
      </c>
      <c r="U33" s="165">
        <v>0.08</v>
      </c>
      <c r="V33" s="165">
        <f>ROUND(E33*U33,2)</f>
        <v>85.95</v>
      </c>
      <c r="W33" s="165"/>
      <c r="X33" s="154"/>
      <c r="Y33" s="154"/>
      <c r="Z33" s="154"/>
      <c r="AA33" s="154"/>
      <c r="AB33" s="154"/>
      <c r="AC33" s="154"/>
      <c r="AD33" s="154"/>
      <c r="AE33" s="154"/>
      <c r="AF33" s="154"/>
      <c r="AG33" s="154" t="s">
        <v>190</v>
      </c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outlineLevel="1" x14ac:dyDescent="0.2">
      <c r="A34" s="163"/>
      <c r="B34" s="164"/>
      <c r="C34" s="272" t="s">
        <v>210</v>
      </c>
      <c r="D34" s="273"/>
      <c r="E34" s="273"/>
      <c r="F34" s="273"/>
      <c r="G34" s="273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54"/>
      <c r="Y34" s="154"/>
      <c r="Z34" s="154"/>
      <c r="AA34" s="154"/>
      <c r="AB34" s="154"/>
      <c r="AC34" s="154"/>
      <c r="AD34" s="154"/>
      <c r="AE34" s="154"/>
      <c r="AF34" s="154"/>
      <c r="AG34" s="154" t="s">
        <v>192</v>
      </c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82" t="str">
        <f>C34</f>
        <v>s vybouráním lože, s přemístěním hmot na skládku na vzdálenost do 3 m nebo naložením na dopravní prostředek</v>
      </c>
      <c r="BB34" s="154"/>
      <c r="BC34" s="154"/>
      <c r="BD34" s="154"/>
      <c r="BE34" s="154"/>
      <c r="BF34" s="154"/>
      <c r="BG34" s="154"/>
      <c r="BH34" s="154"/>
    </row>
    <row r="35" spans="1:60" outlineLevel="1" x14ac:dyDescent="0.2">
      <c r="A35" s="175">
        <v>9</v>
      </c>
      <c r="B35" s="176" t="s">
        <v>222</v>
      </c>
      <c r="C35" s="185" t="s">
        <v>223</v>
      </c>
      <c r="D35" s="177" t="s">
        <v>224</v>
      </c>
      <c r="E35" s="178">
        <v>112.09270000000001</v>
      </c>
      <c r="F35" s="179"/>
      <c r="G35" s="180">
        <f>ROUND(E35*F35,2)</f>
        <v>0</v>
      </c>
      <c r="H35" s="179"/>
      <c r="I35" s="180">
        <f>ROUND(E35*H35,2)</f>
        <v>0</v>
      </c>
      <c r="J35" s="179"/>
      <c r="K35" s="180">
        <f>ROUND(E35*J35,2)</f>
        <v>0</v>
      </c>
      <c r="L35" s="180">
        <v>21</v>
      </c>
      <c r="M35" s="180">
        <f>G35*(1+L35/100)</f>
        <v>0</v>
      </c>
      <c r="N35" s="180">
        <v>0</v>
      </c>
      <c r="O35" s="180">
        <f>ROUND(E35*N35,2)</f>
        <v>0</v>
      </c>
      <c r="P35" s="180">
        <v>0</v>
      </c>
      <c r="Q35" s="180">
        <f>ROUND(E35*P35,2)</f>
        <v>0</v>
      </c>
      <c r="R35" s="180" t="s">
        <v>225</v>
      </c>
      <c r="S35" s="180" t="s">
        <v>133</v>
      </c>
      <c r="T35" s="181" t="s">
        <v>133</v>
      </c>
      <c r="U35" s="165">
        <v>1.548</v>
      </c>
      <c r="V35" s="165">
        <f>ROUND(E35*U35,2)</f>
        <v>173.52</v>
      </c>
      <c r="W35" s="165"/>
      <c r="X35" s="154"/>
      <c r="Y35" s="154"/>
      <c r="Z35" s="154"/>
      <c r="AA35" s="154"/>
      <c r="AB35" s="154"/>
      <c r="AC35" s="154"/>
      <c r="AD35" s="154"/>
      <c r="AE35" s="154"/>
      <c r="AF35" s="154"/>
      <c r="AG35" s="154" t="s">
        <v>190</v>
      </c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1" x14ac:dyDescent="0.2">
      <c r="A36" s="163"/>
      <c r="B36" s="164"/>
      <c r="C36" s="272" t="s">
        <v>226</v>
      </c>
      <c r="D36" s="273"/>
      <c r="E36" s="273"/>
      <c r="F36" s="273"/>
      <c r="G36" s="273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54"/>
      <c r="Y36" s="154"/>
      <c r="Z36" s="154"/>
      <c r="AA36" s="154"/>
      <c r="AB36" s="154"/>
      <c r="AC36" s="154"/>
      <c r="AD36" s="154"/>
      <c r="AE36" s="154"/>
      <c r="AF36" s="154"/>
      <c r="AG36" s="154" t="s">
        <v>192</v>
      </c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82" t="str">
        <f>C36</f>
        <v>příplatek k cenám vykopávek za ztížení vykopávky v blízkosti podzemního vedení nebo výbušnin v horninách jakékoliv třídy,</v>
      </c>
      <c r="BB36" s="154"/>
      <c r="BC36" s="154"/>
      <c r="BD36" s="154"/>
      <c r="BE36" s="154"/>
      <c r="BF36" s="154"/>
      <c r="BG36" s="154"/>
      <c r="BH36" s="154"/>
    </row>
    <row r="37" spans="1:60" outlineLevel="1" x14ac:dyDescent="0.2">
      <c r="A37" s="163"/>
      <c r="B37" s="164"/>
      <c r="C37" s="205" t="s">
        <v>227</v>
      </c>
      <c r="D37" s="189"/>
      <c r="E37" s="190">
        <v>9.9550000000000001</v>
      </c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54"/>
      <c r="Y37" s="154"/>
      <c r="Z37" s="154"/>
      <c r="AA37" s="154"/>
      <c r="AB37" s="154"/>
      <c r="AC37" s="154"/>
      <c r="AD37" s="154"/>
      <c r="AE37" s="154"/>
      <c r="AF37" s="154"/>
      <c r="AG37" s="154" t="s">
        <v>194</v>
      </c>
      <c r="AH37" s="154">
        <v>5</v>
      </c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outlineLevel="1" x14ac:dyDescent="0.2">
      <c r="A38" s="163"/>
      <c r="B38" s="164"/>
      <c r="C38" s="205" t="s">
        <v>228</v>
      </c>
      <c r="D38" s="189"/>
      <c r="E38" s="190">
        <v>71.496460000000013</v>
      </c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54"/>
      <c r="Y38" s="154"/>
      <c r="Z38" s="154"/>
      <c r="AA38" s="154"/>
      <c r="AB38" s="154"/>
      <c r="AC38" s="154"/>
      <c r="AD38" s="154"/>
      <c r="AE38" s="154"/>
      <c r="AF38" s="154"/>
      <c r="AG38" s="154" t="s">
        <v>194</v>
      </c>
      <c r="AH38" s="154">
        <v>5</v>
      </c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outlineLevel="1" x14ac:dyDescent="0.2">
      <c r="A39" s="163"/>
      <c r="B39" s="164"/>
      <c r="C39" s="205" t="s">
        <v>229</v>
      </c>
      <c r="D39" s="189"/>
      <c r="E39" s="190">
        <v>30.641240000000003</v>
      </c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54"/>
      <c r="Y39" s="154"/>
      <c r="Z39" s="154"/>
      <c r="AA39" s="154"/>
      <c r="AB39" s="154"/>
      <c r="AC39" s="154"/>
      <c r="AD39" s="154"/>
      <c r="AE39" s="154"/>
      <c r="AF39" s="154"/>
      <c r="AG39" s="154" t="s">
        <v>194</v>
      </c>
      <c r="AH39" s="154">
        <v>5</v>
      </c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outlineLevel="1" x14ac:dyDescent="0.2">
      <c r="A40" s="175">
        <v>10</v>
      </c>
      <c r="B40" s="176" t="s">
        <v>230</v>
      </c>
      <c r="C40" s="185" t="s">
        <v>231</v>
      </c>
      <c r="D40" s="177" t="s">
        <v>224</v>
      </c>
      <c r="E40" s="178">
        <v>233.46</v>
      </c>
      <c r="F40" s="179"/>
      <c r="G40" s="180">
        <f>ROUND(E40*F40,2)</f>
        <v>0</v>
      </c>
      <c r="H40" s="179"/>
      <c r="I40" s="180">
        <f>ROUND(E40*H40,2)</f>
        <v>0</v>
      </c>
      <c r="J40" s="179"/>
      <c r="K40" s="180">
        <f>ROUND(E40*J40,2)</f>
        <v>0</v>
      </c>
      <c r="L40" s="180">
        <v>21</v>
      </c>
      <c r="M40" s="180">
        <f>G40*(1+L40/100)</f>
        <v>0</v>
      </c>
      <c r="N40" s="180">
        <v>0</v>
      </c>
      <c r="O40" s="180">
        <f>ROUND(E40*N40,2)</f>
        <v>0</v>
      </c>
      <c r="P40" s="180">
        <v>0</v>
      </c>
      <c r="Q40" s="180">
        <f>ROUND(E40*P40,2)</f>
        <v>0</v>
      </c>
      <c r="R40" s="180" t="s">
        <v>225</v>
      </c>
      <c r="S40" s="180" t="s">
        <v>133</v>
      </c>
      <c r="T40" s="181" t="s">
        <v>133</v>
      </c>
      <c r="U40" s="165">
        <v>9.7000000000000003E-2</v>
      </c>
      <c r="V40" s="165">
        <f>ROUND(E40*U40,2)</f>
        <v>22.65</v>
      </c>
      <c r="W40" s="165"/>
      <c r="X40" s="154"/>
      <c r="Y40" s="154"/>
      <c r="Z40" s="154"/>
      <c r="AA40" s="154"/>
      <c r="AB40" s="154"/>
      <c r="AC40" s="154"/>
      <c r="AD40" s="154"/>
      <c r="AE40" s="154"/>
      <c r="AF40" s="154"/>
      <c r="AG40" s="154" t="s">
        <v>190</v>
      </c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 x14ac:dyDescent="0.2">
      <c r="A41" s="163"/>
      <c r="B41" s="164"/>
      <c r="C41" s="272" t="s">
        <v>232</v>
      </c>
      <c r="D41" s="273"/>
      <c r="E41" s="273"/>
      <c r="F41" s="273"/>
      <c r="G41" s="273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54"/>
      <c r="Y41" s="154"/>
      <c r="Z41" s="154"/>
      <c r="AA41" s="154"/>
      <c r="AB41" s="154"/>
      <c r="AC41" s="154"/>
      <c r="AD41" s="154"/>
      <c r="AE41" s="154"/>
      <c r="AF41" s="154"/>
      <c r="AG41" s="154" t="s">
        <v>192</v>
      </c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82" t="str">
        <f>C41</f>
        <v>nebo lesní půdy, s vodorovným přemístěním na hromady v místě upotřebení nebo na dočasné či trvalé skládky se složením</v>
      </c>
      <c r="BB41" s="154"/>
      <c r="BC41" s="154"/>
      <c r="BD41" s="154"/>
      <c r="BE41" s="154"/>
      <c r="BF41" s="154"/>
      <c r="BG41" s="154"/>
      <c r="BH41" s="154"/>
    </row>
    <row r="42" spans="1:60" ht="22.5" outlineLevel="1" x14ac:dyDescent="0.2">
      <c r="A42" s="163"/>
      <c r="B42" s="164"/>
      <c r="C42" s="263" t="s">
        <v>233</v>
      </c>
      <c r="D42" s="264"/>
      <c r="E42" s="264"/>
      <c r="F42" s="264"/>
      <c r="G42" s="264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54"/>
      <c r="Y42" s="154"/>
      <c r="Z42" s="154"/>
      <c r="AA42" s="154"/>
      <c r="AB42" s="154"/>
      <c r="AC42" s="154"/>
      <c r="AD42" s="154"/>
      <c r="AE42" s="154"/>
      <c r="AF42" s="154"/>
      <c r="AG42" s="154" t="s">
        <v>137</v>
      </c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82" t="str">
        <f>C42</f>
        <v>Potřebné množství vybrané ornice se použije na znovuohumusování, odvezena a uložena na meziskládku. Nezapočteno do odvozu a uložení na skládku.</v>
      </c>
      <c r="BB42" s="154"/>
      <c r="BC42" s="154"/>
      <c r="BD42" s="154"/>
      <c r="BE42" s="154"/>
      <c r="BF42" s="154"/>
      <c r="BG42" s="154"/>
      <c r="BH42" s="154"/>
    </row>
    <row r="43" spans="1:60" outlineLevel="1" x14ac:dyDescent="0.2">
      <c r="A43" s="163"/>
      <c r="B43" s="164"/>
      <c r="C43" s="205" t="s">
        <v>234</v>
      </c>
      <c r="D43" s="189"/>
      <c r="E43" s="190">
        <v>233.46</v>
      </c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54"/>
      <c r="Y43" s="154"/>
      <c r="Z43" s="154"/>
      <c r="AA43" s="154"/>
      <c r="AB43" s="154"/>
      <c r="AC43" s="154"/>
      <c r="AD43" s="154"/>
      <c r="AE43" s="154"/>
      <c r="AF43" s="154"/>
      <c r="AG43" s="154" t="s">
        <v>194</v>
      </c>
      <c r="AH43" s="154">
        <v>0</v>
      </c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ht="22.5" outlineLevel="1" x14ac:dyDescent="0.2">
      <c r="A44" s="175">
        <v>11</v>
      </c>
      <c r="B44" s="176" t="s">
        <v>235</v>
      </c>
      <c r="C44" s="185" t="s">
        <v>236</v>
      </c>
      <c r="D44" s="177" t="s">
        <v>224</v>
      </c>
      <c r="E44" s="178">
        <v>99.550000000000011</v>
      </c>
      <c r="F44" s="179"/>
      <c r="G44" s="180">
        <f>ROUND(E44*F44,2)</f>
        <v>0</v>
      </c>
      <c r="H44" s="179"/>
      <c r="I44" s="180">
        <f>ROUND(E44*H44,2)</f>
        <v>0</v>
      </c>
      <c r="J44" s="179"/>
      <c r="K44" s="180">
        <f>ROUND(E44*J44,2)</f>
        <v>0</v>
      </c>
      <c r="L44" s="180">
        <v>21</v>
      </c>
      <c r="M44" s="180">
        <f>G44*(1+L44/100)</f>
        <v>0</v>
      </c>
      <c r="N44" s="180">
        <v>0</v>
      </c>
      <c r="O44" s="180">
        <f>ROUND(E44*N44,2)</f>
        <v>0</v>
      </c>
      <c r="P44" s="180">
        <v>0</v>
      </c>
      <c r="Q44" s="180">
        <f>ROUND(E44*P44,2)</f>
        <v>0</v>
      </c>
      <c r="R44" s="180" t="s">
        <v>225</v>
      </c>
      <c r="S44" s="180" t="s">
        <v>133</v>
      </c>
      <c r="T44" s="181" t="s">
        <v>133</v>
      </c>
      <c r="U44" s="165">
        <v>0.23600000000000002</v>
      </c>
      <c r="V44" s="165">
        <f>ROUND(E44*U44,2)</f>
        <v>23.49</v>
      </c>
      <c r="W44" s="165"/>
      <c r="X44" s="154"/>
      <c r="Y44" s="154"/>
      <c r="Z44" s="154"/>
      <c r="AA44" s="154"/>
      <c r="AB44" s="154"/>
      <c r="AC44" s="154"/>
      <c r="AD44" s="154"/>
      <c r="AE44" s="154"/>
      <c r="AF44" s="154"/>
      <c r="AG44" s="154" t="s">
        <v>190</v>
      </c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outlineLevel="1" x14ac:dyDescent="0.2">
      <c r="A45" s="163"/>
      <c r="B45" s="164"/>
      <c r="C45" s="272" t="s">
        <v>237</v>
      </c>
      <c r="D45" s="273"/>
      <c r="E45" s="273"/>
      <c r="F45" s="273"/>
      <c r="G45" s="273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54"/>
      <c r="Y45" s="154"/>
      <c r="Z45" s="154"/>
      <c r="AA45" s="154"/>
      <c r="AB45" s="154"/>
      <c r="AC45" s="154"/>
      <c r="AD45" s="154"/>
      <c r="AE45" s="154"/>
      <c r="AF45" s="154"/>
      <c r="AG45" s="154" t="s">
        <v>192</v>
      </c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82" t="str">
        <f>C45</f>
        <v>s přemístěním výkopku v příčných profilech na vzdálenost do 15 m nebo s naložením na dopravní prostředek.</v>
      </c>
      <c r="BB45" s="154"/>
      <c r="BC45" s="154"/>
      <c r="BD45" s="154"/>
      <c r="BE45" s="154"/>
      <c r="BF45" s="154"/>
      <c r="BG45" s="154"/>
      <c r="BH45" s="154"/>
    </row>
    <row r="46" spans="1:60" outlineLevel="1" x14ac:dyDescent="0.2">
      <c r="A46" s="163"/>
      <c r="B46" s="164"/>
      <c r="C46" s="205" t="s">
        <v>238</v>
      </c>
      <c r="D46" s="189"/>
      <c r="E46" s="190">
        <v>99.550000000000011</v>
      </c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54"/>
      <c r="Y46" s="154"/>
      <c r="Z46" s="154"/>
      <c r="AA46" s="154"/>
      <c r="AB46" s="154"/>
      <c r="AC46" s="154"/>
      <c r="AD46" s="154"/>
      <c r="AE46" s="154"/>
      <c r="AF46" s="154"/>
      <c r="AG46" s="154" t="s">
        <v>194</v>
      </c>
      <c r="AH46" s="154">
        <v>0</v>
      </c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outlineLevel="1" x14ac:dyDescent="0.2">
      <c r="A47" s="175">
        <v>12</v>
      </c>
      <c r="B47" s="176" t="s">
        <v>239</v>
      </c>
      <c r="C47" s="185" t="s">
        <v>240</v>
      </c>
      <c r="D47" s="177" t="s">
        <v>224</v>
      </c>
      <c r="E47" s="178">
        <v>714.96460000000002</v>
      </c>
      <c r="F47" s="179"/>
      <c r="G47" s="180">
        <f>ROUND(E47*F47,2)</f>
        <v>0</v>
      </c>
      <c r="H47" s="179"/>
      <c r="I47" s="180">
        <f>ROUND(E47*H47,2)</f>
        <v>0</v>
      </c>
      <c r="J47" s="179"/>
      <c r="K47" s="180">
        <f>ROUND(E47*J47,2)</f>
        <v>0</v>
      </c>
      <c r="L47" s="180">
        <v>21</v>
      </c>
      <c r="M47" s="180">
        <f>G47*(1+L47/100)</f>
        <v>0</v>
      </c>
      <c r="N47" s="180">
        <v>0</v>
      </c>
      <c r="O47" s="180">
        <f>ROUND(E47*N47,2)</f>
        <v>0</v>
      </c>
      <c r="P47" s="180">
        <v>0</v>
      </c>
      <c r="Q47" s="180">
        <f>ROUND(E47*P47,2)</f>
        <v>0</v>
      </c>
      <c r="R47" s="180" t="s">
        <v>225</v>
      </c>
      <c r="S47" s="180" t="s">
        <v>133</v>
      </c>
      <c r="T47" s="181" t="s">
        <v>133</v>
      </c>
      <c r="U47" s="165">
        <v>0.223</v>
      </c>
      <c r="V47" s="165">
        <f>ROUND(E47*U47,2)</f>
        <v>159.44</v>
      </c>
      <c r="W47" s="165"/>
      <c r="X47" s="154"/>
      <c r="Y47" s="154"/>
      <c r="Z47" s="154"/>
      <c r="AA47" s="154"/>
      <c r="AB47" s="154"/>
      <c r="AC47" s="154"/>
      <c r="AD47" s="154"/>
      <c r="AE47" s="154"/>
      <c r="AF47" s="154"/>
      <c r="AG47" s="154" t="s">
        <v>190</v>
      </c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outlineLevel="1" x14ac:dyDescent="0.2">
      <c r="A48" s="163"/>
      <c r="B48" s="164"/>
      <c r="C48" s="272" t="s">
        <v>237</v>
      </c>
      <c r="D48" s="273"/>
      <c r="E48" s="273"/>
      <c r="F48" s="273"/>
      <c r="G48" s="273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54"/>
      <c r="Y48" s="154"/>
      <c r="Z48" s="154"/>
      <c r="AA48" s="154"/>
      <c r="AB48" s="154"/>
      <c r="AC48" s="154"/>
      <c r="AD48" s="154"/>
      <c r="AE48" s="154"/>
      <c r="AF48" s="154"/>
      <c r="AG48" s="154" t="s">
        <v>192</v>
      </c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82" t="str">
        <f>C48</f>
        <v>s přemístěním výkopku v příčných profilech na vzdálenost do 15 m nebo s naložením na dopravní prostředek.</v>
      </c>
      <c r="BB48" s="154"/>
      <c r="BC48" s="154"/>
      <c r="BD48" s="154"/>
      <c r="BE48" s="154"/>
      <c r="BF48" s="154"/>
      <c r="BG48" s="154"/>
      <c r="BH48" s="154"/>
    </row>
    <row r="49" spans="1:60" outlineLevel="1" x14ac:dyDescent="0.2">
      <c r="A49" s="163"/>
      <c r="B49" s="164"/>
      <c r="C49" s="205" t="s">
        <v>241</v>
      </c>
      <c r="D49" s="189"/>
      <c r="E49" s="190">
        <v>35.232400000000005</v>
      </c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54"/>
      <c r="Y49" s="154"/>
      <c r="Z49" s="154"/>
      <c r="AA49" s="154"/>
      <c r="AB49" s="154"/>
      <c r="AC49" s="154"/>
      <c r="AD49" s="154"/>
      <c r="AE49" s="154"/>
      <c r="AF49" s="154"/>
      <c r="AG49" s="154" t="s">
        <v>194</v>
      </c>
      <c r="AH49" s="154">
        <v>0</v>
      </c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outlineLevel="1" x14ac:dyDescent="0.2">
      <c r="A50" s="163"/>
      <c r="B50" s="164"/>
      <c r="C50" s="205" t="s">
        <v>242</v>
      </c>
      <c r="D50" s="189"/>
      <c r="E50" s="190">
        <v>376.95000000000005</v>
      </c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54"/>
      <c r="Y50" s="154"/>
      <c r="Z50" s="154"/>
      <c r="AA50" s="154"/>
      <c r="AB50" s="154"/>
      <c r="AC50" s="154"/>
      <c r="AD50" s="154"/>
      <c r="AE50" s="154"/>
      <c r="AF50" s="154"/>
      <c r="AG50" s="154" t="s">
        <v>194</v>
      </c>
      <c r="AH50" s="154">
        <v>0</v>
      </c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outlineLevel="1" x14ac:dyDescent="0.2">
      <c r="A51" s="163"/>
      <c r="B51" s="164"/>
      <c r="C51" s="205" t="s">
        <v>243</v>
      </c>
      <c r="D51" s="189"/>
      <c r="E51" s="190">
        <v>302.78220000000005</v>
      </c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54"/>
      <c r="Y51" s="154"/>
      <c r="Z51" s="154"/>
      <c r="AA51" s="154"/>
      <c r="AB51" s="154"/>
      <c r="AC51" s="154"/>
      <c r="AD51" s="154"/>
      <c r="AE51" s="154"/>
      <c r="AF51" s="154"/>
      <c r="AG51" s="154" t="s">
        <v>194</v>
      </c>
      <c r="AH51" s="154">
        <v>0</v>
      </c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outlineLevel="1" x14ac:dyDescent="0.2">
      <c r="A52" s="175">
        <v>13</v>
      </c>
      <c r="B52" s="176" t="s">
        <v>244</v>
      </c>
      <c r="C52" s="185" t="s">
        <v>245</v>
      </c>
      <c r="D52" s="177" t="s">
        <v>224</v>
      </c>
      <c r="E52" s="178">
        <v>142.99292000000003</v>
      </c>
      <c r="F52" s="179"/>
      <c r="G52" s="180">
        <f>ROUND(E52*F52,2)</f>
        <v>0</v>
      </c>
      <c r="H52" s="179"/>
      <c r="I52" s="180">
        <f>ROUND(E52*H52,2)</f>
        <v>0</v>
      </c>
      <c r="J52" s="179"/>
      <c r="K52" s="180">
        <f>ROUND(E52*J52,2)</f>
        <v>0</v>
      </c>
      <c r="L52" s="180">
        <v>21</v>
      </c>
      <c r="M52" s="180">
        <f>G52*(1+L52/100)</f>
        <v>0</v>
      </c>
      <c r="N52" s="180">
        <v>0</v>
      </c>
      <c r="O52" s="180">
        <f>ROUND(E52*N52,2)</f>
        <v>0</v>
      </c>
      <c r="P52" s="180">
        <v>0</v>
      </c>
      <c r="Q52" s="180">
        <f>ROUND(E52*P52,2)</f>
        <v>0</v>
      </c>
      <c r="R52" s="180" t="s">
        <v>225</v>
      </c>
      <c r="S52" s="180" t="s">
        <v>133</v>
      </c>
      <c r="T52" s="181" t="s">
        <v>133</v>
      </c>
      <c r="U52" s="165">
        <v>8.8000000000000009E-2</v>
      </c>
      <c r="V52" s="165">
        <f>ROUND(E52*U52,2)</f>
        <v>12.58</v>
      </c>
      <c r="W52" s="165"/>
      <c r="X52" s="154"/>
      <c r="Y52" s="154"/>
      <c r="Z52" s="154"/>
      <c r="AA52" s="154"/>
      <c r="AB52" s="154"/>
      <c r="AC52" s="154"/>
      <c r="AD52" s="154"/>
      <c r="AE52" s="154"/>
      <c r="AF52" s="154"/>
      <c r="AG52" s="154" t="s">
        <v>190</v>
      </c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outlineLevel="1" x14ac:dyDescent="0.2">
      <c r="A53" s="163"/>
      <c r="B53" s="164"/>
      <c r="C53" s="272" t="s">
        <v>237</v>
      </c>
      <c r="D53" s="273"/>
      <c r="E53" s="273"/>
      <c r="F53" s="273"/>
      <c r="G53" s="273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54"/>
      <c r="Y53" s="154"/>
      <c r="Z53" s="154"/>
      <c r="AA53" s="154"/>
      <c r="AB53" s="154"/>
      <c r="AC53" s="154"/>
      <c r="AD53" s="154"/>
      <c r="AE53" s="154"/>
      <c r="AF53" s="154"/>
      <c r="AG53" s="154" t="s">
        <v>192</v>
      </c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82" t="str">
        <f>C53</f>
        <v>s přemístěním výkopku v příčných profilech na vzdálenost do 15 m nebo s naložením na dopravní prostředek.</v>
      </c>
      <c r="BB53" s="154"/>
      <c r="BC53" s="154"/>
      <c r="BD53" s="154"/>
      <c r="BE53" s="154"/>
      <c r="BF53" s="154"/>
      <c r="BG53" s="154"/>
      <c r="BH53" s="154"/>
    </row>
    <row r="54" spans="1:60" outlineLevel="1" x14ac:dyDescent="0.2">
      <c r="A54" s="163"/>
      <c r="B54" s="164"/>
      <c r="C54" s="205" t="s">
        <v>246</v>
      </c>
      <c r="D54" s="189"/>
      <c r="E54" s="190">
        <v>142.99292000000003</v>
      </c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54"/>
      <c r="Y54" s="154"/>
      <c r="Z54" s="154"/>
      <c r="AA54" s="154"/>
      <c r="AB54" s="154"/>
      <c r="AC54" s="154"/>
      <c r="AD54" s="154"/>
      <c r="AE54" s="154"/>
      <c r="AF54" s="154"/>
      <c r="AG54" s="154" t="s">
        <v>194</v>
      </c>
      <c r="AH54" s="154">
        <v>5</v>
      </c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outlineLevel="1" x14ac:dyDescent="0.2">
      <c r="A55" s="175">
        <v>14</v>
      </c>
      <c r="B55" s="176" t="s">
        <v>247</v>
      </c>
      <c r="C55" s="185" t="s">
        <v>248</v>
      </c>
      <c r="D55" s="177" t="s">
        <v>224</v>
      </c>
      <c r="E55" s="178">
        <v>306.41238000000004</v>
      </c>
      <c r="F55" s="179"/>
      <c r="G55" s="180">
        <f>ROUND(E55*F55,2)</f>
        <v>0</v>
      </c>
      <c r="H55" s="179"/>
      <c r="I55" s="180">
        <f>ROUND(E55*H55,2)</f>
        <v>0</v>
      </c>
      <c r="J55" s="179"/>
      <c r="K55" s="180">
        <f>ROUND(E55*J55,2)</f>
        <v>0</v>
      </c>
      <c r="L55" s="180">
        <v>21</v>
      </c>
      <c r="M55" s="180">
        <f>G55*(1+L55/100)</f>
        <v>0</v>
      </c>
      <c r="N55" s="180">
        <v>0</v>
      </c>
      <c r="O55" s="180">
        <f>ROUND(E55*N55,2)</f>
        <v>0</v>
      </c>
      <c r="P55" s="180">
        <v>0</v>
      </c>
      <c r="Q55" s="180">
        <f>ROUND(E55*P55,2)</f>
        <v>0</v>
      </c>
      <c r="R55" s="180" t="s">
        <v>225</v>
      </c>
      <c r="S55" s="180" t="s">
        <v>133</v>
      </c>
      <c r="T55" s="181" t="s">
        <v>133</v>
      </c>
      <c r="U55" s="165">
        <v>0.43400000000000005</v>
      </c>
      <c r="V55" s="165">
        <f>ROUND(E55*U55,2)</f>
        <v>132.97999999999999</v>
      </c>
      <c r="W55" s="165"/>
      <c r="X55" s="154"/>
      <c r="Y55" s="154"/>
      <c r="Z55" s="154"/>
      <c r="AA55" s="154"/>
      <c r="AB55" s="154"/>
      <c r="AC55" s="154"/>
      <c r="AD55" s="154"/>
      <c r="AE55" s="154"/>
      <c r="AF55" s="154"/>
      <c r="AG55" s="154" t="s">
        <v>190</v>
      </c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outlineLevel="1" x14ac:dyDescent="0.2">
      <c r="A56" s="163"/>
      <c r="B56" s="164"/>
      <c r="C56" s="272" t="s">
        <v>237</v>
      </c>
      <c r="D56" s="273"/>
      <c r="E56" s="273"/>
      <c r="F56" s="273"/>
      <c r="G56" s="273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54"/>
      <c r="Y56" s="154"/>
      <c r="Z56" s="154"/>
      <c r="AA56" s="154"/>
      <c r="AB56" s="154"/>
      <c r="AC56" s="154"/>
      <c r="AD56" s="154"/>
      <c r="AE56" s="154"/>
      <c r="AF56" s="154"/>
      <c r="AG56" s="154" t="s">
        <v>192</v>
      </c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82" t="str">
        <f>C56</f>
        <v>s přemístěním výkopku v příčných profilech na vzdálenost do 15 m nebo s naložením na dopravní prostředek.</v>
      </c>
      <c r="BB56" s="154"/>
      <c r="BC56" s="154"/>
      <c r="BD56" s="154"/>
      <c r="BE56" s="154"/>
      <c r="BF56" s="154"/>
      <c r="BG56" s="154"/>
      <c r="BH56" s="154"/>
    </row>
    <row r="57" spans="1:60" outlineLevel="1" x14ac:dyDescent="0.2">
      <c r="A57" s="163"/>
      <c r="B57" s="164"/>
      <c r="C57" s="205" t="s">
        <v>249</v>
      </c>
      <c r="D57" s="189"/>
      <c r="E57" s="190">
        <v>306.41238000000004</v>
      </c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54"/>
      <c r="Y57" s="154"/>
      <c r="Z57" s="154"/>
      <c r="AA57" s="154"/>
      <c r="AB57" s="154"/>
      <c r="AC57" s="154"/>
      <c r="AD57" s="154"/>
      <c r="AE57" s="154"/>
      <c r="AF57" s="154"/>
      <c r="AG57" s="154" t="s">
        <v>194</v>
      </c>
      <c r="AH57" s="154">
        <v>5</v>
      </c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1" x14ac:dyDescent="0.2">
      <c r="A58" s="163"/>
      <c r="B58" s="164"/>
      <c r="C58" s="206" t="s">
        <v>250</v>
      </c>
      <c r="D58" s="191"/>
      <c r="E58" s="192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54"/>
      <c r="Y58" s="154"/>
      <c r="Z58" s="154"/>
      <c r="AA58" s="154"/>
      <c r="AB58" s="154"/>
      <c r="AC58" s="154"/>
      <c r="AD58" s="154"/>
      <c r="AE58" s="154"/>
      <c r="AF58" s="154"/>
      <c r="AG58" s="154" t="s">
        <v>194</v>
      </c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1" x14ac:dyDescent="0.2">
      <c r="A59" s="163"/>
      <c r="B59" s="164"/>
      <c r="C59" s="207" t="s">
        <v>251</v>
      </c>
      <c r="D59" s="191"/>
      <c r="E59" s="192">
        <v>0.42857000000000001</v>
      </c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54"/>
      <c r="Y59" s="154"/>
      <c r="Z59" s="154"/>
      <c r="AA59" s="154"/>
      <c r="AB59" s="154"/>
      <c r="AC59" s="154"/>
      <c r="AD59" s="154"/>
      <c r="AE59" s="154"/>
      <c r="AF59" s="154"/>
      <c r="AG59" s="154" t="s">
        <v>194</v>
      </c>
      <c r="AH59" s="154">
        <v>2</v>
      </c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outlineLevel="1" x14ac:dyDescent="0.2">
      <c r="A60" s="163"/>
      <c r="B60" s="164"/>
      <c r="C60" s="206" t="s">
        <v>252</v>
      </c>
      <c r="D60" s="191"/>
      <c r="E60" s="192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54"/>
      <c r="Y60" s="154"/>
      <c r="Z60" s="154"/>
      <c r="AA60" s="154"/>
      <c r="AB60" s="154"/>
      <c r="AC60" s="154"/>
      <c r="AD60" s="154"/>
      <c r="AE60" s="154"/>
      <c r="AF60" s="154"/>
      <c r="AG60" s="154" t="s">
        <v>194</v>
      </c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outlineLevel="1" x14ac:dyDescent="0.2">
      <c r="A61" s="175">
        <v>15</v>
      </c>
      <c r="B61" s="176" t="s">
        <v>253</v>
      </c>
      <c r="C61" s="185" t="s">
        <v>254</v>
      </c>
      <c r="D61" s="177" t="s">
        <v>224</v>
      </c>
      <c r="E61" s="178">
        <v>61.282480000000007</v>
      </c>
      <c r="F61" s="179"/>
      <c r="G61" s="180">
        <f>ROUND(E61*F61,2)</f>
        <v>0</v>
      </c>
      <c r="H61" s="179"/>
      <c r="I61" s="180">
        <f>ROUND(E61*H61,2)</f>
        <v>0</v>
      </c>
      <c r="J61" s="179"/>
      <c r="K61" s="180">
        <f>ROUND(E61*J61,2)</f>
        <v>0</v>
      </c>
      <c r="L61" s="180">
        <v>21</v>
      </c>
      <c r="M61" s="180">
        <f>G61*(1+L61/100)</f>
        <v>0</v>
      </c>
      <c r="N61" s="180">
        <v>0</v>
      </c>
      <c r="O61" s="180">
        <f>ROUND(E61*N61,2)</f>
        <v>0</v>
      </c>
      <c r="P61" s="180">
        <v>0</v>
      </c>
      <c r="Q61" s="180">
        <f>ROUND(E61*P61,2)</f>
        <v>0</v>
      </c>
      <c r="R61" s="180" t="s">
        <v>225</v>
      </c>
      <c r="S61" s="180" t="s">
        <v>133</v>
      </c>
      <c r="T61" s="181" t="s">
        <v>133</v>
      </c>
      <c r="U61" s="165">
        <v>0.11900000000000001</v>
      </c>
      <c r="V61" s="165">
        <f>ROUND(E61*U61,2)</f>
        <v>7.29</v>
      </c>
      <c r="W61" s="165"/>
      <c r="X61" s="154"/>
      <c r="Y61" s="154"/>
      <c r="Z61" s="154"/>
      <c r="AA61" s="154"/>
      <c r="AB61" s="154"/>
      <c r="AC61" s="154"/>
      <c r="AD61" s="154"/>
      <c r="AE61" s="154"/>
      <c r="AF61" s="154"/>
      <c r="AG61" s="154" t="s">
        <v>190</v>
      </c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 x14ac:dyDescent="0.2">
      <c r="A62" s="163"/>
      <c r="B62" s="164"/>
      <c r="C62" s="272" t="s">
        <v>237</v>
      </c>
      <c r="D62" s="273"/>
      <c r="E62" s="273"/>
      <c r="F62" s="273"/>
      <c r="G62" s="273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54"/>
      <c r="Y62" s="154"/>
      <c r="Z62" s="154"/>
      <c r="AA62" s="154"/>
      <c r="AB62" s="154"/>
      <c r="AC62" s="154"/>
      <c r="AD62" s="154"/>
      <c r="AE62" s="154"/>
      <c r="AF62" s="154"/>
      <c r="AG62" s="154" t="s">
        <v>192</v>
      </c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82" t="str">
        <f>C62</f>
        <v>s přemístěním výkopku v příčných profilech na vzdálenost do 15 m nebo s naložením na dopravní prostředek.</v>
      </c>
      <c r="BB62" s="154"/>
      <c r="BC62" s="154"/>
      <c r="BD62" s="154"/>
      <c r="BE62" s="154"/>
      <c r="BF62" s="154"/>
      <c r="BG62" s="154"/>
      <c r="BH62" s="154"/>
    </row>
    <row r="63" spans="1:60" outlineLevel="1" x14ac:dyDescent="0.2">
      <c r="A63" s="163"/>
      <c r="B63" s="164"/>
      <c r="C63" s="205" t="s">
        <v>255</v>
      </c>
      <c r="D63" s="189"/>
      <c r="E63" s="190">
        <v>61.282480000000007</v>
      </c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54"/>
      <c r="Y63" s="154"/>
      <c r="Z63" s="154"/>
      <c r="AA63" s="154"/>
      <c r="AB63" s="154"/>
      <c r="AC63" s="154"/>
      <c r="AD63" s="154"/>
      <c r="AE63" s="154"/>
      <c r="AF63" s="154"/>
      <c r="AG63" s="154" t="s">
        <v>194</v>
      </c>
      <c r="AH63" s="154">
        <v>5</v>
      </c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ht="22.5" outlineLevel="1" x14ac:dyDescent="0.2">
      <c r="A64" s="175">
        <v>16</v>
      </c>
      <c r="B64" s="176" t="s">
        <v>256</v>
      </c>
      <c r="C64" s="185" t="s">
        <v>257</v>
      </c>
      <c r="D64" s="177" t="s">
        <v>224</v>
      </c>
      <c r="E64" s="178">
        <v>116.12</v>
      </c>
      <c r="F64" s="179"/>
      <c r="G64" s="180">
        <f>ROUND(E64*F64,2)</f>
        <v>0</v>
      </c>
      <c r="H64" s="179"/>
      <c r="I64" s="180">
        <f>ROUND(E64*H64,2)</f>
        <v>0</v>
      </c>
      <c r="J64" s="179"/>
      <c r="K64" s="180">
        <f>ROUND(E64*J64,2)</f>
        <v>0</v>
      </c>
      <c r="L64" s="180">
        <v>21</v>
      </c>
      <c r="M64" s="180">
        <f>G64*(1+L64/100)</f>
        <v>0</v>
      </c>
      <c r="N64" s="180">
        <v>0</v>
      </c>
      <c r="O64" s="180">
        <f>ROUND(E64*N64,2)</f>
        <v>0</v>
      </c>
      <c r="P64" s="180">
        <v>0</v>
      </c>
      <c r="Q64" s="180">
        <f>ROUND(E64*P64,2)</f>
        <v>0</v>
      </c>
      <c r="R64" s="180" t="s">
        <v>225</v>
      </c>
      <c r="S64" s="180" t="s">
        <v>133</v>
      </c>
      <c r="T64" s="181" t="s">
        <v>133</v>
      </c>
      <c r="U64" s="165">
        <v>5.3000000000000005E-2</v>
      </c>
      <c r="V64" s="165">
        <f>ROUND(E64*U64,2)</f>
        <v>6.15</v>
      </c>
      <c r="W64" s="165"/>
      <c r="X64" s="154"/>
      <c r="Y64" s="154"/>
      <c r="Z64" s="154"/>
      <c r="AA64" s="154"/>
      <c r="AB64" s="154"/>
      <c r="AC64" s="154"/>
      <c r="AD64" s="154"/>
      <c r="AE64" s="154"/>
      <c r="AF64" s="154"/>
      <c r="AG64" s="154" t="s">
        <v>190</v>
      </c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outlineLevel="1" x14ac:dyDescent="0.2">
      <c r="A65" s="163"/>
      <c r="B65" s="164"/>
      <c r="C65" s="272" t="s">
        <v>258</v>
      </c>
      <c r="D65" s="273"/>
      <c r="E65" s="273"/>
      <c r="F65" s="273"/>
      <c r="G65" s="273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54"/>
      <c r="Y65" s="154"/>
      <c r="Z65" s="154"/>
      <c r="AA65" s="154"/>
      <c r="AB65" s="154"/>
      <c r="AC65" s="154"/>
      <c r="AD65" s="154"/>
      <c r="AE65" s="154"/>
      <c r="AF65" s="154"/>
      <c r="AG65" s="154" t="s">
        <v>192</v>
      </c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outlineLevel="1" x14ac:dyDescent="0.2">
      <c r="A66" s="163"/>
      <c r="B66" s="164"/>
      <c r="C66" s="263" t="s">
        <v>259</v>
      </c>
      <c r="D66" s="264"/>
      <c r="E66" s="264"/>
      <c r="F66" s="264"/>
      <c r="G66" s="264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54"/>
      <c r="Y66" s="154"/>
      <c r="Z66" s="154"/>
      <c r="AA66" s="154"/>
      <c r="AB66" s="154"/>
      <c r="AC66" s="154"/>
      <c r="AD66" s="154"/>
      <c r="AE66" s="154"/>
      <c r="AF66" s="154"/>
      <c r="AG66" s="154" t="s">
        <v>137</v>
      </c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outlineLevel="1" x14ac:dyDescent="0.2">
      <c r="A67" s="163"/>
      <c r="B67" s="164"/>
      <c r="C67" s="205" t="s">
        <v>260</v>
      </c>
      <c r="D67" s="189"/>
      <c r="E67" s="190">
        <v>116.12</v>
      </c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54"/>
      <c r="Y67" s="154"/>
      <c r="Z67" s="154"/>
      <c r="AA67" s="154"/>
      <c r="AB67" s="154"/>
      <c r="AC67" s="154"/>
      <c r="AD67" s="154"/>
      <c r="AE67" s="154"/>
      <c r="AF67" s="154"/>
      <c r="AG67" s="154" t="s">
        <v>194</v>
      </c>
      <c r="AH67" s="154">
        <v>0</v>
      </c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outlineLevel="1" x14ac:dyDescent="0.2">
      <c r="A68" s="175">
        <v>17</v>
      </c>
      <c r="B68" s="176" t="s">
        <v>261</v>
      </c>
      <c r="C68" s="185" t="s">
        <v>262</v>
      </c>
      <c r="D68" s="177" t="s">
        <v>224</v>
      </c>
      <c r="E68" s="178">
        <v>232.24</v>
      </c>
      <c r="F68" s="179"/>
      <c r="G68" s="180">
        <f>ROUND(E68*F68,2)</f>
        <v>0</v>
      </c>
      <c r="H68" s="179"/>
      <c r="I68" s="180">
        <f>ROUND(E68*H68,2)</f>
        <v>0</v>
      </c>
      <c r="J68" s="179"/>
      <c r="K68" s="180">
        <f>ROUND(E68*J68,2)</f>
        <v>0</v>
      </c>
      <c r="L68" s="180">
        <v>21</v>
      </c>
      <c r="M68" s="180">
        <f>G68*(1+L68/100)</f>
        <v>0</v>
      </c>
      <c r="N68" s="180">
        <v>0</v>
      </c>
      <c r="O68" s="180">
        <f>ROUND(E68*N68,2)</f>
        <v>0</v>
      </c>
      <c r="P68" s="180">
        <v>0</v>
      </c>
      <c r="Q68" s="180">
        <f>ROUND(E68*P68,2)</f>
        <v>0</v>
      </c>
      <c r="R68" s="180" t="s">
        <v>225</v>
      </c>
      <c r="S68" s="180" t="s">
        <v>133</v>
      </c>
      <c r="T68" s="181" t="s">
        <v>133</v>
      </c>
      <c r="U68" s="165">
        <v>1.1000000000000001E-2</v>
      </c>
      <c r="V68" s="165">
        <f>ROUND(E68*U68,2)</f>
        <v>2.5499999999999998</v>
      </c>
      <c r="W68" s="165"/>
      <c r="X68" s="154"/>
      <c r="Y68" s="154"/>
      <c r="Z68" s="154"/>
      <c r="AA68" s="154"/>
      <c r="AB68" s="154"/>
      <c r="AC68" s="154"/>
      <c r="AD68" s="154"/>
      <c r="AE68" s="154"/>
      <c r="AF68" s="154"/>
      <c r="AG68" s="154" t="s">
        <v>190</v>
      </c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</row>
    <row r="69" spans="1:60" outlineLevel="1" x14ac:dyDescent="0.2">
      <c r="A69" s="163"/>
      <c r="B69" s="164"/>
      <c r="C69" s="272" t="s">
        <v>263</v>
      </c>
      <c r="D69" s="273"/>
      <c r="E69" s="273"/>
      <c r="F69" s="273"/>
      <c r="G69" s="273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54"/>
      <c r="Y69" s="154"/>
      <c r="Z69" s="154"/>
      <c r="AA69" s="154"/>
      <c r="AB69" s="154"/>
      <c r="AC69" s="154"/>
      <c r="AD69" s="154"/>
      <c r="AE69" s="154"/>
      <c r="AF69" s="154"/>
      <c r="AG69" s="154" t="s">
        <v>192</v>
      </c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 outlineLevel="1" x14ac:dyDescent="0.2">
      <c r="A70" s="163"/>
      <c r="B70" s="164"/>
      <c r="C70" s="263" t="s">
        <v>264</v>
      </c>
      <c r="D70" s="264"/>
      <c r="E70" s="264"/>
      <c r="F70" s="264"/>
      <c r="G70" s="264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54"/>
      <c r="Y70" s="154"/>
      <c r="Z70" s="154"/>
      <c r="AA70" s="154"/>
      <c r="AB70" s="154"/>
      <c r="AC70" s="154"/>
      <c r="AD70" s="154"/>
      <c r="AE70" s="154"/>
      <c r="AF70" s="154"/>
      <c r="AG70" s="154" t="s">
        <v>137</v>
      </c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</row>
    <row r="71" spans="1:60" outlineLevel="1" x14ac:dyDescent="0.2">
      <c r="A71" s="163"/>
      <c r="B71" s="164"/>
      <c r="C71" s="205" t="s">
        <v>265</v>
      </c>
      <c r="D71" s="189"/>
      <c r="E71" s="190">
        <v>116.12</v>
      </c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54"/>
      <c r="Y71" s="154"/>
      <c r="Z71" s="154"/>
      <c r="AA71" s="154"/>
      <c r="AB71" s="154"/>
      <c r="AC71" s="154"/>
      <c r="AD71" s="154"/>
      <c r="AE71" s="154"/>
      <c r="AF71" s="154"/>
      <c r="AG71" s="154" t="s">
        <v>194</v>
      </c>
      <c r="AH71" s="154">
        <v>5</v>
      </c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outlineLevel="1" x14ac:dyDescent="0.2">
      <c r="A72" s="163"/>
      <c r="B72" s="164"/>
      <c r="C72" s="205" t="s">
        <v>265</v>
      </c>
      <c r="D72" s="189"/>
      <c r="E72" s="190">
        <v>116.12</v>
      </c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54"/>
      <c r="Y72" s="154"/>
      <c r="Z72" s="154"/>
      <c r="AA72" s="154"/>
      <c r="AB72" s="154"/>
      <c r="AC72" s="154"/>
      <c r="AD72" s="154"/>
      <c r="AE72" s="154"/>
      <c r="AF72" s="154"/>
      <c r="AG72" s="154" t="s">
        <v>194</v>
      </c>
      <c r="AH72" s="154">
        <v>5</v>
      </c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</row>
    <row r="73" spans="1:60" outlineLevel="1" x14ac:dyDescent="0.2">
      <c r="A73" s="175">
        <v>18</v>
      </c>
      <c r="B73" s="176" t="s">
        <v>266</v>
      </c>
      <c r="C73" s="185" t="s">
        <v>267</v>
      </c>
      <c r="D73" s="177" t="s">
        <v>224</v>
      </c>
      <c r="E73" s="178">
        <v>1238.2669800000001</v>
      </c>
      <c r="F73" s="179"/>
      <c r="G73" s="180">
        <f>ROUND(E73*F73,2)</f>
        <v>0</v>
      </c>
      <c r="H73" s="179"/>
      <c r="I73" s="180">
        <f>ROUND(E73*H73,2)</f>
        <v>0</v>
      </c>
      <c r="J73" s="179"/>
      <c r="K73" s="180">
        <f>ROUND(E73*J73,2)</f>
        <v>0</v>
      </c>
      <c r="L73" s="180">
        <v>21</v>
      </c>
      <c r="M73" s="180">
        <f>G73*(1+L73/100)</f>
        <v>0</v>
      </c>
      <c r="N73" s="180">
        <v>0</v>
      </c>
      <c r="O73" s="180">
        <f>ROUND(E73*N73,2)</f>
        <v>0</v>
      </c>
      <c r="P73" s="180">
        <v>0</v>
      </c>
      <c r="Q73" s="180">
        <f>ROUND(E73*P73,2)</f>
        <v>0</v>
      </c>
      <c r="R73" s="180" t="s">
        <v>225</v>
      </c>
      <c r="S73" s="180" t="s">
        <v>133</v>
      </c>
      <c r="T73" s="181" t="s">
        <v>133</v>
      </c>
      <c r="U73" s="165">
        <v>1.1000000000000001E-2</v>
      </c>
      <c r="V73" s="165">
        <f>ROUND(E73*U73,2)</f>
        <v>13.62</v>
      </c>
      <c r="W73" s="165"/>
      <c r="X73" s="154"/>
      <c r="Y73" s="154"/>
      <c r="Z73" s="154"/>
      <c r="AA73" s="154"/>
      <c r="AB73" s="154"/>
      <c r="AC73" s="154"/>
      <c r="AD73" s="154"/>
      <c r="AE73" s="154"/>
      <c r="AF73" s="154"/>
      <c r="AG73" s="154" t="s">
        <v>190</v>
      </c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</row>
    <row r="74" spans="1:60" outlineLevel="1" x14ac:dyDescent="0.2">
      <c r="A74" s="163"/>
      <c r="B74" s="164"/>
      <c r="C74" s="272" t="s">
        <v>263</v>
      </c>
      <c r="D74" s="273"/>
      <c r="E74" s="273"/>
      <c r="F74" s="273"/>
      <c r="G74" s="273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54"/>
      <c r="Y74" s="154"/>
      <c r="Z74" s="154"/>
      <c r="AA74" s="154"/>
      <c r="AB74" s="154"/>
      <c r="AC74" s="154"/>
      <c r="AD74" s="154"/>
      <c r="AE74" s="154"/>
      <c r="AF74" s="154"/>
      <c r="AG74" s="154" t="s">
        <v>192</v>
      </c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outlineLevel="1" x14ac:dyDescent="0.2">
      <c r="A75" s="163"/>
      <c r="B75" s="164"/>
      <c r="C75" s="205" t="s">
        <v>268</v>
      </c>
      <c r="D75" s="189"/>
      <c r="E75" s="190">
        <v>233.46</v>
      </c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54"/>
      <c r="Y75" s="154"/>
      <c r="Z75" s="154"/>
      <c r="AA75" s="154"/>
      <c r="AB75" s="154"/>
      <c r="AC75" s="154"/>
      <c r="AD75" s="154"/>
      <c r="AE75" s="154"/>
      <c r="AF75" s="154"/>
      <c r="AG75" s="154" t="s">
        <v>194</v>
      </c>
      <c r="AH75" s="154">
        <v>5</v>
      </c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</row>
    <row r="76" spans="1:60" outlineLevel="1" x14ac:dyDescent="0.2">
      <c r="A76" s="163"/>
      <c r="B76" s="164"/>
      <c r="C76" s="205" t="s">
        <v>269</v>
      </c>
      <c r="D76" s="189"/>
      <c r="E76" s="190">
        <v>99.550000000000011</v>
      </c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54"/>
      <c r="Y76" s="154"/>
      <c r="Z76" s="154"/>
      <c r="AA76" s="154"/>
      <c r="AB76" s="154"/>
      <c r="AC76" s="154"/>
      <c r="AD76" s="154"/>
      <c r="AE76" s="154"/>
      <c r="AF76" s="154"/>
      <c r="AG76" s="154" t="s">
        <v>194</v>
      </c>
      <c r="AH76" s="154">
        <v>5</v>
      </c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</row>
    <row r="77" spans="1:60" outlineLevel="1" x14ac:dyDescent="0.2">
      <c r="A77" s="163"/>
      <c r="B77" s="164"/>
      <c r="C77" s="205" t="s">
        <v>270</v>
      </c>
      <c r="D77" s="189"/>
      <c r="E77" s="190">
        <v>714.96460000000002</v>
      </c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54"/>
      <c r="Y77" s="154"/>
      <c r="Z77" s="154"/>
      <c r="AA77" s="154"/>
      <c r="AB77" s="154"/>
      <c r="AC77" s="154"/>
      <c r="AD77" s="154"/>
      <c r="AE77" s="154"/>
      <c r="AF77" s="154"/>
      <c r="AG77" s="154" t="s">
        <v>194</v>
      </c>
      <c r="AH77" s="154">
        <v>5</v>
      </c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outlineLevel="1" x14ac:dyDescent="0.2">
      <c r="A78" s="163"/>
      <c r="B78" s="164"/>
      <c r="C78" s="205" t="s">
        <v>271</v>
      </c>
      <c r="D78" s="189"/>
      <c r="E78" s="190">
        <v>306.41238000000004</v>
      </c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54"/>
      <c r="Y78" s="154"/>
      <c r="Z78" s="154"/>
      <c r="AA78" s="154"/>
      <c r="AB78" s="154"/>
      <c r="AC78" s="154"/>
      <c r="AD78" s="154"/>
      <c r="AE78" s="154"/>
      <c r="AF78" s="154"/>
      <c r="AG78" s="154" t="s">
        <v>194</v>
      </c>
      <c r="AH78" s="154">
        <v>5</v>
      </c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</row>
    <row r="79" spans="1:60" outlineLevel="1" x14ac:dyDescent="0.2">
      <c r="A79" s="163"/>
      <c r="B79" s="164"/>
      <c r="C79" s="205" t="s">
        <v>272</v>
      </c>
      <c r="D79" s="189"/>
      <c r="E79" s="190">
        <v>-116.11999999999999</v>
      </c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54"/>
      <c r="Y79" s="154"/>
      <c r="Z79" s="154"/>
      <c r="AA79" s="154"/>
      <c r="AB79" s="154"/>
      <c r="AC79" s="154"/>
      <c r="AD79" s="154"/>
      <c r="AE79" s="154"/>
      <c r="AF79" s="154"/>
      <c r="AG79" s="154" t="s">
        <v>194</v>
      </c>
      <c r="AH79" s="154">
        <v>5</v>
      </c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ht="22.5" outlineLevel="1" x14ac:dyDescent="0.2">
      <c r="A80" s="175">
        <v>19</v>
      </c>
      <c r="B80" s="176" t="s">
        <v>273</v>
      </c>
      <c r="C80" s="185" t="s">
        <v>274</v>
      </c>
      <c r="D80" s="177" t="s">
        <v>224</v>
      </c>
      <c r="E80" s="178">
        <v>116.12</v>
      </c>
      <c r="F80" s="179"/>
      <c r="G80" s="180">
        <f>ROUND(E80*F80,2)</f>
        <v>0</v>
      </c>
      <c r="H80" s="179"/>
      <c r="I80" s="180">
        <f>ROUND(E80*H80,2)</f>
        <v>0</v>
      </c>
      <c r="J80" s="179"/>
      <c r="K80" s="180">
        <f>ROUND(E80*J80,2)</f>
        <v>0</v>
      </c>
      <c r="L80" s="180">
        <v>21</v>
      </c>
      <c r="M80" s="180">
        <f>G80*(1+L80/100)</f>
        <v>0</v>
      </c>
      <c r="N80" s="180">
        <v>0</v>
      </c>
      <c r="O80" s="180">
        <f>ROUND(E80*N80,2)</f>
        <v>0</v>
      </c>
      <c r="P80" s="180">
        <v>0</v>
      </c>
      <c r="Q80" s="180">
        <f>ROUND(E80*P80,2)</f>
        <v>0</v>
      </c>
      <c r="R80" s="180" t="s">
        <v>225</v>
      </c>
      <c r="S80" s="180" t="s">
        <v>133</v>
      </c>
      <c r="T80" s="181" t="s">
        <v>133</v>
      </c>
      <c r="U80" s="165">
        <v>0.27</v>
      </c>
      <c r="V80" s="165">
        <f>ROUND(E80*U80,2)</f>
        <v>31.35</v>
      </c>
      <c r="W80" s="165"/>
      <c r="X80" s="154"/>
      <c r="Y80" s="154"/>
      <c r="Z80" s="154"/>
      <c r="AA80" s="154"/>
      <c r="AB80" s="154"/>
      <c r="AC80" s="154"/>
      <c r="AD80" s="154"/>
      <c r="AE80" s="154"/>
      <c r="AF80" s="154"/>
      <c r="AG80" s="154" t="s">
        <v>190</v>
      </c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</row>
    <row r="81" spans="1:60" outlineLevel="1" x14ac:dyDescent="0.2">
      <c r="A81" s="163"/>
      <c r="B81" s="164"/>
      <c r="C81" s="261" t="s">
        <v>275</v>
      </c>
      <c r="D81" s="262"/>
      <c r="E81" s="262"/>
      <c r="F81" s="262"/>
      <c r="G81" s="262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54"/>
      <c r="Y81" s="154"/>
      <c r="Z81" s="154"/>
      <c r="AA81" s="154"/>
      <c r="AB81" s="154"/>
      <c r="AC81" s="154"/>
      <c r="AD81" s="154"/>
      <c r="AE81" s="154"/>
      <c r="AF81" s="154"/>
      <c r="AG81" s="154" t="s">
        <v>137</v>
      </c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</row>
    <row r="82" spans="1:60" outlineLevel="1" x14ac:dyDescent="0.2">
      <c r="A82" s="163"/>
      <c r="B82" s="164"/>
      <c r="C82" s="205" t="s">
        <v>265</v>
      </c>
      <c r="D82" s="189"/>
      <c r="E82" s="190">
        <v>116.12</v>
      </c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54"/>
      <c r="Y82" s="154"/>
      <c r="Z82" s="154"/>
      <c r="AA82" s="154"/>
      <c r="AB82" s="154"/>
      <c r="AC82" s="154"/>
      <c r="AD82" s="154"/>
      <c r="AE82" s="154"/>
      <c r="AF82" s="154"/>
      <c r="AG82" s="154" t="s">
        <v>194</v>
      </c>
      <c r="AH82" s="154">
        <v>5</v>
      </c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</row>
    <row r="83" spans="1:60" outlineLevel="1" x14ac:dyDescent="0.2">
      <c r="A83" s="175">
        <v>20</v>
      </c>
      <c r="B83" s="176" t="s">
        <v>276</v>
      </c>
      <c r="C83" s="185" t="s">
        <v>277</v>
      </c>
      <c r="D83" s="177" t="s">
        <v>188</v>
      </c>
      <c r="E83" s="178">
        <v>180</v>
      </c>
      <c r="F83" s="179"/>
      <c r="G83" s="180">
        <f>ROUND(E83*F83,2)</f>
        <v>0</v>
      </c>
      <c r="H83" s="179"/>
      <c r="I83" s="180">
        <f>ROUND(E83*H83,2)</f>
        <v>0</v>
      </c>
      <c r="J83" s="179"/>
      <c r="K83" s="180">
        <f>ROUND(E83*J83,2)</f>
        <v>0</v>
      </c>
      <c r="L83" s="180">
        <v>21</v>
      </c>
      <c r="M83" s="180">
        <f>G83*(1+L83/100)</f>
        <v>0</v>
      </c>
      <c r="N83" s="180">
        <v>9.4000000000000004E-3</v>
      </c>
      <c r="O83" s="180">
        <f>ROUND(E83*N83,2)</f>
        <v>1.69</v>
      </c>
      <c r="P83" s="180">
        <v>0</v>
      </c>
      <c r="Q83" s="180">
        <f>ROUND(E83*P83,2)</f>
        <v>0</v>
      </c>
      <c r="R83" s="180" t="s">
        <v>278</v>
      </c>
      <c r="S83" s="180" t="s">
        <v>133</v>
      </c>
      <c r="T83" s="181" t="s">
        <v>133</v>
      </c>
      <c r="U83" s="165">
        <v>0.8640000000000001</v>
      </c>
      <c r="V83" s="165">
        <f>ROUND(E83*U83,2)</f>
        <v>155.52000000000001</v>
      </c>
      <c r="W83" s="165"/>
      <c r="X83" s="154"/>
      <c r="Y83" s="154"/>
      <c r="Z83" s="154"/>
      <c r="AA83" s="154"/>
      <c r="AB83" s="154"/>
      <c r="AC83" s="154"/>
      <c r="AD83" s="154"/>
      <c r="AE83" s="154"/>
      <c r="AF83" s="154"/>
      <c r="AG83" s="154" t="s">
        <v>190</v>
      </c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</row>
    <row r="84" spans="1:60" outlineLevel="1" x14ac:dyDescent="0.2">
      <c r="A84" s="163"/>
      <c r="B84" s="164"/>
      <c r="C84" s="272" t="s">
        <v>279</v>
      </c>
      <c r="D84" s="273"/>
      <c r="E84" s="273"/>
      <c r="F84" s="273"/>
      <c r="G84" s="273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54"/>
      <c r="Y84" s="154"/>
      <c r="Z84" s="154"/>
      <c r="AA84" s="154"/>
      <c r="AB84" s="154"/>
      <c r="AC84" s="154"/>
      <c r="AD84" s="154"/>
      <c r="AE84" s="154"/>
      <c r="AF84" s="154"/>
      <c r="AG84" s="154" t="s">
        <v>192</v>
      </c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</row>
    <row r="85" spans="1:60" outlineLevel="1" x14ac:dyDescent="0.2">
      <c r="A85" s="163"/>
      <c r="B85" s="164"/>
      <c r="C85" s="263" t="s">
        <v>280</v>
      </c>
      <c r="D85" s="264"/>
      <c r="E85" s="264"/>
      <c r="F85" s="264"/>
      <c r="G85" s="264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54"/>
      <c r="Y85" s="154"/>
      <c r="Z85" s="154"/>
      <c r="AA85" s="154"/>
      <c r="AB85" s="154"/>
      <c r="AC85" s="154"/>
      <c r="AD85" s="154"/>
      <c r="AE85" s="154"/>
      <c r="AF85" s="154"/>
      <c r="AG85" s="154" t="s">
        <v>137</v>
      </c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</row>
    <row r="86" spans="1:60" outlineLevel="1" x14ac:dyDescent="0.2">
      <c r="A86" s="163"/>
      <c r="B86" s="164"/>
      <c r="C86" s="205" t="s">
        <v>281</v>
      </c>
      <c r="D86" s="189"/>
      <c r="E86" s="190">
        <v>180</v>
      </c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54"/>
      <c r="Y86" s="154"/>
      <c r="Z86" s="154"/>
      <c r="AA86" s="154"/>
      <c r="AB86" s="154"/>
      <c r="AC86" s="154"/>
      <c r="AD86" s="154"/>
      <c r="AE86" s="154"/>
      <c r="AF86" s="154"/>
      <c r="AG86" s="154" t="s">
        <v>194</v>
      </c>
      <c r="AH86" s="154">
        <v>0</v>
      </c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</row>
    <row r="87" spans="1:60" outlineLevel="1" x14ac:dyDescent="0.2">
      <c r="A87" s="175">
        <v>21</v>
      </c>
      <c r="B87" s="176" t="s">
        <v>282</v>
      </c>
      <c r="C87" s="185" t="s">
        <v>283</v>
      </c>
      <c r="D87" s="177" t="s">
        <v>188</v>
      </c>
      <c r="E87" s="178">
        <v>180</v>
      </c>
      <c r="F87" s="179"/>
      <c r="G87" s="180">
        <f>ROUND(E87*F87,2)</f>
        <v>0</v>
      </c>
      <c r="H87" s="179"/>
      <c r="I87" s="180">
        <f>ROUND(E87*H87,2)</f>
        <v>0</v>
      </c>
      <c r="J87" s="179"/>
      <c r="K87" s="180">
        <f>ROUND(E87*J87,2)</f>
        <v>0</v>
      </c>
      <c r="L87" s="180">
        <v>21</v>
      </c>
      <c r="M87" s="180">
        <f>G87*(1+L87/100)</f>
        <v>0</v>
      </c>
      <c r="N87" s="180">
        <v>0</v>
      </c>
      <c r="O87" s="180">
        <f>ROUND(E87*N87,2)</f>
        <v>0</v>
      </c>
      <c r="P87" s="180">
        <v>0</v>
      </c>
      <c r="Q87" s="180">
        <f>ROUND(E87*P87,2)</f>
        <v>0</v>
      </c>
      <c r="R87" s="180" t="s">
        <v>278</v>
      </c>
      <c r="S87" s="180" t="s">
        <v>133</v>
      </c>
      <c r="T87" s="181" t="s">
        <v>133</v>
      </c>
      <c r="U87" s="165">
        <v>0.37100000000000005</v>
      </c>
      <c r="V87" s="165">
        <f>ROUND(E87*U87,2)</f>
        <v>66.78</v>
      </c>
      <c r="W87" s="165"/>
      <c r="X87" s="154"/>
      <c r="Y87" s="154"/>
      <c r="Z87" s="154"/>
      <c r="AA87" s="154"/>
      <c r="AB87" s="154"/>
      <c r="AC87" s="154"/>
      <c r="AD87" s="154"/>
      <c r="AE87" s="154"/>
      <c r="AF87" s="154"/>
      <c r="AG87" s="154" t="s">
        <v>190</v>
      </c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</row>
    <row r="88" spans="1:60" outlineLevel="1" x14ac:dyDescent="0.2">
      <c r="A88" s="163"/>
      <c r="B88" s="164"/>
      <c r="C88" s="272" t="s">
        <v>279</v>
      </c>
      <c r="D88" s="273"/>
      <c r="E88" s="273"/>
      <c r="F88" s="273"/>
      <c r="G88" s="273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54"/>
      <c r="Y88" s="154"/>
      <c r="Z88" s="154"/>
      <c r="AA88" s="154"/>
      <c r="AB88" s="154"/>
      <c r="AC88" s="154"/>
      <c r="AD88" s="154"/>
      <c r="AE88" s="154"/>
      <c r="AF88" s="154"/>
      <c r="AG88" s="154" t="s">
        <v>192</v>
      </c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</row>
    <row r="89" spans="1:60" outlineLevel="1" x14ac:dyDescent="0.2">
      <c r="A89" s="163"/>
      <c r="B89" s="164"/>
      <c r="C89" s="263" t="s">
        <v>280</v>
      </c>
      <c r="D89" s="264"/>
      <c r="E89" s="264"/>
      <c r="F89" s="264"/>
      <c r="G89" s="264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54"/>
      <c r="Y89" s="154"/>
      <c r="Z89" s="154"/>
      <c r="AA89" s="154"/>
      <c r="AB89" s="154"/>
      <c r="AC89" s="154"/>
      <c r="AD89" s="154"/>
      <c r="AE89" s="154"/>
      <c r="AF89" s="154"/>
      <c r="AG89" s="154" t="s">
        <v>137</v>
      </c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</row>
    <row r="90" spans="1:60" outlineLevel="1" x14ac:dyDescent="0.2">
      <c r="A90" s="163"/>
      <c r="B90" s="164"/>
      <c r="C90" s="205" t="s">
        <v>284</v>
      </c>
      <c r="D90" s="189"/>
      <c r="E90" s="190">
        <v>180</v>
      </c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54"/>
      <c r="Y90" s="154"/>
      <c r="Z90" s="154"/>
      <c r="AA90" s="154"/>
      <c r="AB90" s="154"/>
      <c r="AC90" s="154"/>
      <c r="AD90" s="154"/>
      <c r="AE90" s="154"/>
      <c r="AF90" s="154"/>
      <c r="AG90" s="154" t="s">
        <v>194</v>
      </c>
      <c r="AH90" s="154">
        <v>5</v>
      </c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</row>
    <row r="91" spans="1:60" outlineLevel="1" x14ac:dyDescent="0.2">
      <c r="A91" s="175">
        <v>22</v>
      </c>
      <c r="B91" s="176" t="s">
        <v>285</v>
      </c>
      <c r="C91" s="185" t="s">
        <v>286</v>
      </c>
      <c r="D91" s="177" t="s">
        <v>224</v>
      </c>
      <c r="E91" s="178">
        <v>1238.2669800000001</v>
      </c>
      <c r="F91" s="179"/>
      <c r="G91" s="180">
        <f>ROUND(E91*F91,2)</f>
        <v>0</v>
      </c>
      <c r="H91" s="179"/>
      <c r="I91" s="180">
        <f>ROUND(E91*H91,2)</f>
        <v>0</v>
      </c>
      <c r="J91" s="179"/>
      <c r="K91" s="180">
        <f>ROUND(E91*J91,2)</f>
        <v>0</v>
      </c>
      <c r="L91" s="180">
        <v>21</v>
      </c>
      <c r="M91" s="180">
        <f>G91*(1+L91/100)</f>
        <v>0</v>
      </c>
      <c r="N91" s="180">
        <v>0</v>
      </c>
      <c r="O91" s="180">
        <f>ROUND(E91*N91,2)</f>
        <v>0</v>
      </c>
      <c r="P91" s="180">
        <v>0</v>
      </c>
      <c r="Q91" s="180">
        <f>ROUND(E91*P91,2)</f>
        <v>0</v>
      </c>
      <c r="R91" s="180" t="s">
        <v>225</v>
      </c>
      <c r="S91" s="180" t="s">
        <v>133</v>
      </c>
      <c r="T91" s="181" t="s">
        <v>133</v>
      </c>
      <c r="U91" s="165">
        <v>0</v>
      </c>
      <c r="V91" s="165">
        <f>ROUND(E91*U91,2)</f>
        <v>0</v>
      </c>
      <c r="W91" s="165"/>
      <c r="X91" s="154"/>
      <c r="Y91" s="154"/>
      <c r="Z91" s="154"/>
      <c r="AA91" s="154"/>
      <c r="AB91" s="154"/>
      <c r="AC91" s="154"/>
      <c r="AD91" s="154"/>
      <c r="AE91" s="154"/>
      <c r="AF91" s="154"/>
      <c r="AG91" s="154" t="s">
        <v>190</v>
      </c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</row>
    <row r="92" spans="1:60" outlineLevel="1" x14ac:dyDescent="0.2">
      <c r="A92" s="163"/>
      <c r="B92" s="164"/>
      <c r="C92" s="205" t="s">
        <v>287</v>
      </c>
      <c r="D92" s="189"/>
      <c r="E92" s="190">
        <v>1238.2669800000001</v>
      </c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54"/>
      <c r="Y92" s="154"/>
      <c r="Z92" s="154"/>
      <c r="AA92" s="154"/>
      <c r="AB92" s="154"/>
      <c r="AC92" s="154"/>
      <c r="AD92" s="154"/>
      <c r="AE92" s="154"/>
      <c r="AF92" s="154"/>
      <c r="AG92" s="154" t="s">
        <v>194</v>
      </c>
      <c r="AH92" s="154">
        <v>5</v>
      </c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</row>
    <row r="93" spans="1:60" x14ac:dyDescent="0.2">
      <c r="A93" s="169" t="s">
        <v>128</v>
      </c>
      <c r="B93" s="170" t="s">
        <v>68</v>
      </c>
      <c r="C93" s="184" t="s">
        <v>69</v>
      </c>
      <c r="D93" s="171"/>
      <c r="E93" s="172"/>
      <c r="F93" s="173"/>
      <c r="G93" s="173">
        <f>SUMIF(AG94:AG126,"&lt;&gt;NOR",G94:G126)</f>
        <v>0</v>
      </c>
      <c r="H93" s="173"/>
      <c r="I93" s="173">
        <f>SUM(I94:I126)</f>
        <v>0</v>
      </c>
      <c r="J93" s="173"/>
      <c r="K93" s="173">
        <f>SUM(K94:K126)</f>
        <v>0</v>
      </c>
      <c r="L93" s="173"/>
      <c r="M93" s="173">
        <f>SUM(M94:M126)</f>
        <v>0</v>
      </c>
      <c r="N93" s="173"/>
      <c r="O93" s="173">
        <f>SUM(O94:O126)</f>
        <v>2442.46</v>
      </c>
      <c r="P93" s="173"/>
      <c r="Q93" s="173">
        <f>SUM(Q94:Q126)</f>
        <v>0</v>
      </c>
      <c r="R93" s="173"/>
      <c r="S93" s="173"/>
      <c r="T93" s="174"/>
      <c r="U93" s="168"/>
      <c r="V93" s="168">
        <f>SUM(V94:V126)</f>
        <v>738.8</v>
      </c>
      <c r="W93" s="168"/>
      <c r="AG93" t="s">
        <v>129</v>
      </c>
    </row>
    <row r="94" spans="1:60" outlineLevel="1" x14ac:dyDescent="0.2">
      <c r="A94" s="175">
        <v>23</v>
      </c>
      <c r="B94" s="176" t="s">
        <v>288</v>
      </c>
      <c r="C94" s="185" t="s">
        <v>289</v>
      </c>
      <c r="D94" s="177" t="s">
        <v>224</v>
      </c>
      <c r="E94" s="178">
        <v>740.68260000000009</v>
      </c>
      <c r="F94" s="179"/>
      <c r="G94" s="180">
        <f>ROUND(E94*F94,2)</f>
        <v>0</v>
      </c>
      <c r="H94" s="179"/>
      <c r="I94" s="180">
        <f>ROUND(E94*H94,2)</f>
        <v>0</v>
      </c>
      <c r="J94" s="179"/>
      <c r="K94" s="180">
        <f>ROUND(E94*J94,2)</f>
        <v>0</v>
      </c>
      <c r="L94" s="180">
        <v>21</v>
      </c>
      <c r="M94" s="180">
        <f>G94*(1+L94/100)</f>
        <v>0</v>
      </c>
      <c r="N94" s="180">
        <v>0</v>
      </c>
      <c r="O94" s="180">
        <f>ROUND(E94*N94,2)</f>
        <v>0</v>
      </c>
      <c r="P94" s="180">
        <v>0</v>
      </c>
      <c r="Q94" s="180">
        <f>ROUND(E94*P94,2)</f>
        <v>0</v>
      </c>
      <c r="R94" s="180" t="s">
        <v>225</v>
      </c>
      <c r="S94" s="180" t="s">
        <v>133</v>
      </c>
      <c r="T94" s="181" t="s">
        <v>133</v>
      </c>
      <c r="U94" s="165">
        <v>0.42200000000000004</v>
      </c>
      <c r="V94" s="165">
        <f>ROUND(E94*U94,2)</f>
        <v>312.57</v>
      </c>
      <c r="W94" s="165"/>
      <c r="X94" s="154"/>
      <c r="Y94" s="154"/>
      <c r="Z94" s="154"/>
      <c r="AA94" s="154"/>
      <c r="AB94" s="154"/>
      <c r="AC94" s="154"/>
      <c r="AD94" s="154"/>
      <c r="AE94" s="154"/>
      <c r="AF94" s="154"/>
      <c r="AG94" s="154" t="s">
        <v>190</v>
      </c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</row>
    <row r="95" spans="1:60" outlineLevel="1" x14ac:dyDescent="0.2">
      <c r="A95" s="163"/>
      <c r="B95" s="164"/>
      <c r="C95" s="272" t="s">
        <v>237</v>
      </c>
      <c r="D95" s="273"/>
      <c r="E95" s="273"/>
      <c r="F95" s="273"/>
      <c r="G95" s="273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54"/>
      <c r="Y95" s="154"/>
      <c r="Z95" s="154"/>
      <c r="AA95" s="154"/>
      <c r="AB95" s="154"/>
      <c r="AC95" s="154"/>
      <c r="AD95" s="154"/>
      <c r="AE95" s="154"/>
      <c r="AF95" s="154"/>
      <c r="AG95" s="154" t="s">
        <v>192</v>
      </c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82" t="str">
        <f>C95</f>
        <v>s přemístěním výkopku v příčných profilech na vzdálenost do 15 m nebo s naložením na dopravní prostředek.</v>
      </c>
      <c r="BB95" s="154"/>
      <c r="BC95" s="154"/>
      <c r="BD95" s="154"/>
      <c r="BE95" s="154"/>
      <c r="BF95" s="154"/>
      <c r="BG95" s="154"/>
      <c r="BH95" s="154"/>
    </row>
    <row r="96" spans="1:60" outlineLevel="1" x14ac:dyDescent="0.2">
      <c r="A96" s="163"/>
      <c r="B96" s="164"/>
      <c r="C96" s="263" t="s">
        <v>290</v>
      </c>
      <c r="D96" s="264"/>
      <c r="E96" s="264"/>
      <c r="F96" s="264"/>
      <c r="G96" s="264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54"/>
      <c r="Y96" s="154"/>
      <c r="Z96" s="154"/>
      <c r="AA96" s="154"/>
      <c r="AB96" s="154"/>
      <c r="AC96" s="154"/>
      <c r="AD96" s="154"/>
      <c r="AE96" s="154"/>
      <c r="AF96" s="154"/>
      <c r="AG96" s="154" t="s">
        <v>137</v>
      </c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</row>
    <row r="97" spans="1:60" outlineLevel="1" x14ac:dyDescent="0.2">
      <c r="A97" s="163"/>
      <c r="B97" s="164"/>
      <c r="C97" s="205" t="s">
        <v>291</v>
      </c>
      <c r="D97" s="189"/>
      <c r="E97" s="190">
        <v>740.68260000000009</v>
      </c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54"/>
      <c r="Y97" s="154"/>
      <c r="Z97" s="154"/>
      <c r="AA97" s="154"/>
      <c r="AB97" s="154"/>
      <c r="AC97" s="154"/>
      <c r="AD97" s="154"/>
      <c r="AE97" s="154"/>
      <c r="AF97" s="154"/>
      <c r="AG97" s="154" t="s">
        <v>194</v>
      </c>
      <c r="AH97" s="154">
        <v>0</v>
      </c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</row>
    <row r="98" spans="1:60" outlineLevel="1" x14ac:dyDescent="0.2">
      <c r="A98" s="175">
        <v>24</v>
      </c>
      <c r="B98" s="176" t="s">
        <v>244</v>
      </c>
      <c r="C98" s="185" t="s">
        <v>245</v>
      </c>
      <c r="D98" s="177" t="s">
        <v>224</v>
      </c>
      <c r="E98" s="178">
        <v>148.13652000000002</v>
      </c>
      <c r="F98" s="179"/>
      <c r="G98" s="180">
        <f>ROUND(E98*F98,2)</f>
        <v>0</v>
      </c>
      <c r="H98" s="179"/>
      <c r="I98" s="180">
        <f>ROUND(E98*H98,2)</f>
        <v>0</v>
      </c>
      <c r="J98" s="179"/>
      <c r="K98" s="180">
        <f>ROUND(E98*J98,2)</f>
        <v>0</v>
      </c>
      <c r="L98" s="180">
        <v>21</v>
      </c>
      <c r="M98" s="180">
        <f>G98*(1+L98/100)</f>
        <v>0</v>
      </c>
      <c r="N98" s="180">
        <v>0</v>
      </c>
      <c r="O98" s="180">
        <f>ROUND(E98*N98,2)</f>
        <v>0</v>
      </c>
      <c r="P98" s="180">
        <v>0</v>
      </c>
      <c r="Q98" s="180">
        <f>ROUND(E98*P98,2)</f>
        <v>0</v>
      </c>
      <c r="R98" s="180" t="s">
        <v>225</v>
      </c>
      <c r="S98" s="180" t="s">
        <v>133</v>
      </c>
      <c r="T98" s="181" t="s">
        <v>133</v>
      </c>
      <c r="U98" s="165">
        <v>8.8000000000000009E-2</v>
      </c>
      <c r="V98" s="165">
        <f>ROUND(E98*U98,2)</f>
        <v>13.04</v>
      </c>
      <c r="W98" s="165"/>
      <c r="X98" s="154"/>
      <c r="Y98" s="154"/>
      <c r="Z98" s="154"/>
      <c r="AA98" s="154"/>
      <c r="AB98" s="154"/>
      <c r="AC98" s="154"/>
      <c r="AD98" s="154"/>
      <c r="AE98" s="154"/>
      <c r="AF98" s="154"/>
      <c r="AG98" s="154" t="s">
        <v>190</v>
      </c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</row>
    <row r="99" spans="1:60" outlineLevel="1" x14ac:dyDescent="0.2">
      <c r="A99" s="163"/>
      <c r="B99" s="164"/>
      <c r="C99" s="272" t="s">
        <v>237</v>
      </c>
      <c r="D99" s="273"/>
      <c r="E99" s="273"/>
      <c r="F99" s="273"/>
      <c r="G99" s="273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54"/>
      <c r="Y99" s="154"/>
      <c r="Z99" s="154"/>
      <c r="AA99" s="154"/>
      <c r="AB99" s="154"/>
      <c r="AC99" s="154"/>
      <c r="AD99" s="154"/>
      <c r="AE99" s="154"/>
      <c r="AF99" s="154"/>
      <c r="AG99" s="154" t="s">
        <v>192</v>
      </c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82" t="str">
        <f>C99</f>
        <v>s přemístěním výkopku v příčných profilech na vzdálenost do 15 m nebo s naložením na dopravní prostředek.</v>
      </c>
      <c r="BB99" s="154"/>
      <c r="BC99" s="154"/>
      <c r="BD99" s="154"/>
      <c r="BE99" s="154"/>
      <c r="BF99" s="154"/>
      <c r="BG99" s="154"/>
      <c r="BH99" s="154"/>
    </row>
    <row r="100" spans="1:60" outlineLevel="1" x14ac:dyDescent="0.2">
      <c r="A100" s="163"/>
      <c r="B100" s="164"/>
      <c r="C100" s="263" t="s">
        <v>290</v>
      </c>
      <c r="D100" s="264"/>
      <c r="E100" s="264"/>
      <c r="F100" s="264"/>
      <c r="G100" s="264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 t="s">
        <v>137</v>
      </c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</row>
    <row r="101" spans="1:60" outlineLevel="1" x14ac:dyDescent="0.2">
      <c r="A101" s="163"/>
      <c r="B101" s="164"/>
      <c r="C101" s="205" t="s">
        <v>292</v>
      </c>
      <c r="D101" s="189"/>
      <c r="E101" s="190">
        <v>148.13652000000002</v>
      </c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 t="s">
        <v>194</v>
      </c>
      <c r="AH101" s="154">
        <v>5</v>
      </c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</row>
    <row r="102" spans="1:60" outlineLevel="1" x14ac:dyDescent="0.2">
      <c r="A102" s="175">
        <v>25</v>
      </c>
      <c r="B102" s="176" t="s">
        <v>293</v>
      </c>
      <c r="C102" s="185" t="s">
        <v>294</v>
      </c>
      <c r="D102" s="177" t="s">
        <v>224</v>
      </c>
      <c r="E102" s="178">
        <v>317.43434000000002</v>
      </c>
      <c r="F102" s="179"/>
      <c r="G102" s="180">
        <f>ROUND(E102*F102,2)</f>
        <v>0</v>
      </c>
      <c r="H102" s="179"/>
      <c r="I102" s="180">
        <f>ROUND(E102*H102,2)</f>
        <v>0</v>
      </c>
      <c r="J102" s="179"/>
      <c r="K102" s="180">
        <f>ROUND(E102*J102,2)</f>
        <v>0</v>
      </c>
      <c r="L102" s="180">
        <v>21</v>
      </c>
      <c r="M102" s="180">
        <f>G102*(1+L102/100)</f>
        <v>0</v>
      </c>
      <c r="N102" s="180">
        <v>0</v>
      </c>
      <c r="O102" s="180">
        <f>ROUND(E102*N102,2)</f>
        <v>0</v>
      </c>
      <c r="P102" s="180">
        <v>0</v>
      </c>
      <c r="Q102" s="180">
        <f>ROUND(E102*P102,2)</f>
        <v>0</v>
      </c>
      <c r="R102" s="180" t="s">
        <v>225</v>
      </c>
      <c r="S102" s="180" t="s">
        <v>133</v>
      </c>
      <c r="T102" s="181" t="s">
        <v>133</v>
      </c>
      <c r="U102" s="165">
        <v>0.81800000000000006</v>
      </c>
      <c r="V102" s="165">
        <f>ROUND(E102*U102,2)</f>
        <v>259.66000000000003</v>
      </c>
      <c r="W102" s="165"/>
      <c r="X102" s="154"/>
      <c r="Y102" s="154"/>
      <c r="Z102" s="154"/>
      <c r="AA102" s="154"/>
      <c r="AB102" s="154"/>
      <c r="AC102" s="154"/>
      <c r="AD102" s="154"/>
      <c r="AE102" s="154"/>
      <c r="AF102" s="154"/>
      <c r="AG102" s="154" t="s">
        <v>190</v>
      </c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</row>
    <row r="103" spans="1:60" outlineLevel="1" x14ac:dyDescent="0.2">
      <c r="A103" s="163"/>
      <c r="B103" s="164"/>
      <c r="C103" s="272" t="s">
        <v>237</v>
      </c>
      <c r="D103" s="273"/>
      <c r="E103" s="273"/>
      <c r="F103" s="273"/>
      <c r="G103" s="273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 t="s">
        <v>192</v>
      </c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82" t="str">
        <f>C103</f>
        <v>s přemístěním výkopku v příčných profilech na vzdálenost do 15 m nebo s naložením na dopravní prostředek.</v>
      </c>
      <c r="BB103" s="154"/>
      <c r="BC103" s="154"/>
      <c r="BD103" s="154"/>
      <c r="BE103" s="154"/>
      <c r="BF103" s="154"/>
      <c r="BG103" s="154"/>
      <c r="BH103" s="154"/>
    </row>
    <row r="104" spans="1:60" outlineLevel="1" x14ac:dyDescent="0.2">
      <c r="A104" s="163"/>
      <c r="B104" s="164"/>
      <c r="C104" s="263" t="s">
        <v>290</v>
      </c>
      <c r="D104" s="264"/>
      <c r="E104" s="264"/>
      <c r="F104" s="264"/>
      <c r="G104" s="264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 t="s">
        <v>137</v>
      </c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</row>
    <row r="105" spans="1:60" outlineLevel="1" x14ac:dyDescent="0.2">
      <c r="A105" s="163"/>
      <c r="B105" s="164"/>
      <c r="C105" s="205" t="s">
        <v>295</v>
      </c>
      <c r="D105" s="189"/>
      <c r="E105" s="190">
        <v>317.43434000000002</v>
      </c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54"/>
      <c r="Y105" s="154"/>
      <c r="Z105" s="154"/>
      <c r="AA105" s="154"/>
      <c r="AB105" s="154"/>
      <c r="AC105" s="154"/>
      <c r="AD105" s="154"/>
      <c r="AE105" s="154"/>
      <c r="AF105" s="154"/>
      <c r="AG105" s="154" t="s">
        <v>194</v>
      </c>
      <c r="AH105" s="154">
        <v>5</v>
      </c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60" outlineLevel="1" x14ac:dyDescent="0.2">
      <c r="A106" s="163"/>
      <c r="B106" s="164"/>
      <c r="C106" s="206" t="s">
        <v>250</v>
      </c>
      <c r="D106" s="191"/>
      <c r="E106" s="192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154" t="s">
        <v>194</v>
      </c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</row>
    <row r="107" spans="1:60" outlineLevel="1" x14ac:dyDescent="0.2">
      <c r="A107" s="163"/>
      <c r="B107" s="164"/>
      <c r="C107" s="207" t="s">
        <v>251</v>
      </c>
      <c r="D107" s="191"/>
      <c r="E107" s="192">
        <v>0.42857000000000001</v>
      </c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54"/>
      <c r="Y107" s="154"/>
      <c r="Z107" s="154"/>
      <c r="AA107" s="154"/>
      <c r="AB107" s="154"/>
      <c r="AC107" s="154"/>
      <c r="AD107" s="154"/>
      <c r="AE107" s="154"/>
      <c r="AF107" s="154"/>
      <c r="AG107" s="154" t="s">
        <v>194</v>
      </c>
      <c r="AH107" s="154">
        <v>2</v>
      </c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</row>
    <row r="108" spans="1:60" outlineLevel="1" x14ac:dyDescent="0.2">
      <c r="A108" s="163"/>
      <c r="B108" s="164"/>
      <c r="C108" s="206" t="s">
        <v>252</v>
      </c>
      <c r="D108" s="191"/>
      <c r="E108" s="192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54"/>
      <c r="Y108" s="154"/>
      <c r="Z108" s="154"/>
      <c r="AA108" s="154"/>
      <c r="AB108" s="154"/>
      <c r="AC108" s="154"/>
      <c r="AD108" s="154"/>
      <c r="AE108" s="154"/>
      <c r="AF108" s="154"/>
      <c r="AG108" s="154" t="s">
        <v>194</v>
      </c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</row>
    <row r="109" spans="1:60" outlineLevel="1" x14ac:dyDescent="0.2">
      <c r="A109" s="175">
        <v>26</v>
      </c>
      <c r="B109" s="176" t="s">
        <v>253</v>
      </c>
      <c r="C109" s="185" t="s">
        <v>254</v>
      </c>
      <c r="D109" s="177" t="s">
        <v>224</v>
      </c>
      <c r="E109" s="178">
        <v>63.486870000000003</v>
      </c>
      <c r="F109" s="179"/>
      <c r="G109" s="180">
        <f>ROUND(E109*F109,2)</f>
        <v>0</v>
      </c>
      <c r="H109" s="179"/>
      <c r="I109" s="180">
        <f>ROUND(E109*H109,2)</f>
        <v>0</v>
      </c>
      <c r="J109" s="179"/>
      <c r="K109" s="180">
        <f>ROUND(E109*J109,2)</f>
        <v>0</v>
      </c>
      <c r="L109" s="180">
        <v>21</v>
      </c>
      <c r="M109" s="180">
        <f>G109*(1+L109/100)</f>
        <v>0</v>
      </c>
      <c r="N109" s="180">
        <v>0</v>
      </c>
      <c r="O109" s="180">
        <f>ROUND(E109*N109,2)</f>
        <v>0</v>
      </c>
      <c r="P109" s="180">
        <v>0</v>
      </c>
      <c r="Q109" s="180">
        <f>ROUND(E109*P109,2)</f>
        <v>0</v>
      </c>
      <c r="R109" s="180" t="s">
        <v>225</v>
      </c>
      <c r="S109" s="180" t="s">
        <v>133</v>
      </c>
      <c r="T109" s="181" t="s">
        <v>133</v>
      </c>
      <c r="U109" s="165">
        <v>0.11900000000000001</v>
      </c>
      <c r="V109" s="165">
        <f>ROUND(E109*U109,2)</f>
        <v>7.55</v>
      </c>
      <c r="W109" s="165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 t="s">
        <v>190</v>
      </c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</row>
    <row r="110" spans="1:60" outlineLevel="1" x14ac:dyDescent="0.2">
      <c r="A110" s="163"/>
      <c r="B110" s="164"/>
      <c r="C110" s="272" t="s">
        <v>237</v>
      </c>
      <c r="D110" s="273"/>
      <c r="E110" s="273"/>
      <c r="F110" s="273"/>
      <c r="G110" s="273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54"/>
      <c r="Y110" s="154"/>
      <c r="Z110" s="154"/>
      <c r="AA110" s="154"/>
      <c r="AB110" s="154"/>
      <c r="AC110" s="154"/>
      <c r="AD110" s="154"/>
      <c r="AE110" s="154"/>
      <c r="AF110" s="154"/>
      <c r="AG110" s="154" t="s">
        <v>192</v>
      </c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82" t="str">
        <f>C110</f>
        <v>s přemístěním výkopku v příčných profilech na vzdálenost do 15 m nebo s naložením na dopravní prostředek.</v>
      </c>
      <c r="BB110" s="154"/>
      <c r="BC110" s="154"/>
      <c r="BD110" s="154"/>
      <c r="BE110" s="154"/>
      <c r="BF110" s="154"/>
      <c r="BG110" s="154"/>
      <c r="BH110" s="154"/>
    </row>
    <row r="111" spans="1:60" outlineLevel="1" x14ac:dyDescent="0.2">
      <c r="A111" s="163"/>
      <c r="B111" s="164"/>
      <c r="C111" s="263" t="s">
        <v>290</v>
      </c>
      <c r="D111" s="264"/>
      <c r="E111" s="264"/>
      <c r="F111" s="264"/>
      <c r="G111" s="264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54"/>
      <c r="Y111" s="154"/>
      <c r="Z111" s="154"/>
      <c r="AA111" s="154"/>
      <c r="AB111" s="154"/>
      <c r="AC111" s="154"/>
      <c r="AD111" s="154"/>
      <c r="AE111" s="154"/>
      <c r="AF111" s="154"/>
      <c r="AG111" s="154" t="s">
        <v>137</v>
      </c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</row>
    <row r="112" spans="1:60" outlineLevel="1" x14ac:dyDescent="0.2">
      <c r="A112" s="163"/>
      <c r="B112" s="164"/>
      <c r="C112" s="205" t="s">
        <v>296</v>
      </c>
      <c r="D112" s="189"/>
      <c r="E112" s="190">
        <v>63.486870000000003</v>
      </c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54"/>
      <c r="Y112" s="154"/>
      <c r="Z112" s="154"/>
      <c r="AA112" s="154"/>
      <c r="AB112" s="154"/>
      <c r="AC112" s="154"/>
      <c r="AD112" s="154"/>
      <c r="AE112" s="154"/>
      <c r="AF112" s="154"/>
      <c r="AG112" s="154" t="s">
        <v>194</v>
      </c>
      <c r="AH112" s="154">
        <v>5</v>
      </c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</row>
    <row r="113" spans="1:60" outlineLevel="1" x14ac:dyDescent="0.2">
      <c r="A113" s="175">
        <v>27</v>
      </c>
      <c r="B113" s="176" t="s">
        <v>266</v>
      </c>
      <c r="C113" s="185" t="s">
        <v>267</v>
      </c>
      <c r="D113" s="177" t="s">
        <v>224</v>
      </c>
      <c r="E113" s="178">
        <v>1058.1169400000001</v>
      </c>
      <c r="F113" s="179"/>
      <c r="G113" s="180">
        <f>ROUND(E113*F113,2)</f>
        <v>0</v>
      </c>
      <c r="H113" s="179"/>
      <c r="I113" s="180">
        <f>ROUND(E113*H113,2)</f>
        <v>0</v>
      </c>
      <c r="J113" s="179"/>
      <c r="K113" s="180">
        <f>ROUND(E113*J113,2)</f>
        <v>0</v>
      </c>
      <c r="L113" s="180">
        <v>21</v>
      </c>
      <c r="M113" s="180">
        <f>G113*(1+L113/100)</f>
        <v>0</v>
      </c>
      <c r="N113" s="180">
        <v>0</v>
      </c>
      <c r="O113" s="180">
        <f>ROUND(E113*N113,2)</f>
        <v>0</v>
      </c>
      <c r="P113" s="180">
        <v>0</v>
      </c>
      <c r="Q113" s="180">
        <f>ROUND(E113*P113,2)</f>
        <v>0</v>
      </c>
      <c r="R113" s="180" t="s">
        <v>225</v>
      </c>
      <c r="S113" s="180" t="s">
        <v>133</v>
      </c>
      <c r="T113" s="181" t="s">
        <v>133</v>
      </c>
      <c r="U113" s="165">
        <v>1.1000000000000001E-2</v>
      </c>
      <c r="V113" s="165">
        <f>ROUND(E113*U113,2)</f>
        <v>11.64</v>
      </c>
      <c r="W113" s="165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 t="s">
        <v>190</v>
      </c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</row>
    <row r="114" spans="1:60" outlineLevel="1" x14ac:dyDescent="0.2">
      <c r="A114" s="163"/>
      <c r="B114" s="164"/>
      <c r="C114" s="272" t="s">
        <v>263</v>
      </c>
      <c r="D114" s="273"/>
      <c r="E114" s="273"/>
      <c r="F114" s="273"/>
      <c r="G114" s="273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54"/>
      <c r="Y114" s="154"/>
      <c r="Z114" s="154"/>
      <c r="AA114" s="154"/>
      <c r="AB114" s="154"/>
      <c r="AC114" s="154"/>
      <c r="AD114" s="154"/>
      <c r="AE114" s="154"/>
      <c r="AF114" s="154"/>
      <c r="AG114" s="154" t="s">
        <v>192</v>
      </c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</row>
    <row r="115" spans="1:60" outlineLevel="1" x14ac:dyDescent="0.2">
      <c r="A115" s="163"/>
      <c r="B115" s="164"/>
      <c r="C115" s="205" t="s">
        <v>297</v>
      </c>
      <c r="D115" s="189"/>
      <c r="E115" s="190">
        <v>317.43434000000002</v>
      </c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54"/>
      <c r="Y115" s="154"/>
      <c r="Z115" s="154"/>
      <c r="AA115" s="154"/>
      <c r="AB115" s="154"/>
      <c r="AC115" s="154"/>
      <c r="AD115" s="154"/>
      <c r="AE115" s="154"/>
      <c r="AF115" s="154"/>
      <c r="AG115" s="154" t="s">
        <v>194</v>
      </c>
      <c r="AH115" s="154">
        <v>5</v>
      </c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</row>
    <row r="116" spans="1:60" outlineLevel="1" x14ac:dyDescent="0.2">
      <c r="A116" s="163"/>
      <c r="B116" s="164"/>
      <c r="C116" s="205" t="s">
        <v>298</v>
      </c>
      <c r="D116" s="189"/>
      <c r="E116" s="190">
        <v>740.68260000000009</v>
      </c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54"/>
      <c r="Y116" s="154"/>
      <c r="Z116" s="154"/>
      <c r="AA116" s="154"/>
      <c r="AB116" s="154"/>
      <c r="AC116" s="154"/>
      <c r="AD116" s="154"/>
      <c r="AE116" s="154"/>
      <c r="AF116" s="154"/>
      <c r="AG116" s="154" t="s">
        <v>194</v>
      </c>
      <c r="AH116" s="154">
        <v>5</v>
      </c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</row>
    <row r="117" spans="1:60" ht="22.5" outlineLevel="1" x14ac:dyDescent="0.2">
      <c r="A117" s="175">
        <v>28</v>
      </c>
      <c r="B117" s="176" t="s">
        <v>299</v>
      </c>
      <c r="C117" s="185" t="s">
        <v>300</v>
      </c>
      <c r="D117" s="177" t="s">
        <v>224</v>
      </c>
      <c r="E117" s="178">
        <v>1110.21</v>
      </c>
      <c r="F117" s="179"/>
      <c r="G117" s="180">
        <f>ROUND(E117*F117,2)</f>
        <v>0</v>
      </c>
      <c r="H117" s="179"/>
      <c r="I117" s="180">
        <f>ROUND(E117*H117,2)</f>
        <v>0</v>
      </c>
      <c r="J117" s="179"/>
      <c r="K117" s="180">
        <f>ROUND(E117*J117,2)</f>
        <v>0</v>
      </c>
      <c r="L117" s="180">
        <v>21</v>
      </c>
      <c r="M117" s="180">
        <f>G117*(1+L117/100)</f>
        <v>0</v>
      </c>
      <c r="N117" s="180">
        <v>0</v>
      </c>
      <c r="O117" s="180">
        <f>ROUND(E117*N117,2)</f>
        <v>0</v>
      </c>
      <c r="P117" s="180">
        <v>0</v>
      </c>
      <c r="Q117" s="180">
        <f>ROUND(E117*P117,2)</f>
        <v>0</v>
      </c>
      <c r="R117" s="180" t="s">
        <v>225</v>
      </c>
      <c r="S117" s="180" t="s">
        <v>133</v>
      </c>
      <c r="T117" s="181" t="s">
        <v>133</v>
      </c>
      <c r="U117" s="165">
        <v>0.12100000000000001</v>
      </c>
      <c r="V117" s="165">
        <f>ROUND(E117*U117,2)</f>
        <v>134.34</v>
      </c>
      <c r="W117" s="165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 t="s">
        <v>190</v>
      </c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</row>
    <row r="118" spans="1:60" outlineLevel="1" x14ac:dyDescent="0.2">
      <c r="A118" s="163"/>
      <c r="B118" s="164"/>
      <c r="C118" s="272" t="s">
        <v>301</v>
      </c>
      <c r="D118" s="273"/>
      <c r="E118" s="273"/>
      <c r="F118" s="273"/>
      <c r="G118" s="273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 t="s">
        <v>192</v>
      </c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</row>
    <row r="119" spans="1:60" outlineLevel="1" x14ac:dyDescent="0.2">
      <c r="A119" s="163"/>
      <c r="B119" s="164"/>
      <c r="C119" s="263" t="s">
        <v>290</v>
      </c>
      <c r="D119" s="264"/>
      <c r="E119" s="264"/>
      <c r="F119" s="264"/>
      <c r="G119" s="264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 t="s">
        <v>137</v>
      </c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</row>
    <row r="120" spans="1:60" outlineLevel="1" x14ac:dyDescent="0.2">
      <c r="A120" s="163"/>
      <c r="B120" s="164"/>
      <c r="C120" s="205" t="s">
        <v>302</v>
      </c>
      <c r="D120" s="189"/>
      <c r="E120" s="190">
        <v>1110.21</v>
      </c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54"/>
      <c r="Y120" s="154"/>
      <c r="Z120" s="154"/>
      <c r="AA120" s="154"/>
      <c r="AB120" s="154"/>
      <c r="AC120" s="154"/>
      <c r="AD120" s="154"/>
      <c r="AE120" s="154"/>
      <c r="AF120" s="154"/>
      <c r="AG120" s="154" t="s">
        <v>194</v>
      </c>
      <c r="AH120" s="154">
        <v>0</v>
      </c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</row>
    <row r="121" spans="1:60" outlineLevel="1" x14ac:dyDescent="0.2">
      <c r="A121" s="175">
        <v>29</v>
      </c>
      <c r="B121" s="176" t="s">
        <v>285</v>
      </c>
      <c r="C121" s="185" t="s">
        <v>286</v>
      </c>
      <c r="D121" s="177" t="s">
        <v>224</v>
      </c>
      <c r="E121" s="178">
        <v>1058.1169400000001</v>
      </c>
      <c r="F121" s="179"/>
      <c r="G121" s="180">
        <f>ROUND(E121*F121,2)</f>
        <v>0</v>
      </c>
      <c r="H121" s="179"/>
      <c r="I121" s="180">
        <f>ROUND(E121*H121,2)</f>
        <v>0</v>
      </c>
      <c r="J121" s="179"/>
      <c r="K121" s="180">
        <f>ROUND(E121*J121,2)</f>
        <v>0</v>
      </c>
      <c r="L121" s="180">
        <v>21</v>
      </c>
      <c r="M121" s="180">
        <f>G121*(1+L121/100)</f>
        <v>0</v>
      </c>
      <c r="N121" s="180">
        <v>0</v>
      </c>
      <c r="O121" s="180">
        <f>ROUND(E121*N121,2)</f>
        <v>0</v>
      </c>
      <c r="P121" s="180">
        <v>0</v>
      </c>
      <c r="Q121" s="180">
        <f>ROUND(E121*P121,2)</f>
        <v>0</v>
      </c>
      <c r="R121" s="180" t="s">
        <v>225</v>
      </c>
      <c r="S121" s="180" t="s">
        <v>133</v>
      </c>
      <c r="T121" s="181" t="s">
        <v>133</v>
      </c>
      <c r="U121" s="165">
        <v>0</v>
      </c>
      <c r="V121" s="165">
        <f>ROUND(E121*U121,2)</f>
        <v>0</v>
      </c>
      <c r="W121" s="165"/>
      <c r="X121" s="154"/>
      <c r="Y121" s="154"/>
      <c r="Z121" s="154"/>
      <c r="AA121" s="154"/>
      <c r="AB121" s="154"/>
      <c r="AC121" s="154"/>
      <c r="AD121" s="154"/>
      <c r="AE121" s="154"/>
      <c r="AF121" s="154"/>
      <c r="AG121" s="154" t="s">
        <v>190</v>
      </c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</row>
    <row r="122" spans="1:60" outlineLevel="1" x14ac:dyDescent="0.2">
      <c r="A122" s="163"/>
      <c r="B122" s="164"/>
      <c r="C122" s="261" t="s">
        <v>290</v>
      </c>
      <c r="D122" s="262"/>
      <c r="E122" s="262"/>
      <c r="F122" s="262"/>
      <c r="G122" s="262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 t="s">
        <v>137</v>
      </c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</row>
    <row r="123" spans="1:60" outlineLevel="1" x14ac:dyDescent="0.2">
      <c r="A123" s="163"/>
      <c r="B123" s="164"/>
      <c r="C123" s="205" t="s">
        <v>303</v>
      </c>
      <c r="D123" s="189"/>
      <c r="E123" s="190">
        <v>1058.1169400000001</v>
      </c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 t="s">
        <v>194</v>
      </c>
      <c r="AH123" s="154">
        <v>5</v>
      </c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4"/>
      <c r="BE123" s="154"/>
      <c r="BF123" s="154"/>
      <c r="BG123" s="154"/>
      <c r="BH123" s="154"/>
    </row>
    <row r="124" spans="1:60" outlineLevel="1" x14ac:dyDescent="0.2">
      <c r="A124" s="175">
        <v>30</v>
      </c>
      <c r="B124" s="176" t="s">
        <v>304</v>
      </c>
      <c r="C124" s="185" t="s">
        <v>305</v>
      </c>
      <c r="D124" s="177" t="s">
        <v>306</v>
      </c>
      <c r="E124" s="178">
        <v>2442.4620000000004</v>
      </c>
      <c r="F124" s="179"/>
      <c r="G124" s="180">
        <f>ROUND(E124*F124,2)</f>
        <v>0</v>
      </c>
      <c r="H124" s="179"/>
      <c r="I124" s="180">
        <f>ROUND(E124*H124,2)</f>
        <v>0</v>
      </c>
      <c r="J124" s="179"/>
      <c r="K124" s="180">
        <f>ROUND(E124*J124,2)</f>
        <v>0</v>
      </c>
      <c r="L124" s="180">
        <v>21</v>
      </c>
      <c r="M124" s="180">
        <f>G124*(1+L124/100)</f>
        <v>0</v>
      </c>
      <c r="N124" s="180">
        <v>1</v>
      </c>
      <c r="O124" s="180">
        <f>ROUND(E124*N124,2)</f>
        <v>2442.46</v>
      </c>
      <c r="P124" s="180">
        <v>0</v>
      </c>
      <c r="Q124" s="180">
        <f>ROUND(E124*P124,2)</f>
        <v>0</v>
      </c>
      <c r="R124" s="180" t="s">
        <v>307</v>
      </c>
      <c r="S124" s="180" t="s">
        <v>133</v>
      </c>
      <c r="T124" s="181" t="s">
        <v>133</v>
      </c>
      <c r="U124" s="165">
        <v>0</v>
      </c>
      <c r="V124" s="165">
        <f>ROUND(E124*U124,2)</f>
        <v>0</v>
      </c>
      <c r="W124" s="165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 t="s">
        <v>308</v>
      </c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54"/>
      <c r="BB124" s="154"/>
      <c r="BC124" s="154"/>
      <c r="BD124" s="154"/>
      <c r="BE124" s="154"/>
      <c r="BF124" s="154"/>
      <c r="BG124" s="154"/>
      <c r="BH124" s="154"/>
    </row>
    <row r="125" spans="1:60" outlineLevel="1" x14ac:dyDescent="0.2">
      <c r="A125" s="163"/>
      <c r="B125" s="164"/>
      <c r="C125" s="261" t="s">
        <v>290</v>
      </c>
      <c r="D125" s="262"/>
      <c r="E125" s="262"/>
      <c r="F125" s="262"/>
      <c r="G125" s="262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 t="s">
        <v>137</v>
      </c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C125" s="154"/>
      <c r="BD125" s="154"/>
      <c r="BE125" s="154"/>
      <c r="BF125" s="154"/>
      <c r="BG125" s="154"/>
      <c r="BH125" s="154"/>
    </row>
    <row r="126" spans="1:60" outlineLevel="1" x14ac:dyDescent="0.2">
      <c r="A126" s="163"/>
      <c r="B126" s="164"/>
      <c r="C126" s="205" t="s">
        <v>309</v>
      </c>
      <c r="D126" s="189"/>
      <c r="E126" s="190">
        <v>2442.4620000000004</v>
      </c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54"/>
      <c r="Y126" s="154"/>
      <c r="Z126" s="154"/>
      <c r="AA126" s="154"/>
      <c r="AB126" s="154"/>
      <c r="AC126" s="154"/>
      <c r="AD126" s="154"/>
      <c r="AE126" s="154"/>
      <c r="AF126" s="154"/>
      <c r="AG126" s="154" t="s">
        <v>194</v>
      </c>
      <c r="AH126" s="154">
        <v>5</v>
      </c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</row>
    <row r="127" spans="1:60" x14ac:dyDescent="0.2">
      <c r="A127" s="169" t="s">
        <v>128</v>
      </c>
      <c r="B127" s="170" t="s">
        <v>70</v>
      </c>
      <c r="C127" s="184" t="s">
        <v>71</v>
      </c>
      <c r="D127" s="171"/>
      <c r="E127" s="172"/>
      <c r="F127" s="173"/>
      <c r="G127" s="173">
        <f>SUMIF(AG128:AG129,"&lt;&gt;NOR",G128:G129)</f>
        <v>0</v>
      </c>
      <c r="H127" s="173"/>
      <c r="I127" s="173">
        <f>SUM(I128:I129)</f>
        <v>0</v>
      </c>
      <c r="J127" s="173"/>
      <c r="K127" s="173">
        <f>SUM(K128:K129)</f>
        <v>0</v>
      </c>
      <c r="L127" s="173"/>
      <c r="M127" s="173">
        <f>SUM(M128:M129)</f>
        <v>0</v>
      </c>
      <c r="N127" s="173"/>
      <c r="O127" s="173">
        <f>SUM(O128:O129)</f>
        <v>0</v>
      </c>
      <c r="P127" s="173"/>
      <c r="Q127" s="173">
        <f>SUM(Q128:Q129)</f>
        <v>0</v>
      </c>
      <c r="R127" s="173"/>
      <c r="S127" s="173"/>
      <c r="T127" s="174"/>
      <c r="U127" s="168"/>
      <c r="V127" s="168">
        <f>SUM(V128:V129)</f>
        <v>9.02</v>
      </c>
      <c r="W127" s="168"/>
      <c r="AG127" t="s">
        <v>129</v>
      </c>
    </row>
    <row r="128" spans="1:60" ht="56.25" outlineLevel="1" x14ac:dyDescent="0.2">
      <c r="A128" s="175">
        <v>31</v>
      </c>
      <c r="B128" s="176" t="s">
        <v>310</v>
      </c>
      <c r="C128" s="185" t="s">
        <v>311</v>
      </c>
      <c r="D128" s="177" t="s">
        <v>224</v>
      </c>
      <c r="E128" s="178">
        <v>209.76400000000001</v>
      </c>
      <c r="F128" s="179"/>
      <c r="G128" s="180">
        <f>ROUND(E128*F128,2)</f>
        <v>0</v>
      </c>
      <c r="H128" s="179"/>
      <c r="I128" s="180">
        <f>ROUND(E128*H128,2)</f>
        <v>0</v>
      </c>
      <c r="J128" s="179"/>
      <c r="K128" s="180">
        <f>ROUND(E128*J128,2)</f>
        <v>0</v>
      </c>
      <c r="L128" s="180">
        <v>21</v>
      </c>
      <c r="M128" s="180">
        <f>G128*(1+L128/100)</f>
        <v>0</v>
      </c>
      <c r="N128" s="180">
        <v>0</v>
      </c>
      <c r="O128" s="180">
        <f>ROUND(E128*N128,2)</f>
        <v>0</v>
      </c>
      <c r="P128" s="180">
        <v>0</v>
      </c>
      <c r="Q128" s="180">
        <f>ROUND(E128*P128,2)</f>
        <v>0</v>
      </c>
      <c r="R128" s="180" t="s">
        <v>225</v>
      </c>
      <c r="S128" s="180" t="s">
        <v>133</v>
      </c>
      <c r="T128" s="181" t="s">
        <v>133</v>
      </c>
      <c r="U128" s="165">
        <v>4.3000000000000003E-2</v>
      </c>
      <c r="V128" s="165">
        <f>ROUND(E128*U128,2)</f>
        <v>9.02</v>
      </c>
      <c r="W128" s="165"/>
      <c r="X128" s="154"/>
      <c r="Y128" s="154"/>
      <c r="Z128" s="154"/>
      <c r="AA128" s="154"/>
      <c r="AB128" s="154"/>
      <c r="AC128" s="154"/>
      <c r="AD128" s="154"/>
      <c r="AE128" s="154"/>
      <c r="AF128" s="154"/>
      <c r="AG128" s="154" t="s">
        <v>190</v>
      </c>
      <c r="AH128" s="154"/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54"/>
      <c r="BB128" s="154"/>
      <c r="BC128" s="154"/>
      <c r="BD128" s="154"/>
      <c r="BE128" s="154"/>
      <c r="BF128" s="154"/>
      <c r="BG128" s="154"/>
      <c r="BH128" s="154"/>
    </row>
    <row r="129" spans="1:60" outlineLevel="1" x14ac:dyDescent="0.2">
      <c r="A129" s="163"/>
      <c r="B129" s="164"/>
      <c r="C129" s="272" t="s">
        <v>301</v>
      </c>
      <c r="D129" s="273"/>
      <c r="E129" s="273"/>
      <c r="F129" s="273"/>
      <c r="G129" s="273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54"/>
      <c r="Y129" s="154"/>
      <c r="Z129" s="154"/>
      <c r="AA129" s="154"/>
      <c r="AB129" s="154"/>
      <c r="AC129" s="154"/>
      <c r="AD129" s="154"/>
      <c r="AE129" s="154"/>
      <c r="AF129" s="154"/>
      <c r="AG129" s="154" t="s">
        <v>192</v>
      </c>
      <c r="AH129" s="154"/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154"/>
      <c r="AV129" s="154"/>
      <c r="AW129" s="154"/>
      <c r="AX129" s="154"/>
      <c r="AY129" s="154"/>
      <c r="AZ129" s="154"/>
      <c r="BA129" s="154"/>
      <c r="BB129" s="154"/>
      <c r="BC129" s="154"/>
      <c r="BD129" s="154"/>
      <c r="BE129" s="154"/>
      <c r="BF129" s="154"/>
      <c r="BG129" s="154"/>
      <c r="BH129" s="154"/>
    </row>
    <row r="130" spans="1:60" x14ac:dyDescent="0.2">
      <c r="A130" s="169" t="s">
        <v>128</v>
      </c>
      <c r="B130" s="170" t="s">
        <v>72</v>
      </c>
      <c r="C130" s="184" t="s">
        <v>73</v>
      </c>
      <c r="D130" s="171"/>
      <c r="E130" s="172"/>
      <c r="F130" s="173"/>
      <c r="G130" s="173">
        <f>SUMIF(AG131:AG174,"&lt;&gt;NOR",G131:G174)</f>
        <v>0</v>
      </c>
      <c r="H130" s="173"/>
      <c r="I130" s="173">
        <f>SUM(I131:I174)</f>
        <v>0</v>
      </c>
      <c r="J130" s="173"/>
      <c r="K130" s="173">
        <f>SUM(K131:K174)</f>
        <v>0</v>
      </c>
      <c r="L130" s="173"/>
      <c r="M130" s="173">
        <f>SUM(M131:M174)</f>
        <v>0</v>
      </c>
      <c r="N130" s="173"/>
      <c r="O130" s="173">
        <f>SUM(O131:O174)</f>
        <v>419.61999999999995</v>
      </c>
      <c r="P130" s="173"/>
      <c r="Q130" s="173">
        <f>SUM(Q131:Q174)</f>
        <v>0</v>
      </c>
      <c r="R130" s="173"/>
      <c r="S130" s="173"/>
      <c r="T130" s="174"/>
      <c r="U130" s="168"/>
      <c r="V130" s="168">
        <f>SUM(V131:V174)</f>
        <v>604.59999999999991</v>
      </c>
      <c r="W130" s="168"/>
      <c r="AG130" t="s">
        <v>129</v>
      </c>
    </row>
    <row r="131" spans="1:60" outlineLevel="1" x14ac:dyDescent="0.2">
      <c r="A131" s="175">
        <v>32</v>
      </c>
      <c r="B131" s="176" t="s">
        <v>312</v>
      </c>
      <c r="C131" s="185" t="s">
        <v>313</v>
      </c>
      <c r="D131" s="177" t="s">
        <v>188</v>
      </c>
      <c r="E131" s="178">
        <v>1161.2</v>
      </c>
      <c r="F131" s="179"/>
      <c r="G131" s="180">
        <f>ROUND(E131*F131,2)</f>
        <v>0</v>
      </c>
      <c r="H131" s="179"/>
      <c r="I131" s="180">
        <f>ROUND(E131*H131,2)</f>
        <v>0</v>
      </c>
      <c r="J131" s="179"/>
      <c r="K131" s="180">
        <f>ROUND(E131*J131,2)</f>
        <v>0</v>
      </c>
      <c r="L131" s="180">
        <v>21</v>
      </c>
      <c r="M131" s="180">
        <f>G131*(1+L131/100)</f>
        <v>0</v>
      </c>
      <c r="N131" s="180">
        <v>0</v>
      </c>
      <c r="O131" s="180">
        <f>ROUND(E131*N131,2)</f>
        <v>0</v>
      </c>
      <c r="P131" s="180">
        <v>0</v>
      </c>
      <c r="Q131" s="180">
        <f>ROUND(E131*P131,2)</f>
        <v>0</v>
      </c>
      <c r="R131" s="180" t="s">
        <v>278</v>
      </c>
      <c r="S131" s="180" t="s">
        <v>133</v>
      </c>
      <c r="T131" s="181" t="s">
        <v>133</v>
      </c>
      <c r="U131" s="165">
        <v>6.0000000000000005E-2</v>
      </c>
      <c r="V131" s="165">
        <f>ROUND(E131*U131,2)</f>
        <v>69.67</v>
      </c>
      <c r="W131" s="165"/>
      <c r="X131" s="154"/>
      <c r="Y131" s="154"/>
      <c r="Z131" s="154"/>
      <c r="AA131" s="154"/>
      <c r="AB131" s="154"/>
      <c r="AC131" s="154"/>
      <c r="AD131" s="154"/>
      <c r="AE131" s="154"/>
      <c r="AF131" s="154"/>
      <c r="AG131" s="154" t="s">
        <v>190</v>
      </c>
      <c r="AH131" s="154"/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4"/>
      <c r="BC131" s="154"/>
      <c r="BD131" s="154"/>
      <c r="BE131" s="154"/>
      <c r="BF131" s="154"/>
      <c r="BG131" s="154"/>
      <c r="BH131" s="154"/>
    </row>
    <row r="132" spans="1:60" outlineLevel="1" x14ac:dyDescent="0.2">
      <c r="A132" s="163"/>
      <c r="B132" s="164"/>
      <c r="C132" s="272" t="s">
        <v>314</v>
      </c>
      <c r="D132" s="273"/>
      <c r="E132" s="273"/>
      <c r="F132" s="273"/>
      <c r="G132" s="273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54"/>
      <c r="Y132" s="154"/>
      <c r="Z132" s="154"/>
      <c r="AA132" s="154"/>
      <c r="AB132" s="154"/>
      <c r="AC132" s="154"/>
      <c r="AD132" s="154"/>
      <c r="AE132" s="154"/>
      <c r="AF132" s="154"/>
      <c r="AG132" s="154" t="s">
        <v>192</v>
      </c>
      <c r="AH132" s="154"/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</row>
    <row r="133" spans="1:60" outlineLevel="1" x14ac:dyDescent="0.2">
      <c r="A133" s="163"/>
      <c r="B133" s="164"/>
      <c r="C133" s="263" t="s">
        <v>315</v>
      </c>
      <c r="D133" s="264"/>
      <c r="E133" s="264"/>
      <c r="F133" s="264"/>
      <c r="G133" s="264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54"/>
      <c r="Y133" s="154"/>
      <c r="Z133" s="154"/>
      <c r="AA133" s="154"/>
      <c r="AB133" s="154"/>
      <c r="AC133" s="154"/>
      <c r="AD133" s="154"/>
      <c r="AE133" s="154"/>
      <c r="AF133" s="154"/>
      <c r="AG133" s="154" t="s">
        <v>137</v>
      </c>
      <c r="AH133" s="154"/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4"/>
      <c r="BE133" s="154"/>
      <c r="BF133" s="154"/>
      <c r="BG133" s="154"/>
      <c r="BH133" s="154"/>
    </row>
    <row r="134" spans="1:60" outlineLevel="1" x14ac:dyDescent="0.2">
      <c r="A134" s="175">
        <v>33</v>
      </c>
      <c r="B134" s="176" t="s">
        <v>316</v>
      </c>
      <c r="C134" s="185" t="s">
        <v>317</v>
      </c>
      <c r="D134" s="177" t="s">
        <v>188</v>
      </c>
      <c r="E134" s="178">
        <v>1161.2</v>
      </c>
      <c r="F134" s="179"/>
      <c r="G134" s="180">
        <f>ROUND(E134*F134,2)</f>
        <v>0</v>
      </c>
      <c r="H134" s="179"/>
      <c r="I134" s="180">
        <f>ROUND(E134*H134,2)</f>
        <v>0</v>
      </c>
      <c r="J134" s="179"/>
      <c r="K134" s="180">
        <f>ROUND(E134*J134,2)</f>
        <v>0</v>
      </c>
      <c r="L134" s="180">
        <v>21</v>
      </c>
      <c r="M134" s="180">
        <f>G134*(1+L134/100)</f>
        <v>0</v>
      </c>
      <c r="N134" s="180">
        <v>0</v>
      </c>
      <c r="O134" s="180">
        <f>ROUND(E134*N134,2)</f>
        <v>0</v>
      </c>
      <c r="P134" s="180">
        <v>0</v>
      </c>
      <c r="Q134" s="180">
        <f>ROUND(E134*P134,2)</f>
        <v>0</v>
      </c>
      <c r="R134" s="180" t="s">
        <v>225</v>
      </c>
      <c r="S134" s="180" t="s">
        <v>133</v>
      </c>
      <c r="T134" s="181" t="s">
        <v>133</v>
      </c>
      <c r="U134" s="165">
        <v>1.3000000000000001E-2</v>
      </c>
      <c r="V134" s="165">
        <f>ROUND(E134*U134,2)</f>
        <v>15.1</v>
      </c>
      <c r="W134" s="165"/>
      <c r="X134" s="154"/>
      <c r="Y134" s="154"/>
      <c r="Z134" s="154"/>
      <c r="AA134" s="154"/>
      <c r="AB134" s="154"/>
      <c r="AC134" s="154"/>
      <c r="AD134" s="154"/>
      <c r="AE134" s="154"/>
      <c r="AF134" s="154"/>
      <c r="AG134" s="154" t="s">
        <v>190</v>
      </c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</row>
    <row r="135" spans="1:60" outlineLevel="1" x14ac:dyDescent="0.2">
      <c r="A135" s="163"/>
      <c r="B135" s="164"/>
      <c r="C135" s="272" t="s">
        <v>318</v>
      </c>
      <c r="D135" s="273"/>
      <c r="E135" s="273"/>
      <c r="F135" s="273"/>
      <c r="G135" s="273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54" t="s">
        <v>192</v>
      </c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</row>
    <row r="136" spans="1:60" outlineLevel="1" x14ac:dyDescent="0.2">
      <c r="A136" s="163"/>
      <c r="B136" s="164"/>
      <c r="C136" s="205" t="s">
        <v>319</v>
      </c>
      <c r="D136" s="189"/>
      <c r="E136" s="190">
        <v>1161.2</v>
      </c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4" t="s">
        <v>194</v>
      </c>
      <c r="AH136" s="154">
        <v>5</v>
      </c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</row>
    <row r="137" spans="1:60" outlineLevel="1" x14ac:dyDescent="0.2">
      <c r="A137" s="175">
        <v>34</v>
      </c>
      <c r="B137" s="176" t="s">
        <v>320</v>
      </c>
      <c r="C137" s="185" t="s">
        <v>321</v>
      </c>
      <c r="D137" s="177" t="s">
        <v>188</v>
      </c>
      <c r="E137" s="178">
        <v>3700.7000000000003</v>
      </c>
      <c r="F137" s="179"/>
      <c r="G137" s="180">
        <f>ROUND(E137*F137,2)</f>
        <v>0</v>
      </c>
      <c r="H137" s="179"/>
      <c r="I137" s="180">
        <f>ROUND(E137*H137,2)</f>
        <v>0</v>
      </c>
      <c r="J137" s="179"/>
      <c r="K137" s="180">
        <f>ROUND(E137*J137,2)</f>
        <v>0</v>
      </c>
      <c r="L137" s="180">
        <v>21</v>
      </c>
      <c r="M137" s="180">
        <f>G137*(1+L137/100)</f>
        <v>0</v>
      </c>
      <c r="N137" s="180">
        <v>0</v>
      </c>
      <c r="O137" s="180">
        <f>ROUND(E137*N137,2)</f>
        <v>0</v>
      </c>
      <c r="P137" s="180">
        <v>0</v>
      </c>
      <c r="Q137" s="180">
        <f>ROUND(E137*P137,2)</f>
        <v>0</v>
      </c>
      <c r="R137" s="180" t="s">
        <v>225</v>
      </c>
      <c r="S137" s="180" t="s">
        <v>133</v>
      </c>
      <c r="T137" s="181" t="s">
        <v>133</v>
      </c>
      <c r="U137" s="165">
        <v>1.8000000000000002E-2</v>
      </c>
      <c r="V137" s="165">
        <f>ROUND(E137*U137,2)</f>
        <v>66.61</v>
      </c>
      <c r="W137" s="165"/>
      <c r="X137" s="154"/>
      <c r="Y137" s="154"/>
      <c r="Z137" s="154"/>
      <c r="AA137" s="154"/>
      <c r="AB137" s="154"/>
      <c r="AC137" s="154"/>
      <c r="AD137" s="154"/>
      <c r="AE137" s="154"/>
      <c r="AF137" s="154"/>
      <c r="AG137" s="154" t="s">
        <v>190</v>
      </c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</row>
    <row r="138" spans="1:60" outlineLevel="1" x14ac:dyDescent="0.2">
      <c r="A138" s="163"/>
      <c r="B138" s="164"/>
      <c r="C138" s="272" t="s">
        <v>318</v>
      </c>
      <c r="D138" s="273"/>
      <c r="E138" s="273"/>
      <c r="F138" s="273"/>
      <c r="G138" s="273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 t="s">
        <v>192</v>
      </c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</row>
    <row r="139" spans="1:60" outlineLevel="1" x14ac:dyDescent="0.2">
      <c r="A139" s="163"/>
      <c r="B139" s="164"/>
      <c r="C139" s="205" t="s">
        <v>322</v>
      </c>
      <c r="D139" s="189"/>
      <c r="E139" s="190">
        <v>3700.7000000000003</v>
      </c>
      <c r="F139" s="165"/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 t="s">
        <v>194</v>
      </c>
      <c r="AH139" s="154">
        <v>5</v>
      </c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</row>
    <row r="140" spans="1:60" ht="22.5" outlineLevel="1" x14ac:dyDescent="0.2">
      <c r="A140" s="175">
        <v>35</v>
      </c>
      <c r="B140" s="176" t="s">
        <v>323</v>
      </c>
      <c r="C140" s="185" t="s">
        <v>324</v>
      </c>
      <c r="D140" s="177" t="s">
        <v>188</v>
      </c>
      <c r="E140" s="178">
        <v>1161.2</v>
      </c>
      <c r="F140" s="179"/>
      <c r="G140" s="180">
        <f>ROUND(E140*F140,2)</f>
        <v>0</v>
      </c>
      <c r="H140" s="179"/>
      <c r="I140" s="180">
        <f>ROUND(E140*H140,2)</f>
        <v>0</v>
      </c>
      <c r="J140" s="179"/>
      <c r="K140" s="180">
        <f>ROUND(E140*J140,2)</f>
        <v>0</v>
      </c>
      <c r="L140" s="180">
        <v>21</v>
      </c>
      <c r="M140" s="180">
        <f>G140*(1+L140/100)</f>
        <v>0</v>
      </c>
      <c r="N140" s="180">
        <v>0</v>
      </c>
      <c r="O140" s="180">
        <f>ROUND(E140*N140,2)</f>
        <v>0</v>
      </c>
      <c r="P140" s="180">
        <v>0</v>
      </c>
      <c r="Q140" s="180">
        <f>ROUND(E140*P140,2)</f>
        <v>0</v>
      </c>
      <c r="R140" s="180" t="s">
        <v>225</v>
      </c>
      <c r="S140" s="180" t="s">
        <v>133</v>
      </c>
      <c r="T140" s="181" t="s">
        <v>133</v>
      </c>
      <c r="U140" s="165">
        <v>0.17700000000000002</v>
      </c>
      <c r="V140" s="165">
        <f>ROUND(E140*U140,2)</f>
        <v>205.53</v>
      </c>
      <c r="W140" s="165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 t="s">
        <v>190</v>
      </c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154"/>
      <c r="AZ140" s="154"/>
      <c r="BA140" s="154"/>
      <c r="BB140" s="154"/>
      <c r="BC140" s="154"/>
      <c r="BD140" s="154"/>
      <c r="BE140" s="154"/>
      <c r="BF140" s="154"/>
      <c r="BG140" s="154"/>
      <c r="BH140" s="154"/>
    </row>
    <row r="141" spans="1:60" ht="22.5" outlineLevel="1" x14ac:dyDescent="0.2">
      <c r="A141" s="163"/>
      <c r="B141" s="164"/>
      <c r="C141" s="272" t="s">
        <v>325</v>
      </c>
      <c r="D141" s="273"/>
      <c r="E141" s="273"/>
      <c r="F141" s="273"/>
      <c r="G141" s="273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 t="s">
        <v>192</v>
      </c>
      <c r="AH141" s="154"/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154"/>
      <c r="AZ141" s="154"/>
      <c r="BA141" s="182" t="str">
        <f>C141</f>
        <v>s případným nutným přemístěním hromad nebo dočasných skládek na místo potřeby ze vzdálenosti do 30 m, v rovině nebo ve svahu do 1 : 5,</v>
      </c>
      <c r="BB141" s="154"/>
      <c r="BC141" s="154"/>
      <c r="BD141" s="154"/>
      <c r="BE141" s="154"/>
      <c r="BF141" s="154"/>
      <c r="BG141" s="154"/>
      <c r="BH141" s="154"/>
    </row>
    <row r="142" spans="1:60" outlineLevel="1" x14ac:dyDescent="0.2">
      <c r="A142" s="163"/>
      <c r="B142" s="164"/>
      <c r="C142" s="205" t="s">
        <v>319</v>
      </c>
      <c r="D142" s="189"/>
      <c r="E142" s="190">
        <v>1161.2</v>
      </c>
      <c r="F142" s="165"/>
      <c r="G142" s="165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 t="s">
        <v>194</v>
      </c>
      <c r="AH142" s="154">
        <v>5</v>
      </c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154"/>
      <c r="AZ142" s="154"/>
      <c r="BA142" s="154"/>
      <c r="BB142" s="154"/>
      <c r="BC142" s="154"/>
      <c r="BD142" s="154"/>
      <c r="BE142" s="154"/>
      <c r="BF142" s="154"/>
      <c r="BG142" s="154"/>
      <c r="BH142" s="154"/>
    </row>
    <row r="143" spans="1:60" ht="22.5" outlineLevel="1" x14ac:dyDescent="0.2">
      <c r="A143" s="175">
        <v>36</v>
      </c>
      <c r="B143" s="176" t="s">
        <v>326</v>
      </c>
      <c r="C143" s="185" t="s">
        <v>327</v>
      </c>
      <c r="D143" s="177" t="s">
        <v>188</v>
      </c>
      <c r="E143" s="178">
        <v>1161.2</v>
      </c>
      <c r="F143" s="179"/>
      <c r="G143" s="180">
        <f>ROUND(E143*F143,2)</f>
        <v>0</v>
      </c>
      <c r="H143" s="179"/>
      <c r="I143" s="180">
        <f>ROUND(E143*H143,2)</f>
        <v>0</v>
      </c>
      <c r="J143" s="179"/>
      <c r="K143" s="180">
        <f>ROUND(E143*J143,2)</f>
        <v>0</v>
      </c>
      <c r="L143" s="180">
        <v>21</v>
      </c>
      <c r="M143" s="180">
        <f>G143*(1+L143/100)</f>
        <v>0</v>
      </c>
      <c r="N143" s="180">
        <v>0</v>
      </c>
      <c r="O143" s="180">
        <f>ROUND(E143*N143,2)</f>
        <v>0</v>
      </c>
      <c r="P143" s="180">
        <v>0</v>
      </c>
      <c r="Q143" s="180">
        <f>ROUND(E143*P143,2)</f>
        <v>0</v>
      </c>
      <c r="R143" s="180" t="s">
        <v>278</v>
      </c>
      <c r="S143" s="180" t="s">
        <v>133</v>
      </c>
      <c r="T143" s="181" t="s">
        <v>133</v>
      </c>
      <c r="U143" s="165">
        <v>9.0000000000000011E-2</v>
      </c>
      <c r="V143" s="165">
        <f>ROUND(E143*U143,2)</f>
        <v>104.51</v>
      </c>
      <c r="W143" s="165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 t="s">
        <v>190</v>
      </c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  <c r="BC143" s="154"/>
      <c r="BD143" s="154"/>
      <c r="BE143" s="154"/>
      <c r="BF143" s="154"/>
      <c r="BG143" s="154"/>
      <c r="BH143" s="154"/>
    </row>
    <row r="144" spans="1:60" outlineLevel="1" x14ac:dyDescent="0.2">
      <c r="A144" s="163"/>
      <c r="B144" s="164"/>
      <c r="C144" s="272" t="s">
        <v>328</v>
      </c>
      <c r="D144" s="273"/>
      <c r="E144" s="273"/>
      <c r="F144" s="273"/>
      <c r="G144" s="273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4" t="s">
        <v>192</v>
      </c>
      <c r="AH144" s="154"/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154"/>
      <c r="BB144" s="154"/>
      <c r="BC144" s="154"/>
      <c r="BD144" s="154"/>
      <c r="BE144" s="154"/>
      <c r="BF144" s="154"/>
      <c r="BG144" s="154"/>
      <c r="BH144" s="154"/>
    </row>
    <row r="145" spans="1:60" outlineLevel="1" x14ac:dyDescent="0.2">
      <c r="A145" s="163"/>
      <c r="B145" s="164"/>
      <c r="C145" s="205" t="s">
        <v>319</v>
      </c>
      <c r="D145" s="189"/>
      <c r="E145" s="190">
        <v>1161.2</v>
      </c>
      <c r="F145" s="165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54"/>
      <c r="Y145" s="154"/>
      <c r="Z145" s="154"/>
      <c r="AA145" s="154"/>
      <c r="AB145" s="154"/>
      <c r="AC145" s="154"/>
      <c r="AD145" s="154"/>
      <c r="AE145" s="154"/>
      <c r="AF145" s="154"/>
      <c r="AG145" s="154" t="s">
        <v>194</v>
      </c>
      <c r="AH145" s="154">
        <v>5</v>
      </c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4"/>
      <c r="AZ145" s="154"/>
      <c r="BA145" s="154"/>
      <c r="BB145" s="154"/>
      <c r="BC145" s="154"/>
      <c r="BD145" s="154"/>
      <c r="BE145" s="154"/>
      <c r="BF145" s="154"/>
      <c r="BG145" s="154"/>
      <c r="BH145" s="154"/>
    </row>
    <row r="146" spans="1:60" ht="22.5" outlineLevel="1" x14ac:dyDescent="0.2">
      <c r="A146" s="175">
        <v>37</v>
      </c>
      <c r="B146" s="176" t="s">
        <v>329</v>
      </c>
      <c r="C146" s="185" t="s">
        <v>330</v>
      </c>
      <c r="D146" s="177" t="s">
        <v>188</v>
      </c>
      <c r="E146" s="178">
        <v>1161.2</v>
      </c>
      <c r="F146" s="179"/>
      <c r="G146" s="180">
        <f>ROUND(E146*F146,2)</f>
        <v>0</v>
      </c>
      <c r="H146" s="179"/>
      <c r="I146" s="180">
        <f>ROUND(E146*H146,2)</f>
        <v>0</v>
      </c>
      <c r="J146" s="179"/>
      <c r="K146" s="180">
        <f>ROUND(E146*J146,2)</f>
        <v>0</v>
      </c>
      <c r="L146" s="180">
        <v>21</v>
      </c>
      <c r="M146" s="180">
        <f>G146*(1+L146/100)</f>
        <v>0</v>
      </c>
      <c r="N146" s="180">
        <v>0</v>
      </c>
      <c r="O146" s="180">
        <f>ROUND(E146*N146,2)</f>
        <v>0</v>
      </c>
      <c r="P146" s="180">
        <v>0</v>
      </c>
      <c r="Q146" s="180">
        <f>ROUND(E146*P146,2)</f>
        <v>0</v>
      </c>
      <c r="R146" s="180" t="s">
        <v>278</v>
      </c>
      <c r="S146" s="180" t="s">
        <v>133</v>
      </c>
      <c r="T146" s="181" t="s">
        <v>133</v>
      </c>
      <c r="U146" s="165">
        <v>3.5000000000000001E-3</v>
      </c>
      <c r="V146" s="165">
        <f>ROUND(E146*U146,2)</f>
        <v>4.0599999999999996</v>
      </c>
      <c r="W146" s="165"/>
      <c r="X146" s="154"/>
      <c r="Y146" s="154"/>
      <c r="Z146" s="154"/>
      <c r="AA146" s="154"/>
      <c r="AB146" s="154"/>
      <c r="AC146" s="154"/>
      <c r="AD146" s="154"/>
      <c r="AE146" s="154"/>
      <c r="AF146" s="154"/>
      <c r="AG146" s="154" t="s">
        <v>190</v>
      </c>
      <c r="AH146" s="154"/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4"/>
      <c r="AZ146" s="154"/>
      <c r="BA146" s="154"/>
      <c r="BB146" s="154"/>
      <c r="BC146" s="154"/>
      <c r="BD146" s="154"/>
      <c r="BE146" s="154"/>
      <c r="BF146" s="154"/>
      <c r="BG146" s="154"/>
      <c r="BH146" s="154"/>
    </row>
    <row r="147" spans="1:60" outlineLevel="1" x14ac:dyDescent="0.2">
      <c r="A147" s="163"/>
      <c r="B147" s="164"/>
      <c r="C147" s="272" t="s">
        <v>331</v>
      </c>
      <c r="D147" s="273"/>
      <c r="E147" s="273"/>
      <c r="F147" s="273"/>
      <c r="G147" s="273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54"/>
      <c r="Y147" s="154"/>
      <c r="Z147" s="154"/>
      <c r="AA147" s="154"/>
      <c r="AB147" s="154"/>
      <c r="AC147" s="154"/>
      <c r="AD147" s="154"/>
      <c r="AE147" s="154"/>
      <c r="AF147" s="154"/>
      <c r="AG147" s="154" t="s">
        <v>192</v>
      </c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4"/>
      <c r="AZ147" s="154"/>
      <c r="BA147" s="154"/>
      <c r="BB147" s="154"/>
      <c r="BC147" s="154"/>
      <c r="BD147" s="154"/>
      <c r="BE147" s="154"/>
      <c r="BF147" s="154"/>
      <c r="BG147" s="154"/>
      <c r="BH147" s="154"/>
    </row>
    <row r="148" spans="1:60" outlineLevel="1" x14ac:dyDescent="0.2">
      <c r="A148" s="163"/>
      <c r="B148" s="164"/>
      <c r="C148" s="263" t="s">
        <v>332</v>
      </c>
      <c r="D148" s="264"/>
      <c r="E148" s="264"/>
      <c r="F148" s="264"/>
      <c r="G148" s="264"/>
      <c r="H148" s="165"/>
      <c r="I148" s="165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54"/>
      <c r="Y148" s="154"/>
      <c r="Z148" s="154"/>
      <c r="AA148" s="154"/>
      <c r="AB148" s="154"/>
      <c r="AC148" s="154"/>
      <c r="AD148" s="154"/>
      <c r="AE148" s="154"/>
      <c r="AF148" s="154"/>
      <c r="AG148" s="154" t="s">
        <v>137</v>
      </c>
      <c r="AH148" s="154"/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154"/>
      <c r="AZ148" s="154"/>
      <c r="BA148" s="154"/>
      <c r="BB148" s="154"/>
      <c r="BC148" s="154"/>
      <c r="BD148" s="154"/>
      <c r="BE148" s="154"/>
      <c r="BF148" s="154"/>
      <c r="BG148" s="154"/>
      <c r="BH148" s="154"/>
    </row>
    <row r="149" spans="1:60" outlineLevel="1" x14ac:dyDescent="0.2">
      <c r="A149" s="163"/>
      <c r="B149" s="164"/>
      <c r="C149" s="205" t="s">
        <v>319</v>
      </c>
      <c r="D149" s="189"/>
      <c r="E149" s="190">
        <v>1161.2</v>
      </c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4" t="s">
        <v>194</v>
      </c>
      <c r="AH149" s="154">
        <v>5</v>
      </c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154"/>
      <c r="BB149" s="154"/>
      <c r="BC149" s="154"/>
      <c r="BD149" s="154"/>
      <c r="BE149" s="154"/>
      <c r="BF149" s="154"/>
      <c r="BG149" s="154"/>
      <c r="BH149" s="154"/>
    </row>
    <row r="150" spans="1:60" outlineLevel="1" x14ac:dyDescent="0.2">
      <c r="A150" s="175">
        <v>38</v>
      </c>
      <c r="B150" s="176" t="s">
        <v>333</v>
      </c>
      <c r="C150" s="185" t="s">
        <v>334</v>
      </c>
      <c r="D150" s="177" t="s">
        <v>306</v>
      </c>
      <c r="E150" s="178">
        <v>3.4840000000000003E-2</v>
      </c>
      <c r="F150" s="179"/>
      <c r="G150" s="180">
        <f>ROUND(E150*F150,2)</f>
        <v>0</v>
      </c>
      <c r="H150" s="179"/>
      <c r="I150" s="180">
        <f>ROUND(E150*H150,2)</f>
        <v>0</v>
      </c>
      <c r="J150" s="179"/>
      <c r="K150" s="180">
        <f>ROUND(E150*J150,2)</f>
        <v>0</v>
      </c>
      <c r="L150" s="180">
        <v>21</v>
      </c>
      <c r="M150" s="180">
        <f>G150*(1+L150/100)</f>
        <v>0</v>
      </c>
      <c r="N150" s="180">
        <v>0</v>
      </c>
      <c r="O150" s="180">
        <f>ROUND(E150*N150,2)</f>
        <v>0</v>
      </c>
      <c r="P150" s="180">
        <v>0</v>
      </c>
      <c r="Q150" s="180">
        <f>ROUND(E150*P150,2)</f>
        <v>0</v>
      </c>
      <c r="R150" s="180" t="s">
        <v>278</v>
      </c>
      <c r="S150" s="180" t="s">
        <v>133</v>
      </c>
      <c r="T150" s="181" t="s">
        <v>133</v>
      </c>
      <c r="U150" s="165">
        <v>21.429000000000002</v>
      </c>
      <c r="V150" s="165">
        <f>ROUND(E150*U150,2)</f>
        <v>0.75</v>
      </c>
      <c r="W150" s="165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 t="s">
        <v>335</v>
      </c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</row>
    <row r="151" spans="1:60" outlineLevel="1" x14ac:dyDescent="0.2">
      <c r="A151" s="163"/>
      <c r="B151" s="164"/>
      <c r="C151" s="272" t="s">
        <v>336</v>
      </c>
      <c r="D151" s="273"/>
      <c r="E151" s="273"/>
      <c r="F151" s="273"/>
      <c r="G151" s="273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54"/>
      <c r="Y151" s="154"/>
      <c r="Z151" s="154"/>
      <c r="AA151" s="154"/>
      <c r="AB151" s="154"/>
      <c r="AC151" s="154"/>
      <c r="AD151" s="154"/>
      <c r="AE151" s="154"/>
      <c r="AF151" s="154"/>
      <c r="AG151" s="154" t="s">
        <v>192</v>
      </c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C151" s="154"/>
      <c r="BD151" s="154"/>
      <c r="BE151" s="154"/>
      <c r="BF151" s="154"/>
      <c r="BG151" s="154"/>
      <c r="BH151" s="154"/>
    </row>
    <row r="152" spans="1:60" outlineLevel="1" x14ac:dyDescent="0.2">
      <c r="A152" s="163"/>
      <c r="B152" s="164"/>
      <c r="C152" s="205" t="s">
        <v>337</v>
      </c>
      <c r="D152" s="189"/>
      <c r="E152" s="190">
        <v>3.4840000000000003E-2</v>
      </c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54"/>
      <c r="Y152" s="154"/>
      <c r="Z152" s="154"/>
      <c r="AA152" s="154"/>
      <c r="AB152" s="154"/>
      <c r="AC152" s="154"/>
      <c r="AD152" s="154"/>
      <c r="AE152" s="154"/>
      <c r="AF152" s="154"/>
      <c r="AG152" s="154" t="s">
        <v>194</v>
      </c>
      <c r="AH152" s="154">
        <v>5</v>
      </c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</row>
    <row r="153" spans="1:60" outlineLevel="1" x14ac:dyDescent="0.2">
      <c r="A153" s="163"/>
      <c r="B153" s="164"/>
      <c r="C153" s="206" t="s">
        <v>250</v>
      </c>
      <c r="D153" s="191"/>
      <c r="E153" s="192"/>
      <c r="F153" s="165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4" t="s">
        <v>194</v>
      </c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154"/>
      <c r="AZ153" s="154"/>
      <c r="BA153" s="154"/>
      <c r="BB153" s="154"/>
      <c r="BC153" s="154"/>
      <c r="BD153" s="154"/>
      <c r="BE153" s="154"/>
      <c r="BF153" s="154"/>
      <c r="BG153" s="154"/>
      <c r="BH153" s="154"/>
    </row>
    <row r="154" spans="1:60" outlineLevel="1" x14ac:dyDescent="0.2">
      <c r="A154" s="163"/>
      <c r="B154" s="164"/>
      <c r="C154" s="207" t="s">
        <v>338</v>
      </c>
      <c r="D154" s="191"/>
      <c r="E154" s="192">
        <v>9.7000000000000005E-4</v>
      </c>
      <c r="F154" s="165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 t="s">
        <v>194</v>
      </c>
      <c r="AH154" s="154">
        <v>2</v>
      </c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</row>
    <row r="155" spans="1:60" outlineLevel="1" x14ac:dyDescent="0.2">
      <c r="A155" s="163"/>
      <c r="B155" s="164"/>
      <c r="C155" s="206" t="s">
        <v>252</v>
      </c>
      <c r="D155" s="191"/>
      <c r="E155" s="192"/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 t="s">
        <v>194</v>
      </c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</row>
    <row r="156" spans="1:60" outlineLevel="1" x14ac:dyDescent="0.2">
      <c r="A156" s="175">
        <v>39</v>
      </c>
      <c r="B156" s="176" t="s">
        <v>339</v>
      </c>
      <c r="C156" s="185" t="s">
        <v>340</v>
      </c>
      <c r="D156" s="177" t="s">
        <v>188</v>
      </c>
      <c r="E156" s="178">
        <v>1161.2</v>
      </c>
      <c r="F156" s="179"/>
      <c r="G156" s="180">
        <f>ROUND(E156*F156,2)</f>
        <v>0</v>
      </c>
      <c r="H156" s="179"/>
      <c r="I156" s="180">
        <f>ROUND(E156*H156,2)</f>
        <v>0</v>
      </c>
      <c r="J156" s="179"/>
      <c r="K156" s="180">
        <f>ROUND(E156*J156,2)</f>
        <v>0</v>
      </c>
      <c r="L156" s="180">
        <v>21</v>
      </c>
      <c r="M156" s="180">
        <f>G156*(1+L156/100)</f>
        <v>0</v>
      </c>
      <c r="N156" s="180">
        <v>0</v>
      </c>
      <c r="O156" s="180">
        <f>ROUND(E156*N156,2)</f>
        <v>0</v>
      </c>
      <c r="P156" s="180">
        <v>0</v>
      </c>
      <c r="Q156" s="180">
        <f>ROUND(E156*P156,2)</f>
        <v>0</v>
      </c>
      <c r="R156" s="180" t="s">
        <v>278</v>
      </c>
      <c r="S156" s="180" t="s">
        <v>133</v>
      </c>
      <c r="T156" s="181" t="s">
        <v>133</v>
      </c>
      <c r="U156" s="165">
        <v>0.10200000000000001</v>
      </c>
      <c r="V156" s="165">
        <f>ROUND(E156*U156,2)</f>
        <v>118.44</v>
      </c>
      <c r="W156" s="165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 t="s">
        <v>190</v>
      </c>
      <c r="AH156" s="154"/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</row>
    <row r="157" spans="1:60" outlineLevel="1" x14ac:dyDescent="0.2">
      <c r="A157" s="163"/>
      <c r="B157" s="164"/>
      <c r="C157" s="272" t="s">
        <v>341</v>
      </c>
      <c r="D157" s="273"/>
      <c r="E157" s="273"/>
      <c r="F157" s="273"/>
      <c r="G157" s="273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 t="s">
        <v>192</v>
      </c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4"/>
      <c r="BC157" s="154"/>
      <c r="BD157" s="154"/>
      <c r="BE157" s="154"/>
      <c r="BF157" s="154"/>
      <c r="BG157" s="154"/>
      <c r="BH157" s="154"/>
    </row>
    <row r="158" spans="1:60" outlineLevel="1" x14ac:dyDescent="0.2">
      <c r="A158" s="163"/>
      <c r="B158" s="164"/>
      <c r="C158" s="205" t="s">
        <v>319</v>
      </c>
      <c r="D158" s="189"/>
      <c r="E158" s="190">
        <v>1161.2</v>
      </c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 t="s">
        <v>194</v>
      </c>
      <c r="AH158" s="154">
        <v>5</v>
      </c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</row>
    <row r="159" spans="1:60" outlineLevel="1" x14ac:dyDescent="0.2">
      <c r="A159" s="175">
        <v>40</v>
      </c>
      <c r="B159" s="176" t="s">
        <v>342</v>
      </c>
      <c r="C159" s="185" t="s">
        <v>343</v>
      </c>
      <c r="D159" s="177" t="s">
        <v>224</v>
      </c>
      <c r="E159" s="178">
        <v>17.418000000000003</v>
      </c>
      <c r="F159" s="179"/>
      <c r="G159" s="180">
        <f>ROUND(E159*F159,2)</f>
        <v>0</v>
      </c>
      <c r="H159" s="179"/>
      <c r="I159" s="180">
        <f>ROUND(E159*H159,2)</f>
        <v>0</v>
      </c>
      <c r="J159" s="179"/>
      <c r="K159" s="180">
        <f>ROUND(E159*J159,2)</f>
        <v>0</v>
      </c>
      <c r="L159" s="180">
        <v>21</v>
      </c>
      <c r="M159" s="180">
        <f>G159*(1+L159/100)</f>
        <v>0</v>
      </c>
      <c r="N159" s="180">
        <v>0</v>
      </c>
      <c r="O159" s="180">
        <f>ROUND(E159*N159,2)</f>
        <v>0</v>
      </c>
      <c r="P159" s="180">
        <v>0</v>
      </c>
      <c r="Q159" s="180">
        <f>ROUND(E159*P159,2)</f>
        <v>0</v>
      </c>
      <c r="R159" s="180" t="s">
        <v>278</v>
      </c>
      <c r="S159" s="180" t="s">
        <v>133</v>
      </c>
      <c r="T159" s="181" t="s">
        <v>133</v>
      </c>
      <c r="U159" s="165">
        <v>0.26</v>
      </c>
      <c r="V159" s="165">
        <f>ROUND(E159*U159,2)</f>
        <v>4.53</v>
      </c>
      <c r="W159" s="165"/>
      <c r="X159" s="154"/>
      <c r="Y159" s="154"/>
      <c r="Z159" s="154"/>
      <c r="AA159" s="154"/>
      <c r="AB159" s="154"/>
      <c r="AC159" s="154"/>
      <c r="AD159" s="154"/>
      <c r="AE159" s="154"/>
      <c r="AF159" s="154"/>
      <c r="AG159" s="154" t="s">
        <v>190</v>
      </c>
      <c r="AH159" s="154"/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4"/>
      <c r="AV159" s="154"/>
      <c r="AW159" s="154"/>
      <c r="AX159" s="154"/>
      <c r="AY159" s="154"/>
      <c r="AZ159" s="154"/>
      <c r="BA159" s="154"/>
      <c r="BB159" s="154"/>
      <c r="BC159" s="154"/>
      <c r="BD159" s="154"/>
      <c r="BE159" s="154"/>
      <c r="BF159" s="154"/>
      <c r="BG159" s="154"/>
      <c r="BH159" s="154"/>
    </row>
    <row r="160" spans="1:60" outlineLevel="1" x14ac:dyDescent="0.2">
      <c r="A160" s="163"/>
      <c r="B160" s="164"/>
      <c r="C160" s="261" t="s">
        <v>344</v>
      </c>
      <c r="D160" s="262"/>
      <c r="E160" s="262"/>
      <c r="F160" s="262"/>
      <c r="G160" s="262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54"/>
      <c r="Y160" s="154"/>
      <c r="Z160" s="154"/>
      <c r="AA160" s="154"/>
      <c r="AB160" s="154"/>
      <c r="AC160" s="154"/>
      <c r="AD160" s="154"/>
      <c r="AE160" s="154"/>
      <c r="AF160" s="154"/>
      <c r="AG160" s="154" t="s">
        <v>137</v>
      </c>
      <c r="AH160" s="154"/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4"/>
      <c r="AV160" s="154"/>
      <c r="AW160" s="154"/>
      <c r="AX160" s="154"/>
      <c r="AY160" s="154"/>
      <c r="AZ160" s="154"/>
      <c r="BA160" s="154"/>
      <c r="BB160" s="154"/>
      <c r="BC160" s="154"/>
      <c r="BD160" s="154"/>
      <c r="BE160" s="154"/>
      <c r="BF160" s="154"/>
      <c r="BG160" s="154"/>
      <c r="BH160" s="154"/>
    </row>
    <row r="161" spans="1:60" outlineLevel="1" x14ac:dyDescent="0.2">
      <c r="A161" s="163"/>
      <c r="B161" s="164"/>
      <c r="C161" s="205" t="s">
        <v>345</v>
      </c>
      <c r="D161" s="189"/>
      <c r="E161" s="190">
        <v>17.418000000000003</v>
      </c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54"/>
      <c r="Y161" s="154"/>
      <c r="Z161" s="154"/>
      <c r="AA161" s="154"/>
      <c r="AB161" s="154"/>
      <c r="AC161" s="154"/>
      <c r="AD161" s="154"/>
      <c r="AE161" s="154"/>
      <c r="AF161" s="154"/>
      <c r="AG161" s="154" t="s">
        <v>194</v>
      </c>
      <c r="AH161" s="154">
        <v>5</v>
      </c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4"/>
      <c r="BB161" s="154"/>
      <c r="BC161" s="154"/>
      <c r="BD161" s="154"/>
      <c r="BE161" s="154"/>
      <c r="BF161" s="154"/>
      <c r="BG161" s="154"/>
      <c r="BH161" s="154"/>
    </row>
    <row r="162" spans="1:60" outlineLevel="1" x14ac:dyDescent="0.2">
      <c r="A162" s="175">
        <v>41</v>
      </c>
      <c r="B162" s="176" t="s">
        <v>346</v>
      </c>
      <c r="C162" s="185" t="s">
        <v>347</v>
      </c>
      <c r="D162" s="177" t="s">
        <v>224</v>
      </c>
      <c r="E162" s="178">
        <v>17.418000000000003</v>
      </c>
      <c r="F162" s="179"/>
      <c r="G162" s="180">
        <f>ROUND(E162*F162,2)</f>
        <v>0</v>
      </c>
      <c r="H162" s="179"/>
      <c r="I162" s="180">
        <f>ROUND(E162*H162,2)</f>
        <v>0</v>
      </c>
      <c r="J162" s="179"/>
      <c r="K162" s="180">
        <f>ROUND(E162*J162,2)</f>
        <v>0</v>
      </c>
      <c r="L162" s="180">
        <v>21</v>
      </c>
      <c r="M162" s="180">
        <f>G162*(1+L162/100)</f>
        <v>0</v>
      </c>
      <c r="N162" s="180">
        <v>0</v>
      </c>
      <c r="O162" s="180">
        <f>ROUND(E162*N162,2)</f>
        <v>0</v>
      </c>
      <c r="P162" s="180">
        <v>0</v>
      </c>
      <c r="Q162" s="180">
        <f>ROUND(E162*P162,2)</f>
        <v>0</v>
      </c>
      <c r="R162" s="180" t="s">
        <v>278</v>
      </c>
      <c r="S162" s="180" t="s">
        <v>133</v>
      </c>
      <c r="T162" s="181" t="s">
        <v>133</v>
      </c>
      <c r="U162" s="165">
        <v>0.88400000000000001</v>
      </c>
      <c r="V162" s="165">
        <f>ROUND(E162*U162,2)</f>
        <v>15.4</v>
      </c>
      <c r="W162" s="165"/>
      <c r="X162" s="154"/>
      <c r="Y162" s="154"/>
      <c r="Z162" s="154"/>
      <c r="AA162" s="154"/>
      <c r="AB162" s="154"/>
      <c r="AC162" s="154"/>
      <c r="AD162" s="154"/>
      <c r="AE162" s="154"/>
      <c r="AF162" s="154"/>
      <c r="AG162" s="154" t="s">
        <v>190</v>
      </c>
      <c r="AH162" s="154"/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  <c r="BG162" s="154"/>
      <c r="BH162" s="154"/>
    </row>
    <row r="163" spans="1:60" outlineLevel="1" x14ac:dyDescent="0.2">
      <c r="A163" s="163"/>
      <c r="B163" s="164"/>
      <c r="C163" s="205" t="s">
        <v>348</v>
      </c>
      <c r="D163" s="189"/>
      <c r="E163" s="190">
        <v>17.418000000000003</v>
      </c>
      <c r="F163" s="165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54"/>
      <c r="Y163" s="154"/>
      <c r="Z163" s="154"/>
      <c r="AA163" s="154"/>
      <c r="AB163" s="154"/>
      <c r="AC163" s="154"/>
      <c r="AD163" s="154"/>
      <c r="AE163" s="154"/>
      <c r="AF163" s="154"/>
      <c r="AG163" s="154" t="s">
        <v>194</v>
      </c>
      <c r="AH163" s="154">
        <v>5</v>
      </c>
      <c r="AI163" s="154"/>
      <c r="AJ163" s="154"/>
      <c r="AK163" s="154"/>
      <c r="AL163" s="154"/>
      <c r="AM163" s="154"/>
      <c r="AN163" s="154"/>
      <c r="AO163" s="154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  <c r="BC163" s="154"/>
      <c r="BD163" s="154"/>
      <c r="BE163" s="154"/>
      <c r="BF163" s="154"/>
      <c r="BG163" s="154"/>
      <c r="BH163" s="154"/>
    </row>
    <row r="164" spans="1:60" outlineLevel="1" x14ac:dyDescent="0.2">
      <c r="A164" s="175">
        <v>42</v>
      </c>
      <c r="B164" s="176" t="s">
        <v>349</v>
      </c>
      <c r="C164" s="185" t="s">
        <v>350</v>
      </c>
      <c r="D164" s="177" t="s">
        <v>351</v>
      </c>
      <c r="E164" s="178">
        <v>30.4815</v>
      </c>
      <c r="F164" s="179"/>
      <c r="G164" s="180">
        <f>ROUND(E164*F164,2)</f>
        <v>0</v>
      </c>
      <c r="H164" s="179"/>
      <c r="I164" s="180">
        <f>ROUND(E164*H164,2)</f>
        <v>0</v>
      </c>
      <c r="J164" s="179"/>
      <c r="K164" s="180">
        <f>ROUND(E164*J164,2)</f>
        <v>0</v>
      </c>
      <c r="L164" s="180">
        <v>21</v>
      </c>
      <c r="M164" s="180">
        <f>G164*(1+L164/100)</f>
        <v>0</v>
      </c>
      <c r="N164" s="180">
        <v>0</v>
      </c>
      <c r="O164" s="180">
        <f>ROUND(E164*N164,2)</f>
        <v>0</v>
      </c>
      <c r="P164" s="180">
        <v>0</v>
      </c>
      <c r="Q164" s="180">
        <f>ROUND(E164*P164,2)</f>
        <v>0</v>
      </c>
      <c r="R164" s="180" t="s">
        <v>307</v>
      </c>
      <c r="S164" s="180" t="s">
        <v>133</v>
      </c>
      <c r="T164" s="181" t="s">
        <v>133</v>
      </c>
      <c r="U164" s="165">
        <v>0</v>
      </c>
      <c r="V164" s="165">
        <f>ROUND(E164*U164,2)</f>
        <v>0</v>
      </c>
      <c r="W164" s="165"/>
      <c r="X164" s="154"/>
      <c r="Y164" s="154"/>
      <c r="Z164" s="154"/>
      <c r="AA164" s="154"/>
      <c r="AB164" s="154"/>
      <c r="AC164" s="154"/>
      <c r="AD164" s="154"/>
      <c r="AE164" s="154"/>
      <c r="AF164" s="154"/>
      <c r="AG164" s="154" t="s">
        <v>308</v>
      </c>
      <c r="AH164" s="154"/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  <c r="BC164" s="154"/>
      <c r="BD164" s="154"/>
      <c r="BE164" s="154"/>
      <c r="BF164" s="154"/>
      <c r="BG164" s="154"/>
      <c r="BH164" s="154"/>
    </row>
    <row r="165" spans="1:60" outlineLevel="1" x14ac:dyDescent="0.2">
      <c r="A165" s="163"/>
      <c r="B165" s="164"/>
      <c r="C165" s="261" t="s">
        <v>352</v>
      </c>
      <c r="D165" s="262"/>
      <c r="E165" s="262"/>
      <c r="F165" s="262"/>
      <c r="G165" s="262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54"/>
      <c r="Y165" s="154"/>
      <c r="Z165" s="154"/>
      <c r="AA165" s="154"/>
      <c r="AB165" s="154"/>
      <c r="AC165" s="154"/>
      <c r="AD165" s="154"/>
      <c r="AE165" s="154"/>
      <c r="AF165" s="154"/>
      <c r="AG165" s="154" t="s">
        <v>137</v>
      </c>
      <c r="AH165" s="154"/>
      <c r="AI165" s="154"/>
      <c r="AJ165" s="154"/>
      <c r="AK165" s="154"/>
      <c r="AL165" s="154"/>
      <c r="AM165" s="154"/>
      <c r="AN165" s="154"/>
      <c r="AO165" s="154"/>
      <c r="AP165" s="154"/>
      <c r="AQ165" s="154"/>
      <c r="AR165" s="154"/>
      <c r="AS165" s="154"/>
      <c r="AT165" s="154"/>
      <c r="AU165" s="154"/>
      <c r="AV165" s="154"/>
      <c r="AW165" s="154"/>
      <c r="AX165" s="154"/>
      <c r="AY165" s="154"/>
      <c r="AZ165" s="154"/>
      <c r="BA165" s="154"/>
      <c r="BB165" s="154"/>
      <c r="BC165" s="154"/>
      <c r="BD165" s="154"/>
      <c r="BE165" s="154"/>
      <c r="BF165" s="154"/>
      <c r="BG165" s="154"/>
      <c r="BH165" s="154"/>
    </row>
    <row r="166" spans="1:60" outlineLevel="1" x14ac:dyDescent="0.2">
      <c r="A166" s="163"/>
      <c r="B166" s="164"/>
      <c r="C166" s="205" t="s">
        <v>353</v>
      </c>
      <c r="D166" s="189"/>
      <c r="E166" s="190">
        <v>30.4815</v>
      </c>
      <c r="F166" s="165"/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54"/>
      <c r="Y166" s="154"/>
      <c r="Z166" s="154"/>
      <c r="AA166" s="154"/>
      <c r="AB166" s="154"/>
      <c r="AC166" s="154"/>
      <c r="AD166" s="154"/>
      <c r="AE166" s="154"/>
      <c r="AF166" s="154"/>
      <c r="AG166" s="154" t="s">
        <v>194</v>
      </c>
      <c r="AH166" s="154">
        <v>5</v>
      </c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  <c r="BC166" s="154"/>
      <c r="BD166" s="154"/>
      <c r="BE166" s="154"/>
      <c r="BF166" s="154"/>
      <c r="BG166" s="154"/>
      <c r="BH166" s="154"/>
    </row>
    <row r="167" spans="1:60" outlineLevel="1" x14ac:dyDescent="0.2">
      <c r="A167" s="175">
        <v>43</v>
      </c>
      <c r="B167" s="176" t="s">
        <v>354</v>
      </c>
      <c r="C167" s="185" t="s">
        <v>355</v>
      </c>
      <c r="D167" s="177" t="s">
        <v>356</v>
      </c>
      <c r="E167" s="178">
        <v>35.881080000000004</v>
      </c>
      <c r="F167" s="179"/>
      <c r="G167" s="180">
        <f>ROUND(E167*F167,2)</f>
        <v>0</v>
      </c>
      <c r="H167" s="179"/>
      <c r="I167" s="180">
        <f>ROUND(E167*H167,2)</f>
        <v>0</v>
      </c>
      <c r="J167" s="179"/>
      <c r="K167" s="180">
        <f>ROUND(E167*J167,2)</f>
        <v>0</v>
      </c>
      <c r="L167" s="180">
        <v>21</v>
      </c>
      <c r="M167" s="180">
        <f>G167*(1+L167/100)</f>
        <v>0</v>
      </c>
      <c r="N167" s="180">
        <v>1E-3</v>
      </c>
      <c r="O167" s="180">
        <f>ROUND(E167*N167,2)</f>
        <v>0.04</v>
      </c>
      <c r="P167" s="180">
        <v>0</v>
      </c>
      <c r="Q167" s="180">
        <f>ROUND(E167*P167,2)</f>
        <v>0</v>
      </c>
      <c r="R167" s="180" t="s">
        <v>307</v>
      </c>
      <c r="S167" s="180" t="s">
        <v>133</v>
      </c>
      <c r="T167" s="181" t="s">
        <v>133</v>
      </c>
      <c r="U167" s="165">
        <v>0</v>
      </c>
      <c r="V167" s="165">
        <f>ROUND(E167*U167,2)</f>
        <v>0</v>
      </c>
      <c r="W167" s="165"/>
      <c r="X167" s="154"/>
      <c r="Y167" s="154"/>
      <c r="Z167" s="154"/>
      <c r="AA167" s="154"/>
      <c r="AB167" s="154"/>
      <c r="AC167" s="154"/>
      <c r="AD167" s="154"/>
      <c r="AE167" s="154"/>
      <c r="AF167" s="154"/>
      <c r="AG167" s="154" t="s">
        <v>308</v>
      </c>
      <c r="AH167" s="154"/>
      <c r="AI167" s="154"/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154"/>
      <c r="AZ167" s="154"/>
      <c r="BA167" s="154"/>
      <c r="BB167" s="154"/>
      <c r="BC167" s="154"/>
      <c r="BD167" s="154"/>
      <c r="BE167" s="154"/>
      <c r="BF167" s="154"/>
      <c r="BG167" s="154"/>
      <c r="BH167" s="154"/>
    </row>
    <row r="168" spans="1:60" outlineLevel="1" x14ac:dyDescent="0.2">
      <c r="A168" s="163"/>
      <c r="B168" s="164"/>
      <c r="C168" s="261" t="s">
        <v>357</v>
      </c>
      <c r="D168" s="262"/>
      <c r="E168" s="262"/>
      <c r="F168" s="262"/>
      <c r="G168" s="262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54"/>
      <c r="Y168" s="154"/>
      <c r="Z168" s="154"/>
      <c r="AA168" s="154"/>
      <c r="AB168" s="154"/>
      <c r="AC168" s="154"/>
      <c r="AD168" s="154"/>
      <c r="AE168" s="154"/>
      <c r="AF168" s="154"/>
      <c r="AG168" s="154" t="s">
        <v>137</v>
      </c>
      <c r="AH168" s="154"/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  <c r="BG168" s="154"/>
      <c r="BH168" s="154"/>
    </row>
    <row r="169" spans="1:60" outlineLevel="1" x14ac:dyDescent="0.2">
      <c r="A169" s="163"/>
      <c r="B169" s="164"/>
      <c r="C169" s="205" t="s">
        <v>358</v>
      </c>
      <c r="D169" s="189"/>
      <c r="E169" s="190">
        <v>35.881080000000004</v>
      </c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54"/>
      <c r="Y169" s="154"/>
      <c r="Z169" s="154"/>
      <c r="AA169" s="154"/>
      <c r="AB169" s="154"/>
      <c r="AC169" s="154"/>
      <c r="AD169" s="154"/>
      <c r="AE169" s="154"/>
      <c r="AF169" s="154"/>
      <c r="AG169" s="154" t="s">
        <v>194</v>
      </c>
      <c r="AH169" s="154">
        <v>5</v>
      </c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  <c r="BG169" s="154"/>
      <c r="BH169" s="154"/>
    </row>
    <row r="170" spans="1:60" ht="22.5" outlineLevel="1" x14ac:dyDescent="0.2">
      <c r="A170" s="175">
        <v>44</v>
      </c>
      <c r="B170" s="176" t="s">
        <v>359</v>
      </c>
      <c r="C170" s="185" t="s">
        <v>360</v>
      </c>
      <c r="D170" s="177" t="s">
        <v>361</v>
      </c>
      <c r="E170" s="178">
        <v>46.448</v>
      </c>
      <c r="F170" s="179"/>
      <c r="G170" s="180">
        <f>ROUND(E170*F170,2)</f>
        <v>0</v>
      </c>
      <c r="H170" s="179"/>
      <c r="I170" s="180">
        <f>ROUND(E170*H170,2)</f>
        <v>0</v>
      </c>
      <c r="J170" s="179"/>
      <c r="K170" s="180">
        <f>ROUND(E170*J170,2)</f>
        <v>0</v>
      </c>
      <c r="L170" s="180">
        <v>21</v>
      </c>
      <c r="M170" s="180">
        <f>G170*(1+L170/100)</f>
        <v>0</v>
      </c>
      <c r="N170" s="180">
        <v>1E-3</v>
      </c>
      <c r="O170" s="180">
        <f>ROUND(E170*N170,2)</f>
        <v>0.05</v>
      </c>
      <c r="P170" s="180">
        <v>0</v>
      </c>
      <c r="Q170" s="180">
        <f>ROUND(E170*P170,2)</f>
        <v>0</v>
      </c>
      <c r="R170" s="180" t="s">
        <v>307</v>
      </c>
      <c r="S170" s="180" t="s">
        <v>133</v>
      </c>
      <c r="T170" s="181" t="s">
        <v>133</v>
      </c>
      <c r="U170" s="165">
        <v>0</v>
      </c>
      <c r="V170" s="165">
        <f>ROUND(E170*U170,2)</f>
        <v>0</v>
      </c>
      <c r="W170" s="165"/>
      <c r="X170" s="154"/>
      <c r="Y170" s="154"/>
      <c r="Z170" s="154"/>
      <c r="AA170" s="154"/>
      <c r="AB170" s="154"/>
      <c r="AC170" s="154"/>
      <c r="AD170" s="154"/>
      <c r="AE170" s="154"/>
      <c r="AF170" s="154"/>
      <c r="AG170" s="154" t="s">
        <v>308</v>
      </c>
      <c r="AH170" s="154"/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/>
      <c r="BG170" s="154"/>
      <c r="BH170" s="154"/>
    </row>
    <row r="171" spans="1:60" outlineLevel="1" x14ac:dyDescent="0.2">
      <c r="A171" s="163"/>
      <c r="B171" s="164"/>
      <c r="C171" s="261" t="s">
        <v>362</v>
      </c>
      <c r="D171" s="262"/>
      <c r="E171" s="262"/>
      <c r="F171" s="262"/>
      <c r="G171" s="262"/>
      <c r="H171" s="165"/>
      <c r="I171" s="165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54"/>
      <c r="Y171" s="154"/>
      <c r="Z171" s="154"/>
      <c r="AA171" s="154"/>
      <c r="AB171" s="154"/>
      <c r="AC171" s="154"/>
      <c r="AD171" s="154"/>
      <c r="AE171" s="154"/>
      <c r="AF171" s="154"/>
      <c r="AG171" s="154" t="s">
        <v>137</v>
      </c>
      <c r="AH171" s="154"/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  <c r="BG171" s="154"/>
      <c r="BH171" s="154"/>
    </row>
    <row r="172" spans="1:60" outlineLevel="1" x14ac:dyDescent="0.2">
      <c r="A172" s="163"/>
      <c r="B172" s="164"/>
      <c r="C172" s="205" t="s">
        <v>363</v>
      </c>
      <c r="D172" s="189"/>
      <c r="E172" s="190">
        <v>46.448</v>
      </c>
      <c r="F172" s="165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54"/>
      <c r="Y172" s="154"/>
      <c r="Z172" s="154"/>
      <c r="AA172" s="154"/>
      <c r="AB172" s="154"/>
      <c r="AC172" s="154"/>
      <c r="AD172" s="154"/>
      <c r="AE172" s="154"/>
      <c r="AF172" s="154"/>
      <c r="AG172" s="154" t="s">
        <v>194</v>
      </c>
      <c r="AH172" s="154">
        <v>5</v>
      </c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  <c r="BG172" s="154"/>
      <c r="BH172" s="154"/>
    </row>
    <row r="173" spans="1:60" outlineLevel="1" x14ac:dyDescent="0.2">
      <c r="A173" s="175">
        <v>45</v>
      </c>
      <c r="B173" s="176" t="s">
        <v>364</v>
      </c>
      <c r="C173" s="185" t="s">
        <v>365</v>
      </c>
      <c r="D173" s="177" t="s">
        <v>306</v>
      </c>
      <c r="E173" s="178">
        <v>419.52800000000002</v>
      </c>
      <c r="F173" s="179"/>
      <c r="G173" s="180">
        <f>ROUND(E173*F173,2)</f>
        <v>0</v>
      </c>
      <c r="H173" s="179"/>
      <c r="I173" s="180">
        <f>ROUND(E173*H173,2)</f>
        <v>0</v>
      </c>
      <c r="J173" s="179"/>
      <c r="K173" s="180">
        <f>ROUND(E173*J173,2)</f>
        <v>0</v>
      </c>
      <c r="L173" s="180">
        <v>21</v>
      </c>
      <c r="M173" s="180">
        <f>G173*(1+L173/100)</f>
        <v>0</v>
      </c>
      <c r="N173" s="180">
        <v>1</v>
      </c>
      <c r="O173" s="180">
        <f>ROUND(E173*N173,2)</f>
        <v>419.53</v>
      </c>
      <c r="P173" s="180">
        <v>0</v>
      </c>
      <c r="Q173" s="180">
        <f>ROUND(E173*P173,2)</f>
        <v>0</v>
      </c>
      <c r="R173" s="180" t="s">
        <v>307</v>
      </c>
      <c r="S173" s="180" t="s">
        <v>133</v>
      </c>
      <c r="T173" s="181" t="s">
        <v>133</v>
      </c>
      <c r="U173" s="165">
        <v>0</v>
      </c>
      <c r="V173" s="165">
        <f>ROUND(E173*U173,2)</f>
        <v>0</v>
      </c>
      <c r="W173" s="165"/>
      <c r="X173" s="154"/>
      <c r="Y173" s="154"/>
      <c r="Z173" s="154"/>
      <c r="AA173" s="154"/>
      <c r="AB173" s="154"/>
      <c r="AC173" s="154"/>
      <c r="AD173" s="154"/>
      <c r="AE173" s="154"/>
      <c r="AF173" s="154"/>
      <c r="AG173" s="154" t="s">
        <v>308</v>
      </c>
      <c r="AH173" s="154"/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  <c r="BG173" s="154"/>
      <c r="BH173" s="154"/>
    </row>
    <row r="174" spans="1:60" outlineLevel="1" x14ac:dyDescent="0.2">
      <c r="A174" s="163"/>
      <c r="B174" s="164"/>
      <c r="C174" s="205" t="s">
        <v>366</v>
      </c>
      <c r="D174" s="189"/>
      <c r="E174" s="190">
        <v>419.52800000000002</v>
      </c>
      <c r="F174" s="165"/>
      <c r="G174" s="165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54"/>
      <c r="Y174" s="154"/>
      <c r="Z174" s="154"/>
      <c r="AA174" s="154"/>
      <c r="AB174" s="154"/>
      <c r="AC174" s="154"/>
      <c r="AD174" s="154"/>
      <c r="AE174" s="154"/>
      <c r="AF174" s="154"/>
      <c r="AG174" s="154" t="s">
        <v>194</v>
      </c>
      <c r="AH174" s="154">
        <v>5</v>
      </c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  <c r="BG174" s="154"/>
      <c r="BH174" s="154"/>
    </row>
    <row r="175" spans="1:60" x14ac:dyDescent="0.2">
      <c r="A175" s="169" t="s">
        <v>128</v>
      </c>
      <c r="B175" s="170" t="s">
        <v>74</v>
      </c>
      <c r="C175" s="184" t="s">
        <v>75</v>
      </c>
      <c r="D175" s="171"/>
      <c r="E175" s="172"/>
      <c r="F175" s="173"/>
      <c r="G175" s="173">
        <f>SUMIF(AG176:AG185,"&lt;&gt;NOR",G176:G185)</f>
        <v>0</v>
      </c>
      <c r="H175" s="173"/>
      <c r="I175" s="173">
        <f>SUM(I176:I185)</f>
        <v>0</v>
      </c>
      <c r="J175" s="173"/>
      <c r="K175" s="173">
        <f>SUM(K176:K185)</f>
        <v>0</v>
      </c>
      <c r="L175" s="173"/>
      <c r="M175" s="173">
        <f>SUM(M176:M185)</f>
        <v>0</v>
      </c>
      <c r="N175" s="173"/>
      <c r="O175" s="173">
        <f>SUM(O176:O185)</f>
        <v>8.33</v>
      </c>
      <c r="P175" s="173"/>
      <c r="Q175" s="173">
        <f>SUM(Q176:Q185)</f>
        <v>0</v>
      </c>
      <c r="R175" s="173"/>
      <c r="S175" s="173"/>
      <c r="T175" s="174"/>
      <c r="U175" s="168"/>
      <c r="V175" s="168">
        <f>SUM(V176:V185)</f>
        <v>67.78</v>
      </c>
      <c r="W175" s="168"/>
      <c r="AG175" t="s">
        <v>129</v>
      </c>
    </row>
    <row r="176" spans="1:60" outlineLevel="1" x14ac:dyDescent="0.2">
      <c r="A176" s="175">
        <v>46</v>
      </c>
      <c r="B176" s="176" t="s">
        <v>367</v>
      </c>
      <c r="C176" s="185" t="s">
        <v>368</v>
      </c>
      <c r="D176" s="177" t="s">
        <v>209</v>
      </c>
      <c r="E176" s="178">
        <v>22</v>
      </c>
      <c r="F176" s="179"/>
      <c r="G176" s="180">
        <f>ROUND(E176*F176,2)</f>
        <v>0</v>
      </c>
      <c r="H176" s="179"/>
      <c r="I176" s="180">
        <f>ROUND(E176*H176,2)</f>
        <v>0</v>
      </c>
      <c r="J176" s="179"/>
      <c r="K176" s="180">
        <f>ROUND(E176*J176,2)</f>
        <v>0</v>
      </c>
      <c r="L176" s="180">
        <v>21</v>
      </c>
      <c r="M176" s="180">
        <f>G176*(1+L176/100)</f>
        <v>0</v>
      </c>
      <c r="N176" s="180">
        <v>0.315</v>
      </c>
      <c r="O176" s="180">
        <f>ROUND(E176*N176,2)</f>
        <v>6.93</v>
      </c>
      <c r="P176" s="180">
        <v>0</v>
      </c>
      <c r="Q176" s="180">
        <f>ROUND(E176*P176,2)</f>
        <v>0</v>
      </c>
      <c r="R176" s="180" t="s">
        <v>278</v>
      </c>
      <c r="S176" s="180" t="s">
        <v>133</v>
      </c>
      <c r="T176" s="181" t="s">
        <v>133</v>
      </c>
      <c r="U176" s="165">
        <v>3.0811000000000002</v>
      </c>
      <c r="V176" s="165">
        <f>ROUND(E176*U176,2)</f>
        <v>67.78</v>
      </c>
      <c r="W176" s="165"/>
      <c r="X176" s="154"/>
      <c r="Y176" s="154"/>
      <c r="Z176" s="154"/>
      <c r="AA176" s="154"/>
      <c r="AB176" s="154"/>
      <c r="AC176" s="154"/>
      <c r="AD176" s="154"/>
      <c r="AE176" s="154"/>
      <c r="AF176" s="154"/>
      <c r="AG176" s="154" t="s">
        <v>190</v>
      </c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  <c r="BC176" s="154"/>
      <c r="BD176" s="154"/>
      <c r="BE176" s="154"/>
      <c r="BF176" s="154"/>
      <c r="BG176" s="154"/>
      <c r="BH176" s="154"/>
    </row>
    <row r="177" spans="1:60" outlineLevel="1" x14ac:dyDescent="0.2">
      <c r="A177" s="163"/>
      <c r="B177" s="164"/>
      <c r="C177" s="205" t="s">
        <v>369</v>
      </c>
      <c r="D177" s="189"/>
      <c r="E177" s="190">
        <v>22</v>
      </c>
      <c r="F177" s="165"/>
      <c r="G177" s="165"/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54"/>
      <c r="Y177" s="154"/>
      <c r="Z177" s="154"/>
      <c r="AA177" s="154"/>
      <c r="AB177" s="154"/>
      <c r="AC177" s="154"/>
      <c r="AD177" s="154"/>
      <c r="AE177" s="154"/>
      <c r="AF177" s="154"/>
      <c r="AG177" s="154" t="s">
        <v>194</v>
      </c>
      <c r="AH177" s="154">
        <v>5</v>
      </c>
      <c r="AI177" s="154"/>
      <c r="AJ177" s="154"/>
      <c r="AK177" s="154"/>
      <c r="AL177" s="154"/>
      <c r="AM177" s="154"/>
      <c r="AN177" s="154"/>
      <c r="AO177" s="154"/>
      <c r="AP177" s="154"/>
      <c r="AQ177" s="154"/>
      <c r="AR177" s="154"/>
      <c r="AS177" s="154"/>
      <c r="AT177" s="154"/>
      <c r="AU177" s="154"/>
      <c r="AV177" s="154"/>
      <c r="AW177" s="154"/>
      <c r="AX177" s="154"/>
      <c r="AY177" s="154"/>
      <c r="AZ177" s="154"/>
      <c r="BA177" s="154"/>
      <c r="BB177" s="154"/>
      <c r="BC177" s="154"/>
      <c r="BD177" s="154"/>
      <c r="BE177" s="154"/>
      <c r="BF177" s="154"/>
      <c r="BG177" s="154"/>
      <c r="BH177" s="154"/>
    </row>
    <row r="178" spans="1:60" outlineLevel="1" x14ac:dyDescent="0.2">
      <c r="A178" s="163"/>
      <c r="B178" s="164"/>
      <c r="C178" s="206" t="s">
        <v>250</v>
      </c>
      <c r="D178" s="191"/>
      <c r="E178" s="192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54"/>
      <c r="Y178" s="154"/>
      <c r="Z178" s="154"/>
      <c r="AA178" s="154"/>
      <c r="AB178" s="154"/>
      <c r="AC178" s="154"/>
      <c r="AD178" s="154"/>
      <c r="AE178" s="154"/>
      <c r="AF178" s="154"/>
      <c r="AG178" s="154" t="s">
        <v>194</v>
      </c>
      <c r="AH178" s="154"/>
      <c r="AI178" s="154"/>
      <c r="AJ178" s="154"/>
      <c r="AK178" s="154"/>
      <c r="AL178" s="154"/>
      <c r="AM178" s="154"/>
      <c r="AN178" s="154"/>
      <c r="AO178" s="154"/>
      <c r="AP178" s="154"/>
      <c r="AQ178" s="154"/>
      <c r="AR178" s="154"/>
      <c r="AS178" s="154"/>
      <c r="AT178" s="154"/>
      <c r="AU178" s="154"/>
      <c r="AV178" s="154"/>
      <c r="AW178" s="154"/>
      <c r="AX178" s="154"/>
      <c r="AY178" s="154"/>
      <c r="AZ178" s="154"/>
      <c r="BA178" s="154"/>
      <c r="BB178" s="154"/>
      <c r="BC178" s="154"/>
      <c r="BD178" s="154"/>
      <c r="BE178" s="154"/>
      <c r="BF178" s="154"/>
      <c r="BG178" s="154"/>
      <c r="BH178" s="154"/>
    </row>
    <row r="179" spans="1:60" outlineLevel="1" x14ac:dyDescent="0.2">
      <c r="A179" s="163"/>
      <c r="B179" s="164"/>
      <c r="C179" s="207" t="s">
        <v>370</v>
      </c>
      <c r="D179" s="191"/>
      <c r="E179" s="192"/>
      <c r="F179" s="165"/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54"/>
      <c r="Y179" s="154"/>
      <c r="Z179" s="154"/>
      <c r="AA179" s="154"/>
      <c r="AB179" s="154"/>
      <c r="AC179" s="154"/>
      <c r="AD179" s="154"/>
      <c r="AE179" s="154"/>
      <c r="AF179" s="154"/>
      <c r="AG179" s="154" t="s">
        <v>194</v>
      </c>
      <c r="AH179" s="154">
        <v>2</v>
      </c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4"/>
      <c r="AV179" s="154"/>
      <c r="AW179" s="154"/>
      <c r="AX179" s="154"/>
      <c r="AY179" s="154"/>
      <c r="AZ179" s="154"/>
      <c r="BA179" s="154"/>
      <c r="BB179" s="154"/>
      <c r="BC179" s="154"/>
      <c r="BD179" s="154"/>
      <c r="BE179" s="154"/>
      <c r="BF179" s="154"/>
      <c r="BG179" s="154"/>
      <c r="BH179" s="154"/>
    </row>
    <row r="180" spans="1:60" outlineLevel="1" x14ac:dyDescent="0.2">
      <c r="A180" s="163"/>
      <c r="B180" s="164"/>
      <c r="C180" s="206" t="s">
        <v>252</v>
      </c>
      <c r="D180" s="191"/>
      <c r="E180" s="192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54"/>
      <c r="Y180" s="154"/>
      <c r="Z180" s="154"/>
      <c r="AA180" s="154"/>
      <c r="AB180" s="154"/>
      <c r="AC180" s="154"/>
      <c r="AD180" s="154"/>
      <c r="AE180" s="154"/>
      <c r="AF180" s="154"/>
      <c r="AG180" s="154" t="s">
        <v>194</v>
      </c>
      <c r="AH180" s="154"/>
      <c r="AI180" s="154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54"/>
      <c r="AT180" s="154"/>
      <c r="AU180" s="154"/>
      <c r="AV180" s="154"/>
      <c r="AW180" s="154"/>
      <c r="AX180" s="154"/>
      <c r="AY180" s="154"/>
      <c r="AZ180" s="154"/>
      <c r="BA180" s="154"/>
      <c r="BB180" s="154"/>
      <c r="BC180" s="154"/>
      <c r="BD180" s="154"/>
      <c r="BE180" s="154"/>
      <c r="BF180" s="154"/>
      <c r="BG180" s="154"/>
      <c r="BH180" s="154"/>
    </row>
    <row r="181" spans="1:60" ht="22.5" outlineLevel="1" x14ac:dyDescent="0.2">
      <c r="A181" s="175">
        <v>47</v>
      </c>
      <c r="B181" s="176" t="s">
        <v>371</v>
      </c>
      <c r="C181" s="185" t="s">
        <v>372</v>
      </c>
      <c r="D181" s="177" t="s">
        <v>373</v>
      </c>
      <c r="E181" s="178">
        <v>22.220000000000002</v>
      </c>
      <c r="F181" s="179"/>
      <c r="G181" s="180">
        <f>ROUND(E181*F181,2)</f>
        <v>0</v>
      </c>
      <c r="H181" s="179"/>
      <c r="I181" s="180">
        <f>ROUND(E181*H181,2)</f>
        <v>0</v>
      </c>
      <c r="J181" s="179"/>
      <c r="K181" s="180">
        <f>ROUND(E181*J181,2)</f>
        <v>0</v>
      </c>
      <c r="L181" s="180">
        <v>21</v>
      </c>
      <c r="M181" s="180">
        <f>G181*(1+L181/100)</f>
        <v>0</v>
      </c>
      <c r="N181" s="180">
        <v>6.3E-2</v>
      </c>
      <c r="O181" s="180">
        <f>ROUND(E181*N181,2)</f>
        <v>1.4</v>
      </c>
      <c r="P181" s="180">
        <v>0</v>
      </c>
      <c r="Q181" s="180">
        <f>ROUND(E181*P181,2)</f>
        <v>0</v>
      </c>
      <c r="R181" s="180" t="s">
        <v>307</v>
      </c>
      <c r="S181" s="180" t="s">
        <v>133</v>
      </c>
      <c r="T181" s="181" t="s">
        <v>133</v>
      </c>
      <c r="U181" s="165">
        <v>0</v>
      </c>
      <c r="V181" s="165">
        <f>ROUND(E181*U181,2)</f>
        <v>0</v>
      </c>
      <c r="W181" s="165"/>
      <c r="X181" s="154"/>
      <c r="Y181" s="154"/>
      <c r="Z181" s="154"/>
      <c r="AA181" s="154"/>
      <c r="AB181" s="154"/>
      <c r="AC181" s="154"/>
      <c r="AD181" s="154"/>
      <c r="AE181" s="154"/>
      <c r="AF181" s="154"/>
      <c r="AG181" s="154" t="s">
        <v>308</v>
      </c>
      <c r="AH181" s="154"/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54"/>
      <c r="AT181" s="154"/>
      <c r="AU181" s="154"/>
      <c r="AV181" s="154"/>
      <c r="AW181" s="154"/>
      <c r="AX181" s="154"/>
      <c r="AY181" s="154"/>
      <c r="AZ181" s="154"/>
      <c r="BA181" s="154"/>
      <c r="BB181" s="154"/>
      <c r="BC181" s="154"/>
      <c r="BD181" s="154"/>
      <c r="BE181" s="154"/>
      <c r="BF181" s="154"/>
      <c r="BG181" s="154"/>
      <c r="BH181" s="154"/>
    </row>
    <row r="182" spans="1:60" outlineLevel="1" x14ac:dyDescent="0.2">
      <c r="A182" s="163"/>
      <c r="B182" s="164"/>
      <c r="C182" s="205" t="s">
        <v>374</v>
      </c>
      <c r="D182" s="189"/>
      <c r="E182" s="190">
        <v>22.220000000000002</v>
      </c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54"/>
      <c r="Y182" s="154"/>
      <c r="Z182" s="154"/>
      <c r="AA182" s="154"/>
      <c r="AB182" s="154"/>
      <c r="AC182" s="154"/>
      <c r="AD182" s="154"/>
      <c r="AE182" s="154"/>
      <c r="AF182" s="154"/>
      <c r="AG182" s="154" t="s">
        <v>194</v>
      </c>
      <c r="AH182" s="154">
        <v>0</v>
      </c>
      <c r="AI182" s="154"/>
      <c r="AJ182" s="154"/>
      <c r="AK182" s="154"/>
      <c r="AL182" s="154"/>
      <c r="AM182" s="154"/>
      <c r="AN182" s="154"/>
      <c r="AO182" s="154"/>
      <c r="AP182" s="154"/>
      <c r="AQ182" s="154"/>
      <c r="AR182" s="154"/>
      <c r="AS182" s="154"/>
      <c r="AT182" s="154"/>
      <c r="AU182" s="154"/>
      <c r="AV182" s="154"/>
      <c r="AW182" s="154"/>
      <c r="AX182" s="154"/>
      <c r="AY182" s="154"/>
      <c r="AZ182" s="154"/>
      <c r="BA182" s="154"/>
      <c r="BB182" s="154"/>
      <c r="BC182" s="154"/>
      <c r="BD182" s="154"/>
      <c r="BE182" s="154"/>
      <c r="BF182" s="154"/>
      <c r="BG182" s="154"/>
      <c r="BH182" s="154"/>
    </row>
    <row r="183" spans="1:60" outlineLevel="1" x14ac:dyDescent="0.2">
      <c r="A183" s="163"/>
      <c r="B183" s="164"/>
      <c r="C183" s="206" t="s">
        <v>250</v>
      </c>
      <c r="D183" s="191"/>
      <c r="E183" s="192"/>
      <c r="F183" s="165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54"/>
      <c r="Y183" s="154"/>
      <c r="Z183" s="154"/>
      <c r="AA183" s="154"/>
      <c r="AB183" s="154"/>
      <c r="AC183" s="154"/>
      <c r="AD183" s="154"/>
      <c r="AE183" s="154"/>
      <c r="AF183" s="154"/>
      <c r="AG183" s="154" t="s">
        <v>194</v>
      </c>
      <c r="AH183" s="154"/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4"/>
      <c r="AV183" s="154"/>
      <c r="AW183" s="154"/>
      <c r="AX183" s="154"/>
      <c r="AY183" s="154"/>
      <c r="AZ183" s="154"/>
      <c r="BA183" s="154"/>
      <c r="BB183" s="154"/>
      <c r="BC183" s="154"/>
      <c r="BD183" s="154"/>
      <c r="BE183" s="154"/>
      <c r="BF183" s="154"/>
      <c r="BG183" s="154"/>
      <c r="BH183" s="154"/>
    </row>
    <row r="184" spans="1:60" outlineLevel="1" x14ac:dyDescent="0.2">
      <c r="A184" s="163"/>
      <c r="B184" s="164"/>
      <c r="C184" s="207" t="s">
        <v>375</v>
      </c>
      <c r="D184" s="191"/>
      <c r="E184" s="192">
        <v>21.875</v>
      </c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54"/>
      <c r="Y184" s="154"/>
      <c r="Z184" s="154"/>
      <c r="AA184" s="154"/>
      <c r="AB184" s="154"/>
      <c r="AC184" s="154"/>
      <c r="AD184" s="154"/>
      <c r="AE184" s="154"/>
      <c r="AF184" s="154"/>
      <c r="AG184" s="154" t="s">
        <v>194</v>
      </c>
      <c r="AH184" s="154">
        <v>2</v>
      </c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4"/>
      <c r="AV184" s="154"/>
      <c r="AW184" s="154"/>
      <c r="AX184" s="154"/>
      <c r="AY184" s="154"/>
      <c r="AZ184" s="154"/>
      <c r="BA184" s="154"/>
      <c r="BB184" s="154"/>
      <c r="BC184" s="154"/>
      <c r="BD184" s="154"/>
      <c r="BE184" s="154"/>
      <c r="BF184" s="154"/>
      <c r="BG184" s="154"/>
      <c r="BH184" s="154"/>
    </row>
    <row r="185" spans="1:60" outlineLevel="1" x14ac:dyDescent="0.2">
      <c r="A185" s="163"/>
      <c r="B185" s="164"/>
      <c r="C185" s="206" t="s">
        <v>252</v>
      </c>
      <c r="D185" s="191"/>
      <c r="E185" s="192"/>
      <c r="F185" s="165"/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54"/>
      <c r="Y185" s="154"/>
      <c r="Z185" s="154"/>
      <c r="AA185" s="154"/>
      <c r="AB185" s="154"/>
      <c r="AC185" s="154"/>
      <c r="AD185" s="154"/>
      <c r="AE185" s="154"/>
      <c r="AF185" s="154"/>
      <c r="AG185" s="154" t="s">
        <v>194</v>
      </c>
      <c r="AH185" s="154"/>
      <c r="AI185" s="154"/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54"/>
      <c r="AT185" s="154"/>
      <c r="AU185" s="154"/>
      <c r="AV185" s="154"/>
      <c r="AW185" s="154"/>
      <c r="AX185" s="154"/>
      <c r="AY185" s="154"/>
      <c r="AZ185" s="154"/>
      <c r="BA185" s="154"/>
      <c r="BB185" s="154"/>
      <c r="BC185" s="154"/>
      <c r="BD185" s="154"/>
      <c r="BE185" s="154"/>
      <c r="BF185" s="154"/>
      <c r="BG185" s="154"/>
      <c r="BH185" s="154"/>
    </row>
    <row r="186" spans="1:60" x14ac:dyDescent="0.2">
      <c r="A186" s="169" t="s">
        <v>128</v>
      </c>
      <c r="B186" s="170" t="s">
        <v>76</v>
      </c>
      <c r="C186" s="184" t="s">
        <v>77</v>
      </c>
      <c r="D186" s="171"/>
      <c r="E186" s="172"/>
      <c r="F186" s="173"/>
      <c r="G186" s="173">
        <f>SUMIF(AG187:AG195,"&lt;&gt;NOR",G187:G195)</f>
        <v>0</v>
      </c>
      <c r="H186" s="173"/>
      <c r="I186" s="173">
        <f>SUM(I187:I195)</f>
        <v>0</v>
      </c>
      <c r="J186" s="173"/>
      <c r="K186" s="173">
        <f>SUM(K187:K195)</f>
        <v>0</v>
      </c>
      <c r="L186" s="173"/>
      <c r="M186" s="173">
        <f>SUM(M187:M195)</f>
        <v>0</v>
      </c>
      <c r="N186" s="173"/>
      <c r="O186" s="173">
        <f>SUM(O187:O195)</f>
        <v>2609.23</v>
      </c>
      <c r="P186" s="173"/>
      <c r="Q186" s="173">
        <f>SUM(Q187:Q195)</f>
        <v>0</v>
      </c>
      <c r="R186" s="173"/>
      <c r="S186" s="173"/>
      <c r="T186" s="174"/>
      <c r="U186" s="168"/>
      <c r="V186" s="168">
        <f>SUM(V187:V195)</f>
        <v>185.83999999999997</v>
      </c>
      <c r="W186" s="168"/>
      <c r="AG186" t="s">
        <v>129</v>
      </c>
    </row>
    <row r="187" spans="1:60" ht="22.5" outlineLevel="1" x14ac:dyDescent="0.2">
      <c r="A187" s="175">
        <v>48</v>
      </c>
      <c r="B187" s="176" t="s">
        <v>376</v>
      </c>
      <c r="C187" s="185" t="s">
        <v>377</v>
      </c>
      <c r="D187" s="177" t="s">
        <v>188</v>
      </c>
      <c r="E187" s="178">
        <v>2165.1000000000004</v>
      </c>
      <c r="F187" s="179"/>
      <c r="G187" s="180">
        <f>ROUND(E187*F187,2)</f>
        <v>0</v>
      </c>
      <c r="H187" s="179"/>
      <c r="I187" s="180">
        <f>ROUND(E187*H187,2)</f>
        <v>0</v>
      </c>
      <c r="J187" s="179"/>
      <c r="K187" s="180">
        <f>ROUND(E187*J187,2)</f>
        <v>0</v>
      </c>
      <c r="L187" s="180">
        <v>21</v>
      </c>
      <c r="M187" s="180">
        <f>G187*(1+L187/100)</f>
        <v>0</v>
      </c>
      <c r="N187" s="180">
        <v>0.28800000000000003</v>
      </c>
      <c r="O187" s="180">
        <f>ROUND(E187*N187,2)</f>
        <v>623.54999999999995</v>
      </c>
      <c r="P187" s="180">
        <v>0</v>
      </c>
      <c r="Q187" s="180">
        <f>ROUND(E187*P187,2)</f>
        <v>0</v>
      </c>
      <c r="R187" s="180" t="s">
        <v>189</v>
      </c>
      <c r="S187" s="180" t="s">
        <v>133</v>
      </c>
      <c r="T187" s="181" t="s">
        <v>133</v>
      </c>
      <c r="U187" s="165">
        <v>2.3000000000000003E-2</v>
      </c>
      <c r="V187" s="165">
        <f>ROUND(E187*U187,2)</f>
        <v>49.8</v>
      </c>
      <c r="W187" s="165"/>
      <c r="X187" s="154"/>
      <c r="Y187" s="154"/>
      <c r="Z187" s="154"/>
      <c r="AA187" s="154"/>
      <c r="AB187" s="154"/>
      <c r="AC187" s="154"/>
      <c r="AD187" s="154"/>
      <c r="AE187" s="154"/>
      <c r="AF187" s="154"/>
      <c r="AG187" s="154" t="s">
        <v>190</v>
      </c>
      <c r="AH187" s="154"/>
      <c r="AI187" s="154"/>
      <c r="AJ187" s="154"/>
      <c r="AK187" s="154"/>
      <c r="AL187" s="154"/>
      <c r="AM187" s="154"/>
      <c r="AN187" s="154"/>
      <c r="AO187" s="154"/>
      <c r="AP187" s="154"/>
      <c r="AQ187" s="154"/>
      <c r="AR187" s="154"/>
      <c r="AS187" s="154"/>
      <c r="AT187" s="154"/>
      <c r="AU187" s="154"/>
      <c r="AV187" s="154"/>
      <c r="AW187" s="154"/>
      <c r="AX187" s="154"/>
      <c r="AY187" s="154"/>
      <c r="AZ187" s="154"/>
      <c r="BA187" s="154"/>
      <c r="BB187" s="154"/>
      <c r="BC187" s="154"/>
      <c r="BD187" s="154"/>
      <c r="BE187" s="154"/>
      <c r="BF187" s="154"/>
      <c r="BG187" s="154"/>
      <c r="BH187" s="154"/>
    </row>
    <row r="188" spans="1:60" outlineLevel="1" x14ac:dyDescent="0.2">
      <c r="A188" s="163"/>
      <c r="B188" s="164"/>
      <c r="C188" s="205" t="s">
        <v>378</v>
      </c>
      <c r="D188" s="189"/>
      <c r="E188" s="190">
        <v>2165.1000000000004</v>
      </c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54"/>
      <c r="Y188" s="154"/>
      <c r="Z188" s="154"/>
      <c r="AA188" s="154"/>
      <c r="AB188" s="154"/>
      <c r="AC188" s="154"/>
      <c r="AD188" s="154"/>
      <c r="AE188" s="154"/>
      <c r="AF188" s="154"/>
      <c r="AG188" s="154" t="s">
        <v>194</v>
      </c>
      <c r="AH188" s="154">
        <v>0</v>
      </c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154"/>
      <c r="AZ188" s="154"/>
      <c r="BA188" s="154"/>
      <c r="BB188" s="154"/>
      <c r="BC188" s="154"/>
      <c r="BD188" s="154"/>
      <c r="BE188" s="154"/>
      <c r="BF188" s="154"/>
      <c r="BG188" s="154"/>
      <c r="BH188" s="154"/>
    </row>
    <row r="189" spans="1:60" ht="22.5" outlineLevel="1" x14ac:dyDescent="0.2">
      <c r="A189" s="175">
        <v>49</v>
      </c>
      <c r="B189" s="176" t="s">
        <v>379</v>
      </c>
      <c r="C189" s="185" t="s">
        <v>380</v>
      </c>
      <c r="D189" s="177" t="s">
        <v>188</v>
      </c>
      <c r="E189" s="178">
        <v>3700.7000000000003</v>
      </c>
      <c r="F189" s="179"/>
      <c r="G189" s="180">
        <f>ROUND(E189*F189,2)</f>
        <v>0</v>
      </c>
      <c r="H189" s="179"/>
      <c r="I189" s="180">
        <f>ROUND(E189*H189,2)</f>
        <v>0</v>
      </c>
      <c r="J189" s="179"/>
      <c r="K189" s="180">
        <f>ROUND(E189*J189,2)</f>
        <v>0</v>
      </c>
      <c r="L189" s="180">
        <v>21</v>
      </c>
      <c r="M189" s="180">
        <f>G189*(1+L189/100)</f>
        <v>0</v>
      </c>
      <c r="N189" s="180">
        <v>0.378</v>
      </c>
      <c r="O189" s="180">
        <f>ROUND(E189*N189,2)</f>
        <v>1398.86</v>
      </c>
      <c r="P189" s="180">
        <v>0</v>
      </c>
      <c r="Q189" s="180">
        <f>ROUND(E189*P189,2)</f>
        <v>0</v>
      </c>
      <c r="R189" s="180" t="s">
        <v>189</v>
      </c>
      <c r="S189" s="180" t="s">
        <v>133</v>
      </c>
      <c r="T189" s="181" t="s">
        <v>133</v>
      </c>
      <c r="U189" s="165">
        <v>2.6000000000000002E-2</v>
      </c>
      <c r="V189" s="165">
        <f>ROUND(E189*U189,2)</f>
        <v>96.22</v>
      </c>
      <c r="W189" s="165"/>
      <c r="X189" s="154"/>
      <c r="Y189" s="154"/>
      <c r="Z189" s="154"/>
      <c r="AA189" s="154"/>
      <c r="AB189" s="154"/>
      <c r="AC189" s="154"/>
      <c r="AD189" s="154"/>
      <c r="AE189" s="154"/>
      <c r="AF189" s="154"/>
      <c r="AG189" s="154" t="s">
        <v>190</v>
      </c>
      <c r="AH189" s="154"/>
      <c r="AI189" s="154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54"/>
      <c r="AT189" s="154"/>
      <c r="AU189" s="154"/>
      <c r="AV189" s="154"/>
      <c r="AW189" s="154"/>
      <c r="AX189" s="154"/>
      <c r="AY189" s="154"/>
      <c r="AZ189" s="154"/>
      <c r="BA189" s="154"/>
      <c r="BB189" s="154"/>
      <c r="BC189" s="154"/>
      <c r="BD189" s="154"/>
      <c r="BE189" s="154"/>
      <c r="BF189" s="154"/>
      <c r="BG189" s="154"/>
      <c r="BH189" s="154"/>
    </row>
    <row r="190" spans="1:60" outlineLevel="1" x14ac:dyDescent="0.2">
      <c r="A190" s="163"/>
      <c r="B190" s="164"/>
      <c r="C190" s="205" t="s">
        <v>381</v>
      </c>
      <c r="D190" s="189"/>
      <c r="E190" s="190">
        <v>3700.7000000000003</v>
      </c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54"/>
      <c r="Y190" s="154"/>
      <c r="Z190" s="154"/>
      <c r="AA190" s="154"/>
      <c r="AB190" s="154"/>
      <c r="AC190" s="154"/>
      <c r="AD190" s="154"/>
      <c r="AE190" s="154"/>
      <c r="AF190" s="154"/>
      <c r="AG190" s="154" t="s">
        <v>194</v>
      </c>
      <c r="AH190" s="154">
        <v>0</v>
      </c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54"/>
      <c r="AT190" s="154"/>
      <c r="AU190" s="154"/>
      <c r="AV190" s="154"/>
      <c r="AW190" s="154"/>
      <c r="AX190" s="154"/>
      <c r="AY190" s="154"/>
      <c r="AZ190" s="154"/>
      <c r="BA190" s="154"/>
      <c r="BB190" s="154"/>
      <c r="BC190" s="154"/>
      <c r="BD190" s="154"/>
      <c r="BE190" s="154"/>
      <c r="BF190" s="154"/>
      <c r="BG190" s="154"/>
      <c r="BH190" s="154"/>
    </row>
    <row r="191" spans="1:60" outlineLevel="1" x14ac:dyDescent="0.2">
      <c r="A191" s="175">
        <v>50</v>
      </c>
      <c r="B191" s="176" t="s">
        <v>382</v>
      </c>
      <c r="C191" s="185" t="s">
        <v>383</v>
      </c>
      <c r="D191" s="177" t="s">
        <v>188</v>
      </c>
      <c r="E191" s="178">
        <v>1531.6000000000001</v>
      </c>
      <c r="F191" s="179"/>
      <c r="G191" s="180">
        <f>ROUND(E191*F191,2)</f>
        <v>0</v>
      </c>
      <c r="H191" s="179"/>
      <c r="I191" s="180">
        <f>ROUND(E191*H191,2)</f>
        <v>0</v>
      </c>
      <c r="J191" s="179"/>
      <c r="K191" s="180">
        <f>ROUND(E191*J191,2)</f>
        <v>0</v>
      </c>
      <c r="L191" s="180">
        <v>21</v>
      </c>
      <c r="M191" s="180">
        <f>G191*(1+L191/100)</f>
        <v>0</v>
      </c>
      <c r="N191" s="180">
        <v>0.38314000000000004</v>
      </c>
      <c r="O191" s="180">
        <f>ROUND(E191*N191,2)</f>
        <v>586.82000000000005</v>
      </c>
      <c r="P191" s="180">
        <v>0</v>
      </c>
      <c r="Q191" s="180">
        <f>ROUND(E191*P191,2)</f>
        <v>0</v>
      </c>
      <c r="R191" s="180" t="s">
        <v>189</v>
      </c>
      <c r="S191" s="180" t="s">
        <v>133</v>
      </c>
      <c r="T191" s="181" t="s">
        <v>133</v>
      </c>
      <c r="U191" s="165">
        <v>2.6000000000000002E-2</v>
      </c>
      <c r="V191" s="165">
        <f>ROUND(E191*U191,2)</f>
        <v>39.82</v>
      </c>
      <c r="W191" s="165"/>
      <c r="X191" s="154"/>
      <c r="Y191" s="154"/>
      <c r="Z191" s="154"/>
      <c r="AA191" s="154"/>
      <c r="AB191" s="154"/>
      <c r="AC191" s="154"/>
      <c r="AD191" s="154"/>
      <c r="AE191" s="154"/>
      <c r="AF191" s="154"/>
      <c r="AG191" s="154" t="s">
        <v>190</v>
      </c>
      <c r="AH191" s="154"/>
      <c r="AI191" s="154"/>
      <c r="AJ191" s="154"/>
      <c r="AK191" s="154"/>
      <c r="AL191" s="154"/>
      <c r="AM191" s="154"/>
      <c r="AN191" s="154"/>
      <c r="AO191" s="154"/>
      <c r="AP191" s="154"/>
      <c r="AQ191" s="154"/>
      <c r="AR191" s="154"/>
      <c r="AS191" s="154"/>
      <c r="AT191" s="154"/>
      <c r="AU191" s="154"/>
      <c r="AV191" s="154"/>
      <c r="AW191" s="154"/>
      <c r="AX191" s="154"/>
      <c r="AY191" s="154"/>
      <c r="AZ191" s="154"/>
      <c r="BA191" s="154"/>
      <c r="BB191" s="154"/>
      <c r="BC191" s="154"/>
      <c r="BD191" s="154"/>
      <c r="BE191" s="154"/>
      <c r="BF191" s="154"/>
      <c r="BG191" s="154"/>
      <c r="BH191" s="154"/>
    </row>
    <row r="192" spans="1:60" outlineLevel="1" x14ac:dyDescent="0.2">
      <c r="A192" s="163"/>
      <c r="B192" s="164"/>
      <c r="C192" s="272" t="s">
        <v>384</v>
      </c>
      <c r="D192" s="273"/>
      <c r="E192" s="273"/>
      <c r="F192" s="273"/>
      <c r="G192" s="273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54"/>
      <c r="Y192" s="154"/>
      <c r="Z192" s="154"/>
      <c r="AA192" s="154"/>
      <c r="AB192" s="154"/>
      <c r="AC192" s="154"/>
      <c r="AD192" s="154"/>
      <c r="AE192" s="154"/>
      <c r="AF192" s="154"/>
      <c r="AG192" s="154" t="s">
        <v>192</v>
      </c>
      <c r="AH192" s="154"/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4"/>
      <c r="AV192" s="154"/>
      <c r="AW192" s="154"/>
      <c r="AX192" s="154"/>
      <c r="AY192" s="154"/>
      <c r="AZ192" s="154"/>
      <c r="BA192" s="154"/>
      <c r="BB192" s="154"/>
      <c r="BC192" s="154"/>
      <c r="BD192" s="154"/>
      <c r="BE192" s="154"/>
      <c r="BF192" s="154"/>
      <c r="BG192" s="154"/>
      <c r="BH192" s="154"/>
    </row>
    <row r="193" spans="1:60" outlineLevel="1" x14ac:dyDescent="0.2">
      <c r="A193" s="163"/>
      <c r="B193" s="164"/>
      <c r="C193" s="263" t="s">
        <v>540</v>
      </c>
      <c r="D193" s="264"/>
      <c r="E193" s="264"/>
      <c r="F193" s="264"/>
      <c r="G193" s="264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54"/>
      <c r="Y193" s="154"/>
      <c r="Z193" s="154"/>
      <c r="AA193" s="154"/>
      <c r="AB193" s="154"/>
      <c r="AC193" s="154"/>
      <c r="AD193" s="154"/>
      <c r="AE193" s="154"/>
      <c r="AF193" s="154"/>
      <c r="AG193" s="154" t="s">
        <v>137</v>
      </c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4"/>
      <c r="BC193" s="154"/>
      <c r="BD193" s="154"/>
      <c r="BE193" s="154"/>
      <c r="BF193" s="154"/>
      <c r="BG193" s="154"/>
      <c r="BH193" s="154"/>
    </row>
    <row r="194" spans="1:60" outlineLevel="1" x14ac:dyDescent="0.2">
      <c r="A194" s="163"/>
      <c r="B194" s="164"/>
      <c r="C194" s="263" t="s">
        <v>385</v>
      </c>
      <c r="D194" s="264"/>
      <c r="E194" s="264"/>
      <c r="F194" s="264"/>
      <c r="G194" s="264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54"/>
      <c r="Y194" s="154"/>
      <c r="Z194" s="154"/>
      <c r="AA194" s="154"/>
      <c r="AB194" s="154"/>
      <c r="AC194" s="154"/>
      <c r="AD194" s="154"/>
      <c r="AE194" s="154"/>
      <c r="AF194" s="154"/>
      <c r="AG194" s="154" t="s">
        <v>137</v>
      </c>
      <c r="AH194" s="154"/>
      <c r="AI194" s="154"/>
      <c r="AJ194" s="154"/>
      <c r="AK194" s="154"/>
      <c r="AL194" s="154"/>
      <c r="AM194" s="154"/>
      <c r="AN194" s="154"/>
      <c r="AO194" s="154"/>
      <c r="AP194" s="154"/>
      <c r="AQ194" s="154"/>
      <c r="AR194" s="154"/>
      <c r="AS194" s="154"/>
      <c r="AT194" s="154"/>
      <c r="AU194" s="154"/>
      <c r="AV194" s="154"/>
      <c r="AW194" s="154"/>
      <c r="AX194" s="154"/>
      <c r="AY194" s="154"/>
      <c r="AZ194" s="154"/>
      <c r="BA194" s="154"/>
      <c r="BB194" s="154"/>
      <c r="BC194" s="154"/>
      <c r="BD194" s="154"/>
      <c r="BE194" s="154"/>
      <c r="BF194" s="154"/>
      <c r="BG194" s="154"/>
      <c r="BH194" s="154"/>
    </row>
    <row r="195" spans="1:60" outlineLevel="1" x14ac:dyDescent="0.2">
      <c r="A195" s="163"/>
      <c r="B195" s="164"/>
      <c r="C195" s="205" t="s">
        <v>386</v>
      </c>
      <c r="D195" s="189"/>
      <c r="E195" s="190">
        <v>1531.6000000000001</v>
      </c>
      <c r="F195" s="165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54"/>
      <c r="Y195" s="154"/>
      <c r="Z195" s="154"/>
      <c r="AA195" s="154"/>
      <c r="AB195" s="154"/>
      <c r="AC195" s="154"/>
      <c r="AD195" s="154"/>
      <c r="AE195" s="154"/>
      <c r="AF195" s="154"/>
      <c r="AG195" s="154" t="s">
        <v>194</v>
      </c>
      <c r="AH195" s="154">
        <v>0</v>
      </c>
      <c r="AI195" s="154"/>
      <c r="AJ195" s="154"/>
      <c r="AK195" s="154"/>
      <c r="AL195" s="154"/>
      <c r="AM195" s="154"/>
      <c r="AN195" s="154"/>
      <c r="AO195" s="154"/>
      <c r="AP195" s="154"/>
      <c r="AQ195" s="154"/>
      <c r="AR195" s="154"/>
      <c r="AS195" s="154"/>
      <c r="AT195" s="154"/>
      <c r="AU195" s="154"/>
      <c r="AV195" s="154"/>
      <c r="AW195" s="154"/>
      <c r="AX195" s="154"/>
      <c r="AY195" s="154"/>
      <c r="AZ195" s="154"/>
      <c r="BA195" s="154"/>
      <c r="BB195" s="154"/>
      <c r="BC195" s="154"/>
      <c r="BD195" s="154"/>
      <c r="BE195" s="154"/>
      <c r="BF195" s="154"/>
      <c r="BG195" s="154"/>
      <c r="BH195" s="154"/>
    </row>
    <row r="196" spans="1:60" x14ac:dyDescent="0.2">
      <c r="A196" s="169" t="s">
        <v>128</v>
      </c>
      <c r="B196" s="170" t="s">
        <v>78</v>
      </c>
      <c r="C196" s="184" t="s">
        <v>79</v>
      </c>
      <c r="D196" s="171"/>
      <c r="E196" s="172"/>
      <c r="F196" s="173"/>
      <c r="G196" s="173">
        <f>SUMIF(AG197:AG215,"&lt;&gt;NOR",G197:G215)</f>
        <v>0</v>
      </c>
      <c r="H196" s="173"/>
      <c r="I196" s="173">
        <f>SUM(I197:I215)</f>
        <v>0</v>
      </c>
      <c r="J196" s="173"/>
      <c r="K196" s="173">
        <f>SUM(K197:K215)</f>
        <v>0</v>
      </c>
      <c r="L196" s="173"/>
      <c r="M196" s="173">
        <f>SUM(M197:M215)</f>
        <v>0</v>
      </c>
      <c r="N196" s="173"/>
      <c r="O196" s="173">
        <f>SUM(O197:O215)</f>
        <v>853.96999999999991</v>
      </c>
      <c r="P196" s="173"/>
      <c r="Q196" s="173">
        <f>SUM(Q197:Q215)</f>
        <v>0</v>
      </c>
      <c r="R196" s="173"/>
      <c r="S196" s="173"/>
      <c r="T196" s="174"/>
      <c r="U196" s="168"/>
      <c r="V196" s="168">
        <f>SUM(V197:V215)</f>
        <v>1826.7800000000002</v>
      </c>
      <c r="W196" s="168"/>
      <c r="AG196" t="s">
        <v>129</v>
      </c>
    </row>
    <row r="197" spans="1:60" outlineLevel="1" x14ac:dyDescent="0.2">
      <c r="A197" s="175">
        <v>51</v>
      </c>
      <c r="B197" s="176" t="s">
        <v>387</v>
      </c>
      <c r="C197" s="185" t="s">
        <v>388</v>
      </c>
      <c r="D197" s="177" t="s">
        <v>188</v>
      </c>
      <c r="E197" s="178">
        <v>2164.3047600000004</v>
      </c>
      <c r="F197" s="179"/>
      <c r="G197" s="180">
        <f>ROUND(E197*F197,2)</f>
        <v>0</v>
      </c>
      <c r="H197" s="179"/>
      <c r="I197" s="180">
        <f>ROUND(E197*H197,2)</f>
        <v>0</v>
      </c>
      <c r="J197" s="179"/>
      <c r="K197" s="180">
        <f>ROUND(E197*J197,2)</f>
        <v>0</v>
      </c>
      <c r="L197" s="180">
        <v>21</v>
      </c>
      <c r="M197" s="180">
        <f>G197*(1+L197/100)</f>
        <v>0</v>
      </c>
      <c r="N197" s="180">
        <v>7.3900000000000007E-2</v>
      </c>
      <c r="O197" s="180">
        <f>ROUND(E197*N197,2)</f>
        <v>159.94</v>
      </c>
      <c r="P197" s="180">
        <v>0</v>
      </c>
      <c r="Q197" s="180">
        <f>ROUND(E197*P197,2)</f>
        <v>0</v>
      </c>
      <c r="R197" s="180" t="s">
        <v>189</v>
      </c>
      <c r="S197" s="180" t="s">
        <v>133</v>
      </c>
      <c r="T197" s="181" t="s">
        <v>133</v>
      </c>
      <c r="U197" s="165">
        <v>0.45200000000000001</v>
      </c>
      <c r="V197" s="165">
        <f>ROUND(E197*U197,2)</f>
        <v>978.27</v>
      </c>
      <c r="W197" s="165"/>
      <c r="X197" s="154"/>
      <c r="Y197" s="154"/>
      <c r="Z197" s="154"/>
      <c r="AA197" s="154"/>
      <c r="AB197" s="154"/>
      <c r="AC197" s="154"/>
      <c r="AD197" s="154"/>
      <c r="AE197" s="154"/>
      <c r="AF197" s="154"/>
      <c r="AG197" s="154" t="s">
        <v>190</v>
      </c>
      <c r="AH197" s="154"/>
      <c r="AI197" s="154"/>
      <c r="AJ197" s="154"/>
      <c r="AK197" s="154"/>
      <c r="AL197" s="154"/>
      <c r="AM197" s="154"/>
      <c r="AN197" s="154"/>
      <c r="AO197" s="154"/>
      <c r="AP197" s="154"/>
      <c r="AQ197" s="154"/>
      <c r="AR197" s="154"/>
      <c r="AS197" s="154"/>
      <c r="AT197" s="154"/>
      <c r="AU197" s="154"/>
      <c r="AV197" s="154"/>
      <c r="AW197" s="154"/>
      <c r="AX197" s="154"/>
      <c r="AY197" s="154"/>
      <c r="AZ197" s="154"/>
      <c r="BA197" s="154"/>
      <c r="BB197" s="154"/>
      <c r="BC197" s="154"/>
      <c r="BD197" s="154"/>
      <c r="BE197" s="154"/>
      <c r="BF197" s="154"/>
      <c r="BG197" s="154"/>
      <c r="BH197" s="154"/>
    </row>
    <row r="198" spans="1:60" ht="22.5" outlineLevel="1" x14ac:dyDescent="0.2">
      <c r="A198" s="163"/>
      <c r="B198" s="164"/>
      <c r="C198" s="272" t="s">
        <v>389</v>
      </c>
      <c r="D198" s="273"/>
      <c r="E198" s="273"/>
      <c r="F198" s="273"/>
      <c r="G198" s="273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54"/>
      <c r="Y198" s="154"/>
      <c r="Z198" s="154"/>
      <c r="AA198" s="154"/>
      <c r="AB198" s="154"/>
      <c r="AC198" s="154"/>
      <c r="AD198" s="154"/>
      <c r="AE198" s="154"/>
      <c r="AF198" s="154"/>
      <c r="AG198" s="154" t="s">
        <v>192</v>
      </c>
      <c r="AH198" s="154"/>
      <c r="AI198" s="154"/>
      <c r="AJ198" s="154"/>
      <c r="AK198" s="154"/>
      <c r="AL198" s="154"/>
      <c r="AM198" s="154"/>
      <c r="AN198" s="154"/>
      <c r="AO198" s="154"/>
      <c r="AP198" s="154"/>
      <c r="AQ198" s="154"/>
      <c r="AR198" s="154"/>
      <c r="AS198" s="154"/>
      <c r="AT198" s="154"/>
      <c r="AU198" s="154"/>
      <c r="AV198" s="154"/>
      <c r="AW198" s="154"/>
      <c r="AX198" s="154"/>
      <c r="AY198" s="154"/>
      <c r="AZ198" s="154"/>
      <c r="BA198" s="182" t="str">
        <f>C198</f>
        <v>s provedením lože z kameniva drceného, s vyplněním spár, s dvojitým hutněním a se smetením přebytečného materiálu na krajnici. S dodáním hmot pro lože a výplň spár.</v>
      </c>
      <c r="BB198" s="154"/>
      <c r="BC198" s="154"/>
      <c r="BD198" s="154"/>
      <c r="BE198" s="154"/>
      <c r="BF198" s="154"/>
      <c r="BG198" s="154"/>
      <c r="BH198" s="154"/>
    </row>
    <row r="199" spans="1:60" outlineLevel="1" x14ac:dyDescent="0.2">
      <c r="A199" s="163"/>
      <c r="B199" s="164"/>
      <c r="C199" s="205" t="s">
        <v>390</v>
      </c>
      <c r="D199" s="189"/>
      <c r="E199" s="190">
        <v>2164.3047600000004</v>
      </c>
      <c r="F199" s="165"/>
      <c r="G199" s="165"/>
      <c r="H199" s="165"/>
      <c r="I199" s="165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54"/>
      <c r="Y199" s="154"/>
      <c r="Z199" s="154"/>
      <c r="AA199" s="154"/>
      <c r="AB199" s="154"/>
      <c r="AC199" s="154"/>
      <c r="AD199" s="154"/>
      <c r="AE199" s="154"/>
      <c r="AF199" s="154"/>
      <c r="AG199" s="154" t="s">
        <v>194</v>
      </c>
      <c r="AH199" s="154">
        <v>0</v>
      </c>
      <c r="AI199" s="154"/>
      <c r="AJ199" s="154"/>
      <c r="AK199" s="154"/>
      <c r="AL199" s="154"/>
      <c r="AM199" s="154"/>
      <c r="AN199" s="154"/>
      <c r="AO199" s="154"/>
      <c r="AP199" s="154"/>
      <c r="AQ199" s="154"/>
      <c r="AR199" s="154"/>
      <c r="AS199" s="154"/>
      <c r="AT199" s="154"/>
      <c r="AU199" s="154"/>
      <c r="AV199" s="154"/>
      <c r="AW199" s="154"/>
      <c r="AX199" s="154"/>
      <c r="AY199" s="154"/>
      <c r="AZ199" s="154"/>
      <c r="BA199" s="154"/>
      <c r="BB199" s="154"/>
      <c r="BC199" s="154"/>
      <c r="BD199" s="154"/>
      <c r="BE199" s="154"/>
      <c r="BF199" s="154"/>
      <c r="BG199" s="154"/>
      <c r="BH199" s="154"/>
    </row>
    <row r="200" spans="1:60" outlineLevel="1" x14ac:dyDescent="0.2">
      <c r="A200" s="175">
        <v>52</v>
      </c>
      <c r="B200" s="176" t="s">
        <v>391</v>
      </c>
      <c r="C200" s="185" t="s">
        <v>392</v>
      </c>
      <c r="D200" s="177" t="s">
        <v>188</v>
      </c>
      <c r="E200" s="178">
        <v>1531.6095200000002</v>
      </c>
      <c r="F200" s="179"/>
      <c r="G200" s="180">
        <f>ROUND(E200*F200,2)</f>
        <v>0</v>
      </c>
      <c r="H200" s="179"/>
      <c r="I200" s="180">
        <f>ROUND(E200*H200,2)</f>
        <v>0</v>
      </c>
      <c r="J200" s="179"/>
      <c r="K200" s="180">
        <f>ROUND(E200*J200,2)</f>
        <v>0</v>
      </c>
      <c r="L200" s="180">
        <v>21</v>
      </c>
      <c r="M200" s="180">
        <f>G200*(1+L200/100)</f>
        <v>0</v>
      </c>
      <c r="N200" s="180">
        <v>7.3900000000000007E-2</v>
      </c>
      <c r="O200" s="180">
        <f>ROUND(E200*N200,2)</f>
        <v>113.19</v>
      </c>
      <c r="P200" s="180">
        <v>0</v>
      </c>
      <c r="Q200" s="180">
        <f>ROUND(E200*P200,2)</f>
        <v>0</v>
      </c>
      <c r="R200" s="180" t="s">
        <v>189</v>
      </c>
      <c r="S200" s="180" t="s">
        <v>133</v>
      </c>
      <c r="T200" s="181" t="s">
        <v>133</v>
      </c>
      <c r="U200" s="165">
        <v>0.47800000000000004</v>
      </c>
      <c r="V200" s="165">
        <f>ROUND(E200*U200,2)</f>
        <v>732.11</v>
      </c>
      <c r="W200" s="165"/>
      <c r="X200" s="154"/>
      <c r="Y200" s="154"/>
      <c r="Z200" s="154"/>
      <c r="AA200" s="154"/>
      <c r="AB200" s="154"/>
      <c r="AC200" s="154"/>
      <c r="AD200" s="154"/>
      <c r="AE200" s="154"/>
      <c r="AF200" s="154"/>
      <c r="AG200" s="154" t="s">
        <v>190</v>
      </c>
      <c r="AH200" s="154"/>
      <c r="AI200" s="154"/>
      <c r="AJ200" s="154"/>
      <c r="AK200" s="154"/>
      <c r="AL200" s="154"/>
      <c r="AM200" s="154"/>
      <c r="AN200" s="154"/>
      <c r="AO200" s="154"/>
      <c r="AP200" s="154"/>
      <c r="AQ200" s="154"/>
      <c r="AR200" s="154"/>
      <c r="AS200" s="154"/>
      <c r="AT200" s="154"/>
      <c r="AU200" s="154"/>
      <c r="AV200" s="154"/>
      <c r="AW200" s="154"/>
      <c r="AX200" s="154"/>
      <c r="AY200" s="154"/>
      <c r="AZ200" s="154"/>
      <c r="BA200" s="154"/>
      <c r="BB200" s="154"/>
      <c r="BC200" s="154"/>
      <c r="BD200" s="154"/>
      <c r="BE200" s="154"/>
      <c r="BF200" s="154"/>
      <c r="BG200" s="154"/>
      <c r="BH200" s="154"/>
    </row>
    <row r="201" spans="1:60" ht="22.5" outlineLevel="1" x14ac:dyDescent="0.2">
      <c r="A201" s="163"/>
      <c r="B201" s="164"/>
      <c r="C201" s="272" t="s">
        <v>389</v>
      </c>
      <c r="D201" s="273"/>
      <c r="E201" s="273"/>
      <c r="F201" s="273"/>
      <c r="G201" s="273"/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54"/>
      <c r="Y201" s="154"/>
      <c r="Z201" s="154"/>
      <c r="AA201" s="154"/>
      <c r="AB201" s="154"/>
      <c r="AC201" s="154"/>
      <c r="AD201" s="154"/>
      <c r="AE201" s="154"/>
      <c r="AF201" s="154"/>
      <c r="AG201" s="154" t="s">
        <v>192</v>
      </c>
      <c r="AH201" s="154"/>
      <c r="AI201" s="154"/>
      <c r="AJ201" s="154"/>
      <c r="AK201" s="154"/>
      <c r="AL201" s="154"/>
      <c r="AM201" s="154"/>
      <c r="AN201" s="154"/>
      <c r="AO201" s="154"/>
      <c r="AP201" s="154"/>
      <c r="AQ201" s="154"/>
      <c r="AR201" s="154"/>
      <c r="AS201" s="154"/>
      <c r="AT201" s="154"/>
      <c r="AU201" s="154"/>
      <c r="AV201" s="154"/>
      <c r="AW201" s="154"/>
      <c r="AX201" s="154"/>
      <c r="AY201" s="154"/>
      <c r="AZ201" s="154"/>
      <c r="BA201" s="182" t="str">
        <f>C201</f>
        <v>s provedením lože z kameniva drceného, s vyplněním spár, s dvojitým hutněním a se smetením přebytečného materiálu na krajnici. S dodáním hmot pro lože a výplň spár.</v>
      </c>
      <c r="BB201" s="154"/>
      <c r="BC201" s="154"/>
      <c r="BD201" s="154"/>
      <c r="BE201" s="154"/>
      <c r="BF201" s="154"/>
      <c r="BG201" s="154"/>
      <c r="BH201" s="154"/>
    </row>
    <row r="202" spans="1:60" outlineLevel="1" x14ac:dyDescent="0.2">
      <c r="A202" s="163"/>
      <c r="B202" s="164"/>
      <c r="C202" s="205" t="s">
        <v>393</v>
      </c>
      <c r="D202" s="189"/>
      <c r="E202" s="190">
        <v>1531.6095200000002</v>
      </c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54"/>
      <c r="Y202" s="154"/>
      <c r="Z202" s="154"/>
      <c r="AA202" s="154"/>
      <c r="AB202" s="154"/>
      <c r="AC202" s="154"/>
      <c r="AD202" s="154"/>
      <c r="AE202" s="154"/>
      <c r="AF202" s="154"/>
      <c r="AG202" s="154" t="s">
        <v>194</v>
      </c>
      <c r="AH202" s="154">
        <v>0</v>
      </c>
      <c r="AI202" s="154"/>
      <c r="AJ202" s="154"/>
      <c r="AK202" s="154"/>
      <c r="AL202" s="154"/>
      <c r="AM202" s="154"/>
      <c r="AN202" s="154"/>
      <c r="AO202" s="154"/>
      <c r="AP202" s="154"/>
      <c r="AQ202" s="154"/>
      <c r="AR202" s="154"/>
      <c r="AS202" s="154"/>
      <c r="AT202" s="154"/>
      <c r="AU202" s="154"/>
      <c r="AV202" s="154"/>
      <c r="AW202" s="154"/>
      <c r="AX202" s="154"/>
      <c r="AY202" s="154"/>
      <c r="AZ202" s="154"/>
      <c r="BA202" s="154"/>
      <c r="BB202" s="154"/>
      <c r="BC202" s="154"/>
      <c r="BD202" s="154"/>
      <c r="BE202" s="154"/>
      <c r="BF202" s="154"/>
      <c r="BG202" s="154"/>
      <c r="BH202" s="154"/>
    </row>
    <row r="203" spans="1:60" outlineLevel="1" x14ac:dyDescent="0.2">
      <c r="A203" s="175">
        <v>53</v>
      </c>
      <c r="B203" s="176" t="s">
        <v>394</v>
      </c>
      <c r="C203" s="185" t="s">
        <v>395</v>
      </c>
      <c r="D203" s="177" t="s">
        <v>209</v>
      </c>
      <c r="E203" s="178">
        <v>200</v>
      </c>
      <c r="F203" s="179"/>
      <c r="G203" s="180">
        <f>ROUND(E203*F203,2)</f>
        <v>0</v>
      </c>
      <c r="H203" s="179"/>
      <c r="I203" s="180">
        <f>ROUND(E203*H203,2)</f>
        <v>0</v>
      </c>
      <c r="J203" s="179"/>
      <c r="K203" s="180">
        <f>ROUND(E203*J203,2)</f>
        <v>0</v>
      </c>
      <c r="L203" s="180">
        <v>21</v>
      </c>
      <c r="M203" s="180">
        <f>G203*(1+L203/100)</f>
        <v>0</v>
      </c>
      <c r="N203" s="180">
        <v>3.3000000000000005E-4</v>
      </c>
      <c r="O203" s="180">
        <f>ROUND(E203*N203,2)</f>
        <v>7.0000000000000007E-2</v>
      </c>
      <c r="P203" s="180">
        <v>0</v>
      </c>
      <c r="Q203" s="180">
        <f>ROUND(E203*P203,2)</f>
        <v>0</v>
      </c>
      <c r="R203" s="180" t="s">
        <v>189</v>
      </c>
      <c r="S203" s="180" t="s">
        <v>133</v>
      </c>
      <c r="T203" s="181" t="s">
        <v>133</v>
      </c>
      <c r="U203" s="165">
        <v>0.41000000000000003</v>
      </c>
      <c r="V203" s="165">
        <f>ROUND(E203*U203,2)</f>
        <v>82</v>
      </c>
      <c r="W203" s="165"/>
      <c r="X203" s="154"/>
      <c r="Y203" s="154"/>
      <c r="Z203" s="154"/>
      <c r="AA203" s="154"/>
      <c r="AB203" s="154"/>
      <c r="AC203" s="154"/>
      <c r="AD203" s="154"/>
      <c r="AE203" s="154"/>
      <c r="AF203" s="154"/>
      <c r="AG203" s="154" t="s">
        <v>190</v>
      </c>
      <c r="AH203" s="154"/>
      <c r="AI203" s="154"/>
      <c r="AJ203" s="154"/>
      <c r="AK203" s="154"/>
      <c r="AL203" s="154"/>
      <c r="AM203" s="154"/>
      <c r="AN203" s="154"/>
      <c r="AO203" s="154"/>
      <c r="AP203" s="154"/>
      <c r="AQ203" s="154"/>
      <c r="AR203" s="154"/>
      <c r="AS203" s="154"/>
      <c r="AT203" s="154"/>
      <c r="AU203" s="154"/>
      <c r="AV203" s="154"/>
      <c r="AW203" s="154"/>
      <c r="AX203" s="154"/>
      <c r="AY203" s="154"/>
      <c r="AZ203" s="154"/>
      <c r="BA203" s="154"/>
      <c r="BB203" s="154"/>
      <c r="BC203" s="154"/>
      <c r="BD203" s="154"/>
      <c r="BE203" s="154"/>
      <c r="BF203" s="154"/>
      <c r="BG203" s="154"/>
      <c r="BH203" s="154"/>
    </row>
    <row r="204" spans="1:60" outlineLevel="1" x14ac:dyDescent="0.2">
      <c r="A204" s="163"/>
      <c r="B204" s="164"/>
      <c r="C204" s="205" t="s">
        <v>396</v>
      </c>
      <c r="D204" s="189"/>
      <c r="E204" s="190">
        <v>200</v>
      </c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  <c r="X204" s="154"/>
      <c r="Y204" s="154"/>
      <c r="Z204" s="154"/>
      <c r="AA204" s="154"/>
      <c r="AB204" s="154"/>
      <c r="AC204" s="154"/>
      <c r="AD204" s="154"/>
      <c r="AE204" s="154"/>
      <c r="AF204" s="154"/>
      <c r="AG204" s="154" t="s">
        <v>194</v>
      </c>
      <c r="AH204" s="154">
        <v>0</v>
      </c>
      <c r="AI204" s="154"/>
      <c r="AJ204" s="154"/>
      <c r="AK204" s="154"/>
      <c r="AL204" s="154"/>
      <c r="AM204" s="154"/>
      <c r="AN204" s="154"/>
      <c r="AO204" s="154"/>
      <c r="AP204" s="154"/>
      <c r="AQ204" s="154"/>
      <c r="AR204" s="154"/>
      <c r="AS204" s="154"/>
      <c r="AT204" s="154"/>
      <c r="AU204" s="154"/>
      <c r="AV204" s="154"/>
      <c r="AW204" s="154"/>
      <c r="AX204" s="154"/>
      <c r="AY204" s="154"/>
      <c r="AZ204" s="154"/>
      <c r="BA204" s="154"/>
      <c r="BB204" s="154"/>
      <c r="BC204" s="154"/>
      <c r="BD204" s="154"/>
      <c r="BE204" s="154"/>
      <c r="BF204" s="154"/>
      <c r="BG204" s="154"/>
      <c r="BH204" s="154"/>
    </row>
    <row r="205" spans="1:60" outlineLevel="1" x14ac:dyDescent="0.2">
      <c r="A205" s="175">
        <v>54</v>
      </c>
      <c r="B205" s="176" t="s">
        <v>397</v>
      </c>
      <c r="C205" s="185" t="s">
        <v>398</v>
      </c>
      <c r="D205" s="177" t="s">
        <v>209</v>
      </c>
      <c r="E205" s="178">
        <v>80</v>
      </c>
      <c r="F205" s="179"/>
      <c r="G205" s="180">
        <f>ROUND(E205*F205,2)</f>
        <v>0</v>
      </c>
      <c r="H205" s="179"/>
      <c r="I205" s="180">
        <f>ROUND(E205*H205,2)</f>
        <v>0</v>
      </c>
      <c r="J205" s="179"/>
      <c r="K205" s="180">
        <f>ROUND(E205*J205,2)</f>
        <v>0</v>
      </c>
      <c r="L205" s="180">
        <v>21</v>
      </c>
      <c r="M205" s="180">
        <f>G205*(1+L205/100)</f>
        <v>0</v>
      </c>
      <c r="N205" s="180">
        <v>3.6000000000000002E-4</v>
      </c>
      <c r="O205" s="180">
        <f>ROUND(E205*N205,2)</f>
        <v>0.03</v>
      </c>
      <c r="P205" s="180">
        <v>0</v>
      </c>
      <c r="Q205" s="180">
        <f>ROUND(E205*P205,2)</f>
        <v>0</v>
      </c>
      <c r="R205" s="180" t="s">
        <v>189</v>
      </c>
      <c r="S205" s="180" t="s">
        <v>133</v>
      </c>
      <c r="T205" s="181" t="s">
        <v>133</v>
      </c>
      <c r="U205" s="165">
        <v>0.43000000000000005</v>
      </c>
      <c r="V205" s="165">
        <f>ROUND(E205*U205,2)</f>
        <v>34.4</v>
      </c>
      <c r="W205" s="165"/>
      <c r="X205" s="154"/>
      <c r="Y205" s="154"/>
      <c r="Z205" s="154"/>
      <c r="AA205" s="154"/>
      <c r="AB205" s="154"/>
      <c r="AC205" s="154"/>
      <c r="AD205" s="154"/>
      <c r="AE205" s="154"/>
      <c r="AF205" s="154"/>
      <c r="AG205" s="154" t="s">
        <v>190</v>
      </c>
      <c r="AH205" s="154"/>
      <c r="AI205" s="154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54"/>
      <c r="AT205" s="154"/>
      <c r="AU205" s="154"/>
      <c r="AV205" s="154"/>
      <c r="AW205" s="154"/>
      <c r="AX205" s="154"/>
      <c r="AY205" s="154"/>
      <c r="AZ205" s="154"/>
      <c r="BA205" s="154"/>
      <c r="BB205" s="154"/>
      <c r="BC205" s="154"/>
      <c r="BD205" s="154"/>
      <c r="BE205" s="154"/>
      <c r="BF205" s="154"/>
      <c r="BG205" s="154"/>
      <c r="BH205" s="154"/>
    </row>
    <row r="206" spans="1:60" outlineLevel="1" x14ac:dyDescent="0.2">
      <c r="A206" s="163"/>
      <c r="B206" s="164"/>
      <c r="C206" s="205" t="s">
        <v>399</v>
      </c>
      <c r="D206" s="189"/>
      <c r="E206" s="190">
        <v>80</v>
      </c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54"/>
      <c r="Y206" s="154"/>
      <c r="Z206" s="154"/>
      <c r="AA206" s="154"/>
      <c r="AB206" s="154"/>
      <c r="AC206" s="154"/>
      <c r="AD206" s="154"/>
      <c r="AE206" s="154"/>
      <c r="AF206" s="154"/>
      <c r="AG206" s="154" t="s">
        <v>194</v>
      </c>
      <c r="AH206" s="154">
        <v>0</v>
      </c>
      <c r="AI206" s="154"/>
      <c r="AJ206" s="154"/>
      <c r="AK206" s="154"/>
      <c r="AL206" s="154"/>
      <c r="AM206" s="154"/>
      <c r="AN206" s="154"/>
      <c r="AO206" s="154"/>
      <c r="AP206" s="154"/>
      <c r="AQ206" s="154"/>
      <c r="AR206" s="154"/>
      <c r="AS206" s="154"/>
      <c r="AT206" s="154"/>
      <c r="AU206" s="154"/>
      <c r="AV206" s="154"/>
      <c r="AW206" s="154"/>
      <c r="AX206" s="154"/>
      <c r="AY206" s="154"/>
      <c r="AZ206" s="154"/>
      <c r="BA206" s="154"/>
      <c r="BB206" s="154"/>
      <c r="BC206" s="154"/>
      <c r="BD206" s="154"/>
      <c r="BE206" s="154"/>
      <c r="BF206" s="154"/>
      <c r="BG206" s="154"/>
      <c r="BH206" s="154"/>
    </row>
    <row r="207" spans="1:60" outlineLevel="1" x14ac:dyDescent="0.2">
      <c r="A207" s="175">
        <v>55</v>
      </c>
      <c r="B207" s="176" t="s">
        <v>400</v>
      </c>
      <c r="C207" s="185" t="s">
        <v>401</v>
      </c>
      <c r="D207" s="177" t="s">
        <v>188</v>
      </c>
      <c r="E207" s="178">
        <v>2222.8500000000004</v>
      </c>
      <c r="F207" s="179"/>
      <c r="G207" s="180">
        <f>ROUND(E207*F207,2)</f>
        <v>0</v>
      </c>
      <c r="H207" s="179"/>
      <c r="I207" s="180">
        <f>ROUND(E207*H207,2)</f>
        <v>0</v>
      </c>
      <c r="J207" s="179"/>
      <c r="K207" s="180">
        <f>ROUND(E207*J207,2)</f>
        <v>0</v>
      </c>
      <c r="L207" s="180">
        <v>21</v>
      </c>
      <c r="M207" s="180">
        <f>G207*(1+L207/100)</f>
        <v>0</v>
      </c>
      <c r="N207" s="180">
        <v>0.13100000000000001</v>
      </c>
      <c r="O207" s="180">
        <f>ROUND(E207*N207,2)</f>
        <v>291.19</v>
      </c>
      <c r="P207" s="180">
        <v>0</v>
      </c>
      <c r="Q207" s="180">
        <f>ROUND(E207*P207,2)</f>
        <v>0</v>
      </c>
      <c r="R207" s="180" t="s">
        <v>307</v>
      </c>
      <c r="S207" s="180" t="s">
        <v>133</v>
      </c>
      <c r="T207" s="181" t="s">
        <v>133</v>
      </c>
      <c r="U207" s="165">
        <v>0</v>
      </c>
      <c r="V207" s="165">
        <f>ROUND(E207*U207,2)</f>
        <v>0</v>
      </c>
      <c r="W207" s="165"/>
      <c r="X207" s="154"/>
      <c r="Y207" s="154"/>
      <c r="Z207" s="154"/>
      <c r="AA207" s="154"/>
      <c r="AB207" s="154"/>
      <c r="AC207" s="154"/>
      <c r="AD207" s="154"/>
      <c r="AE207" s="154"/>
      <c r="AF207" s="154"/>
      <c r="AG207" s="154" t="s">
        <v>308</v>
      </c>
      <c r="AH207" s="154"/>
      <c r="AI207" s="154"/>
      <c r="AJ207" s="154"/>
      <c r="AK207" s="154"/>
      <c r="AL207" s="154"/>
      <c r="AM207" s="154"/>
      <c r="AN207" s="154"/>
      <c r="AO207" s="154"/>
      <c r="AP207" s="154"/>
      <c r="AQ207" s="154"/>
      <c r="AR207" s="154"/>
      <c r="AS207" s="154"/>
      <c r="AT207" s="154"/>
      <c r="AU207" s="154"/>
      <c r="AV207" s="154"/>
      <c r="AW207" s="154"/>
      <c r="AX207" s="154"/>
      <c r="AY207" s="154"/>
      <c r="AZ207" s="154"/>
      <c r="BA207" s="154"/>
      <c r="BB207" s="154"/>
      <c r="BC207" s="154"/>
      <c r="BD207" s="154"/>
      <c r="BE207" s="154"/>
      <c r="BF207" s="154"/>
      <c r="BG207" s="154"/>
      <c r="BH207" s="154"/>
    </row>
    <row r="208" spans="1:60" outlineLevel="1" x14ac:dyDescent="0.2">
      <c r="A208" s="163"/>
      <c r="B208" s="164"/>
      <c r="C208" s="205" t="s">
        <v>402</v>
      </c>
      <c r="D208" s="189"/>
      <c r="E208" s="190">
        <v>2222.8500000000004</v>
      </c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54"/>
      <c r="Y208" s="154"/>
      <c r="Z208" s="154"/>
      <c r="AA208" s="154"/>
      <c r="AB208" s="154"/>
      <c r="AC208" s="154"/>
      <c r="AD208" s="154"/>
      <c r="AE208" s="154"/>
      <c r="AF208" s="154"/>
      <c r="AG208" s="154" t="s">
        <v>194</v>
      </c>
      <c r="AH208" s="154">
        <v>0</v>
      </c>
      <c r="AI208" s="154"/>
      <c r="AJ208" s="154"/>
      <c r="AK208" s="154"/>
      <c r="AL208" s="154"/>
      <c r="AM208" s="154"/>
      <c r="AN208" s="154"/>
      <c r="AO208" s="154"/>
      <c r="AP208" s="154"/>
      <c r="AQ208" s="154"/>
      <c r="AR208" s="154"/>
      <c r="AS208" s="154"/>
      <c r="AT208" s="154"/>
      <c r="AU208" s="154"/>
      <c r="AV208" s="154"/>
      <c r="AW208" s="154"/>
      <c r="AX208" s="154"/>
      <c r="AY208" s="154"/>
      <c r="AZ208" s="154"/>
      <c r="BA208" s="154"/>
      <c r="BB208" s="154"/>
      <c r="BC208" s="154"/>
      <c r="BD208" s="154"/>
      <c r="BE208" s="154"/>
      <c r="BF208" s="154"/>
      <c r="BG208" s="154"/>
      <c r="BH208" s="154"/>
    </row>
    <row r="209" spans="1:60" ht="22.5" outlineLevel="1" x14ac:dyDescent="0.2">
      <c r="A209" s="175">
        <v>56</v>
      </c>
      <c r="B209" s="176" t="s">
        <v>403</v>
      </c>
      <c r="C209" s="185" t="s">
        <v>404</v>
      </c>
      <c r="D209" s="177" t="s">
        <v>188</v>
      </c>
      <c r="E209" s="178">
        <v>205.48500000000001</v>
      </c>
      <c r="F209" s="179"/>
      <c r="G209" s="180">
        <f>ROUND(E209*F209,2)</f>
        <v>0</v>
      </c>
      <c r="H209" s="179"/>
      <c r="I209" s="180">
        <f>ROUND(E209*H209,2)</f>
        <v>0</v>
      </c>
      <c r="J209" s="179"/>
      <c r="K209" s="180">
        <f>ROUND(E209*J209,2)</f>
        <v>0</v>
      </c>
      <c r="L209" s="180">
        <v>21</v>
      </c>
      <c r="M209" s="180">
        <f>G209*(1+L209/100)</f>
        <v>0</v>
      </c>
      <c r="N209" s="180">
        <v>0.17600000000000002</v>
      </c>
      <c r="O209" s="180">
        <f>ROUND(E209*N209,2)</f>
        <v>36.17</v>
      </c>
      <c r="P209" s="180">
        <v>0</v>
      </c>
      <c r="Q209" s="180">
        <f>ROUND(E209*P209,2)</f>
        <v>0</v>
      </c>
      <c r="R209" s="180" t="s">
        <v>307</v>
      </c>
      <c r="S209" s="180" t="s">
        <v>133</v>
      </c>
      <c r="T209" s="181" t="s">
        <v>133</v>
      </c>
      <c r="U209" s="165">
        <v>0</v>
      </c>
      <c r="V209" s="165">
        <f>ROUND(E209*U209,2)</f>
        <v>0</v>
      </c>
      <c r="W209" s="165"/>
      <c r="X209" s="154"/>
      <c r="Y209" s="154"/>
      <c r="Z209" s="154"/>
      <c r="AA209" s="154"/>
      <c r="AB209" s="154"/>
      <c r="AC209" s="154"/>
      <c r="AD209" s="154"/>
      <c r="AE209" s="154"/>
      <c r="AF209" s="154"/>
      <c r="AG209" s="154" t="s">
        <v>308</v>
      </c>
      <c r="AH209" s="154"/>
      <c r="AI209" s="154"/>
      <c r="AJ209" s="154"/>
      <c r="AK209" s="154"/>
      <c r="AL209" s="154"/>
      <c r="AM209" s="154"/>
      <c r="AN209" s="154"/>
      <c r="AO209" s="154"/>
      <c r="AP209" s="154"/>
      <c r="AQ209" s="154"/>
      <c r="AR209" s="154"/>
      <c r="AS209" s="154"/>
      <c r="AT209" s="154"/>
      <c r="AU209" s="154"/>
      <c r="AV209" s="154"/>
      <c r="AW209" s="154"/>
      <c r="AX209" s="154"/>
      <c r="AY209" s="154"/>
      <c r="AZ209" s="154"/>
      <c r="BA209" s="154"/>
      <c r="BB209" s="154"/>
      <c r="BC209" s="154"/>
      <c r="BD209" s="154"/>
      <c r="BE209" s="154"/>
      <c r="BF209" s="154"/>
      <c r="BG209" s="154"/>
      <c r="BH209" s="154"/>
    </row>
    <row r="210" spans="1:60" outlineLevel="1" x14ac:dyDescent="0.2">
      <c r="A210" s="163"/>
      <c r="B210" s="164"/>
      <c r="C210" s="205" t="s">
        <v>405</v>
      </c>
      <c r="D210" s="189"/>
      <c r="E210" s="190">
        <v>205.48500000000001</v>
      </c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65"/>
      <c r="U210" s="165"/>
      <c r="V210" s="165"/>
      <c r="W210" s="165"/>
      <c r="X210" s="154"/>
      <c r="Y210" s="154"/>
      <c r="Z210" s="154"/>
      <c r="AA210" s="154"/>
      <c r="AB210" s="154"/>
      <c r="AC210" s="154"/>
      <c r="AD210" s="154"/>
      <c r="AE210" s="154"/>
      <c r="AF210" s="154"/>
      <c r="AG210" s="154" t="s">
        <v>194</v>
      </c>
      <c r="AH210" s="154">
        <v>0</v>
      </c>
      <c r="AI210" s="154"/>
      <c r="AJ210" s="154"/>
      <c r="AK210" s="154"/>
      <c r="AL210" s="154"/>
      <c r="AM210" s="154"/>
      <c r="AN210" s="154"/>
      <c r="AO210" s="154"/>
      <c r="AP210" s="154"/>
      <c r="AQ210" s="154"/>
      <c r="AR210" s="154"/>
      <c r="AS210" s="154"/>
      <c r="AT210" s="154"/>
      <c r="AU210" s="154"/>
      <c r="AV210" s="154"/>
      <c r="AW210" s="154"/>
      <c r="AX210" s="154"/>
      <c r="AY210" s="154"/>
      <c r="AZ210" s="154"/>
      <c r="BA210" s="154"/>
      <c r="BB210" s="154"/>
      <c r="BC210" s="154"/>
      <c r="BD210" s="154"/>
      <c r="BE210" s="154"/>
      <c r="BF210" s="154"/>
      <c r="BG210" s="154"/>
      <c r="BH210" s="154"/>
    </row>
    <row r="211" spans="1:60" outlineLevel="1" x14ac:dyDescent="0.2">
      <c r="A211" s="175">
        <v>57</v>
      </c>
      <c r="B211" s="176" t="s">
        <v>406</v>
      </c>
      <c r="C211" s="185" t="s">
        <v>407</v>
      </c>
      <c r="D211" s="177" t="s">
        <v>188</v>
      </c>
      <c r="E211" s="178">
        <v>1402.6950000000002</v>
      </c>
      <c r="F211" s="179"/>
      <c r="G211" s="180">
        <f>ROUND(E211*F211,2)</f>
        <v>0</v>
      </c>
      <c r="H211" s="179"/>
      <c r="I211" s="180">
        <f>ROUND(E211*H211,2)</f>
        <v>0</v>
      </c>
      <c r="J211" s="179"/>
      <c r="K211" s="180">
        <f>ROUND(E211*J211,2)</f>
        <v>0</v>
      </c>
      <c r="L211" s="180">
        <v>21</v>
      </c>
      <c r="M211" s="180">
        <f>G211*(1+L211/100)</f>
        <v>0</v>
      </c>
      <c r="N211" s="180">
        <v>0.17600000000000002</v>
      </c>
      <c r="O211" s="180">
        <f>ROUND(E211*N211,2)</f>
        <v>246.87</v>
      </c>
      <c r="P211" s="180">
        <v>0</v>
      </c>
      <c r="Q211" s="180">
        <f>ROUND(E211*P211,2)</f>
        <v>0</v>
      </c>
      <c r="R211" s="180" t="s">
        <v>307</v>
      </c>
      <c r="S211" s="180" t="s">
        <v>133</v>
      </c>
      <c r="T211" s="181" t="s">
        <v>133</v>
      </c>
      <c r="U211" s="165">
        <v>0</v>
      </c>
      <c r="V211" s="165">
        <f>ROUND(E211*U211,2)</f>
        <v>0</v>
      </c>
      <c r="W211" s="165"/>
      <c r="X211" s="154"/>
      <c r="Y211" s="154"/>
      <c r="Z211" s="154"/>
      <c r="AA211" s="154"/>
      <c r="AB211" s="154"/>
      <c r="AC211" s="154"/>
      <c r="AD211" s="154"/>
      <c r="AE211" s="154"/>
      <c r="AF211" s="154"/>
      <c r="AG211" s="154" t="s">
        <v>308</v>
      </c>
      <c r="AH211" s="154"/>
      <c r="AI211" s="154"/>
      <c r="AJ211" s="154"/>
      <c r="AK211" s="154"/>
      <c r="AL211" s="154"/>
      <c r="AM211" s="154"/>
      <c r="AN211" s="154"/>
      <c r="AO211" s="154"/>
      <c r="AP211" s="154"/>
      <c r="AQ211" s="154"/>
      <c r="AR211" s="154"/>
      <c r="AS211" s="154"/>
      <c r="AT211" s="154"/>
      <c r="AU211" s="154"/>
      <c r="AV211" s="154"/>
      <c r="AW211" s="154"/>
      <c r="AX211" s="154"/>
      <c r="AY211" s="154"/>
      <c r="AZ211" s="154"/>
      <c r="BA211" s="154"/>
      <c r="BB211" s="154"/>
      <c r="BC211" s="154"/>
      <c r="BD211" s="154"/>
      <c r="BE211" s="154"/>
      <c r="BF211" s="154"/>
      <c r="BG211" s="154"/>
      <c r="BH211" s="154"/>
    </row>
    <row r="212" spans="1:60" outlineLevel="1" x14ac:dyDescent="0.2">
      <c r="A212" s="163"/>
      <c r="B212" s="164"/>
      <c r="C212" s="261" t="s">
        <v>408</v>
      </c>
      <c r="D212" s="262"/>
      <c r="E212" s="262"/>
      <c r="F212" s="262"/>
      <c r="G212" s="262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65"/>
      <c r="U212" s="165"/>
      <c r="V212" s="165"/>
      <c r="W212" s="165"/>
      <c r="X212" s="154"/>
      <c r="Y212" s="154"/>
      <c r="Z212" s="154"/>
      <c r="AA212" s="154"/>
      <c r="AB212" s="154"/>
      <c r="AC212" s="154"/>
      <c r="AD212" s="154"/>
      <c r="AE212" s="154"/>
      <c r="AF212" s="154"/>
      <c r="AG212" s="154" t="s">
        <v>137</v>
      </c>
      <c r="AH212" s="154"/>
      <c r="AI212" s="154"/>
      <c r="AJ212" s="154"/>
      <c r="AK212" s="154"/>
      <c r="AL212" s="154"/>
      <c r="AM212" s="154"/>
      <c r="AN212" s="154"/>
      <c r="AO212" s="154"/>
      <c r="AP212" s="154"/>
      <c r="AQ212" s="154"/>
      <c r="AR212" s="154"/>
      <c r="AS212" s="154"/>
      <c r="AT212" s="154"/>
      <c r="AU212" s="154"/>
      <c r="AV212" s="154"/>
      <c r="AW212" s="154"/>
      <c r="AX212" s="154"/>
      <c r="AY212" s="154"/>
      <c r="AZ212" s="154"/>
      <c r="BA212" s="154"/>
      <c r="BB212" s="154"/>
      <c r="BC212" s="154"/>
      <c r="BD212" s="154"/>
      <c r="BE212" s="154"/>
      <c r="BF212" s="154"/>
      <c r="BG212" s="154"/>
      <c r="BH212" s="154"/>
    </row>
    <row r="213" spans="1:60" outlineLevel="1" x14ac:dyDescent="0.2">
      <c r="A213" s="163"/>
      <c r="B213" s="164"/>
      <c r="C213" s="205" t="s">
        <v>409</v>
      </c>
      <c r="D213" s="189"/>
      <c r="E213" s="190">
        <v>1402.6950000000002</v>
      </c>
      <c r="F213" s="165"/>
      <c r="G213" s="165"/>
      <c r="H213" s="165"/>
      <c r="I213" s="165"/>
      <c r="J213" s="165"/>
      <c r="K213" s="165"/>
      <c r="L213" s="165"/>
      <c r="M213" s="165"/>
      <c r="N213" s="165"/>
      <c r="O213" s="165"/>
      <c r="P213" s="165"/>
      <c r="Q213" s="165"/>
      <c r="R213" s="165"/>
      <c r="S213" s="165"/>
      <c r="T213" s="165"/>
      <c r="U213" s="165"/>
      <c r="V213" s="165"/>
      <c r="W213" s="165"/>
      <c r="X213" s="154"/>
      <c r="Y213" s="154"/>
      <c r="Z213" s="154"/>
      <c r="AA213" s="154"/>
      <c r="AB213" s="154"/>
      <c r="AC213" s="154"/>
      <c r="AD213" s="154"/>
      <c r="AE213" s="154"/>
      <c r="AF213" s="154"/>
      <c r="AG213" s="154" t="s">
        <v>194</v>
      </c>
      <c r="AH213" s="154">
        <v>0</v>
      </c>
      <c r="AI213" s="154"/>
      <c r="AJ213" s="154"/>
      <c r="AK213" s="154"/>
      <c r="AL213" s="154"/>
      <c r="AM213" s="154"/>
      <c r="AN213" s="154"/>
      <c r="AO213" s="154"/>
      <c r="AP213" s="154"/>
      <c r="AQ213" s="154"/>
      <c r="AR213" s="154"/>
      <c r="AS213" s="154"/>
      <c r="AT213" s="154"/>
      <c r="AU213" s="154"/>
      <c r="AV213" s="154"/>
      <c r="AW213" s="154"/>
      <c r="AX213" s="154"/>
      <c r="AY213" s="154"/>
      <c r="AZ213" s="154"/>
      <c r="BA213" s="154"/>
      <c r="BB213" s="154"/>
      <c r="BC213" s="154"/>
      <c r="BD213" s="154"/>
      <c r="BE213" s="154"/>
      <c r="BF213" s="154"/>
      <c r="BG213" s="154"/>
      <c r="BH213" s="154"/>
    </row>
    <row r="214" spans="1:60" ht="22.5" outlineLevel="1" x14ac:dyDescent="0.2">
      <c r="A214" s="175">
        <v>58</v>
      </c>
      <c r="B214" s="176" t="s">
        <v>410</v>
      </c>
      <c r="C214" s="185" t="s">
        <v>411</v>
      </c>
      <c r="D214" s="177" t="s">
        <v>188</v>
      </c>
      <c r="E214" s="178">
        <v>49.665000000000006</v>
      </c>
      <c r="F214" s="179"/>
      <c r="G214" s="180">
        <f>ROUND(E214*F214,2)</f>
        <v>0</v>
      </c>
      <c r="H214" s="179"/>
      <c r="I214" s="180">
        <f>ROUND(E214*H214,2)</f>
        <v>0</v>
      </c>
      <c r="J214" s="179"/>
      <c r="K214" s="180">
        <f>ROUND(E214*J214,2)</f>
        <v>0</v>
      </c>
      <c r="L214" s="180">
        <v>21</v>
      </c>
      <c r="M214" s="180">
        <f>G214*(1+L214/100)</f>
        <v>0</v>
      </c>
      <c r="N214" s="180">
        <v>0.13100000000000001</v>
      </c>
      <c r="O214" s="180">
        <f>ROUND(E214*N214,2)</f>
        <v>6.51</v>
      </c>
      <c r="P214" s="180">
        <v>0</v>
      </c>
      <c r="Q214" s="180">
        <f>ROUND(E214*P214,2)</f>
        <v>0</v>
      </c>
      <c r="R214" s="180" t="s">
        <v>307</v>
      </c>
      <c r="S214" s="180" t="s">
        <v>133</v>
      </c>
      <c r="T214" s="181" t="s">
        <v>133</v>
      </c>
      <c r="U214" s="165">
        <v>0</v>
      </c>
      <c r="V214" s="165">
        <f>ROUND(E214*U214,2)</f>
        <v>0</v>
      </c>
      <c r="W214" s="165"/>
      <c r="X214" s="154"/>
      <c r="Y214" s="154"/>
      <c r="Z214" s="154"/>
      <c r="AA214" s="154"/>
      <c r="AB214" s="154"/>
      <c r="AC214" s="154"/>
      <c r="AD214" s="154"/>
      <c r="AE214" s="154"/>
      <c r="AF214" s="154"/>
      <c r="AG214" s="154" t="s">
        <v>308</v>
      </c>
      <c r="AH214" s="154"/>
      <c r="AI214" s="154"/>
      <c r="AJ214" s="154"/>
      <c r="AK214" s="154"/>
      <c r="AL214" s="154"/>
      <c r="AM214" s="154"/>
      <c r="AN214" s="154"/>
      <c r="AO214" s="154"/>
      <c r="AP214" s="154"/>
      <c r="AQ214" s="154"/>
      <c r="AR214" s="154"/>
      <c r="AS214" s="154"/>
      <c r="AT214" s="154"/>
      <c r="AU214" s="154"/>
      <c r="AV214" s="154"/>
      <c r="AW214" s="154"/>
      <c r="AX214" s="154"/>
      <c r="AY214" s="154"/>
      <c r="AZ214" s="154"/>
      <c r="BA214" s="154"/>
      <c r="BB214" s="154"/>
      <c r="BC214" s="154"/>
      <c r="BD214" s="154"/>
      <c r="BE214" s="154"/>
      <c r="BF214" s="154"/>
      <c r="BG214" s="154"/>
      <c r="BH214" s="154"/>
    </row>
    <row r="215" spans="1:60" outlineLevel="1" x14ac:dyDescent="0.2">
      <c r="A215" s="163"/>
      <c r="B215" s="164"/>
      <c r="C215" s="205" t="s">
        <v>412</v>
      </c>
      <c r="D215" s="189"/>
      <c r="E215" s="190">
        <v>49.665000000000006</v>
      </c>
      <c r="F215" s="165"/>
      <c r="G215" s="165"/>
      <c r="H215" s="165"/>
      <c r="I215" s="165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5"/>
      <c r="U215" s="165"/>
      <c r="V215" s="165"/>
      <c r="W215" s="165"/>
      <c r="X215" s="154"/>
      <c r="Y215" s="154"/>
      <c r="Z215" s="154"/>
      <c r="AA215" s="154"/>
      <c r="AB215" s="154"/>
      <c r="AC215" s="154"/>
      <c r="AD215" s="154"/>
      <c r="AE215" s="154"/>
      <c r="AF215" s="154"/>
      <c r="AG215" s="154" t="s">
        <v>194</v>
      </c>
      <c r="AH215" s="154">
        <v>0</v>
      </c>
      <c r="AI215" s="154"/>
      <c r="AJ215" s="154"/>
      <c r="AK215" s="154"/>
      <c r="AL215" s="154"/>
      <c r="AM215" s="154"/>
      <c r="AN215" s="154"/>
      <c r="AO215" s="154"/>
      <c r="AP215" s="154"/>
      <c r="AQ215" s="154"/>
      <c r="AR215" s="154"/>
      <c r="AS215" s="154"/>
      <c r="AT215" s="154"/>
      <c r="AU215" s="154"/>
      <c r="AV215" s="154"/>
      <c r="AW215" s="154"/>
      <c r="AX215" s="154"/>
      <c r="AY215" s="154"/>
      <c r="AZ215" s="154"/>
      <c r="BA215" s="154"/>
      <c r="BB215" s="154"/>
      <c r="BC215" s="154"/>
      <c r="BD215" s="154"/>
      <c r="BE215" s="154"/>
      <c r="BF215" s="154"/>
      <c r="BG215" s="154"/>
      <c r="BH215" s="154"/>
    </row>
    <row r="216" spans="1:60" x14ac:dyDescent="0.2">
      <c r="A216" s="169" t="s">
        <v>128</v>
      </c>
      <c r="B216" s="170" t="s">
        <v>80</v>
      </c>
      <c r="C216" s="184" t="s">
        <v>81</v>
      </c>
      <c r="D216" s="171"/>
      <c r="E216" s="172"/>
      <c r="F216" s="173"/>
      <c r="G216" s="173">
        <f>SUMIF(AG217:AG220,"&lt;&gt;NOR",G217:G220)</f>
        <v>0</v>
      </c>
      <c r="H216" s="173"/>
      <c r="I216" s="173">
        <f>SUM(I217:I220)</f>
        <v>0</v>
      </c>
      <c r="J216" s="173"/>
      <c r="K216" s="173">
        <f>SUM(K217:K220)</f>
        <v>0</v>
      </c>
      <c r="L216" s="173"/>
      <c r="M216" s="173">
        <f>SUM(M217:M220)</f>
        <v>0</v>
      </c>
      <c r="N216" s="173"/>
      <c r="O216" s="173">
        <f>SUM(O217:O220)</f>
        <v>2.5299999999999998</v>
      </c>
      <c r="P216" s="173"/>
      <c r="Q216" s="173">
        <f>SUM(Q217:Q220)</f>
        <v>0</v>
      </c>
      <c r="R216" s="173"/>
      <c r="S216" s="173"/>
      <c r="T216" s="174"/>
      <c r="U216" s="168"/>
      <c r="V216" s="168">
        <f>SUM(V217:V220)</f>
        <v>343.47</v>
      </c>
      <c r="W216" s="168"/>
      <c r="AG216" t="s">
        <v>129</v>
      </c>
    </row>
    <row r="217" spans="1:60" outlineLevel="1" x14ac:dyDescent="0.2">
      <c r="A217" s="175">
        <v>59</v>
      </c>
      <c r="B217" s="176" t="s">
        <v>413</v>
      </c>
      <c r="C217" s="185" t="s">
        <v>414</v>
      </c>
      <c r="D217" s="177" t="s">
        <v>188</v>
      </c>
      <c r="E217" s="178">
        <v>149.10000000000002</v>
      </c>
      <c r="F217" s="179"/>
      <c r="G217" s="180">
        <f>ROUND(E217*F217,2)</f>
        <v>0</v>
      </c>
      <c r="H217" s="179"/>
      <c r="I217" s="180">
        <f>ROUND(E217*H217,2)</f>
        <v>0</v>
      </c>
      <c r="J217" s="179"/>
      <c r="K217" s="180">
        <f>ROUND(E217*J217,2)</f>
        <v>0</v>
      </c>
      <c r="L217" s="180">
        <v>21</v>
      </c>
      <c r="M217" s="180">
        <f>G217*(1+L217/100)</f>
        <v>0</v>
      </c>
      <c r="N217" s="180">
        <v>1.7000000000000001E-2</v>
      </c>
      <c r="O217" s="180">
        <f>ROUND(E217*N217,2)</f>
        <v>2.5299999999999998</v>
      </c>
      <c r="P217" s="180">
        <v>0</v>
      </c>
      <c r="Q217" s="180">
        <f>ROUND(E217*P217,2)</f>
        <v>0</v>
      </c>
      <c r="R217" s="180"/>
      <c r="S217" s="180" t="s">
        <v>171</v>
      </c>
      <c r="T217" s="181" t="s">
        <v>134</v>
      </c>
      <c r="U217" s="165">
        <v>2.3035900000000002</v>
      </c>
      <c r="V217" s="165">
        <f>ROUND(E217*U217,2)</f>
        <v>343.47</v>
      </c>
      <c r="W217" s="165"/>
      <c r="X217" s="154"/>
      <c r="Y217" s="154"/>
      <c r="Z217" s="154"/>
      <c r="AA217" s="154"/>
      <c r="AB217" s="154"/>
      <c r="AC217" s="154"/>
      <c r="AD217" s="154"/>
      <c r="AE217" s="154"/>
      <c r="AF217" s="154"/>
      <c r="AG217" s="154" t="s">
        <v>190</v>
      </c>
      <c r="AH217" s="154"/>
      <c r="AI217" s="154"/>
      <c r="AJ217" s="154"/>
      <c r="AK217" s="154"/>
      <c r="AL217" s="154"/>
      <c r="AM217" s="154"/>
      <c r="AN217" s="154"/>
      <c r="AO217" s="154"/>
      <c r="AP217" s="154"/>
      <c r="AQ217" s="154"/>
      <c r="AR217" s="154"/>
      <c r="AS217" s="154"/>
      <c r="AT217" s="154"/>
      <c r="AU217" s="154"/>
      <c r="AV217" s="154"/>
      <c r="AW217" s="154"/>
      <c r="AX217" s="154"/>
      <c r="AY217" s="154"/>
      <c r="AZ217" s="154"/>
      <c r="BA217" s="154"/>
      <c r="BB217" s="154"/>
      <c r="BC217" s="154"/>
      <c r="BD217" s="154"/>
      <c r="BE217" s="154"/>
      <c r="BF217" s="154"/>
      <c r="BG217" s="154"/>
      <c r="BH217" s="154"/>
    </row>
    <row r="218" spans="1:60" outlineLevel="1" x14ac:dyDescent="0.2">
      <c r="A218" s="163"/>
      <c r="B218" s="164"/>
      <c r="C218" s="261" t="s">
        <v>415</v>
      </c>
      <c r="D218" s="262"/>
      <c r="E218" s="262"/>
      <c r="F218" s="262"/>
      <c r="G218" s="262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54"/>
      <c r="Y218" s="154"/>
      <c r="Z218" s="154"/>
      <c r="AA218" s="154"/>
      <c r="AB218" s="154"/>
      <c r="AC218" s="154"/>
      <c r="AD218" s="154"/>
      <c r="AE218" s="154"/>
      <c r="AF218" s="154"/>
      <c r="AG218" s="154" t="s">
        <v>137</v>
      </c>
      <c r="AH218" s="154"/>
      <c r="AI218" s="154"/>
      <c r="AJ218" s="154"/>
      <c r="AK218" s="154"/>
      <c r="AL218" s="154"/>
      <c r="AM218" s="154"/>
      <c r="AN218" s="154"/>
      <c r="AO218" s="154"/>
      <c r="AP218" s="154"/>
      <c r="AQ218" s="154"/>
      <c r="AR218" s="154"/>
      <c r="AS218" s="154"/>
      <c r="AT218" s="154"/>
      <c r="AU218" s="154"/>
      <c r="AV218" s="154"/>
      <c r="AW218" s="154"/>
      <c r="AX218" s="154"/>
      <c r="AY218" s="154"/>
      <c r="AZ218" s="154"/>
      <c r="BA218" s="154"/>
      <c r="BB218" s="154"/>
      <c r="BC218" s="154"/>
      <c r="BD218" s="154"/>
      <c r="BE218" s="154"/>
      <c r="BF218" s="154"/>
      <c r="BG218" s="154"/>
      <c r="BH218" s="154"/>
    </row>
    <row r="219" spans="1:60" outlineLevel="1" x14ac:dyDescent="0.2">
      <c r="A219" s="163"/>
      <c r="B219" s="164"/>
      <c r="C219" s="205" t="s">
        <v>416</v>
      </c>
      <c r="D219" s="189"/>
      <c r="E219" s="190">
        <v>127.5</v>
      </c>
      <c r="F219" s="165"/>
      <c r="G219" s="165"/>
      <c r="H219" s="165"/>
      <c r="I219" s="165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  <c r="T219" s="165"/>
      <c r="U219" s="165"/>
      <c r="V219" s="165"/>
      <c r="W219" s="165"/>
      <c r="X219" s="154"/>
      <c r="Y219" s="154"/>
      <c r="Z219" s="154"/>
      <c r="AA219" s="154"/>
      <c r="AB219" s="154"/>
      <c r="AC219" s="154"/>
      <c r="AD219" s="154"/>
      <c r="AE219" s="154"/>
      <c r="AF219" s="154"/>
      <c r="AG219" s="154" t="s">
        <v>194</v>
      </c>
      <c r="AH219" s="154">
        <v>0</v>
      </c>
      <c r="AI219" s="154"/>
      <c r="AJ219" s="154"/>
      <c r="AK219" s="154"/>
      <c r="AL219" s="154"/>
      <c r="AM219" s="154"/>
      <c r="AN219" s="154"/>
      <c r="AO219" s="154"/>
      <c r="AP219" s="154"/>
      <c r="AQ219" s="154"/>
      <c r="AR219" s="154"/>
      <c r="AS219" s="154"/>
      <c r="AT219" s="154"/>
      <c r="AU219" s="154"/>
      <c r="AV219" s="154"/>
      <c r="AW219" s="154"/>
      <c r="AX219" s="154"/>
      <c r="AY219" s="154"/>
      <c r="AZ219" s="154"/>
      <c r="BA219" s="154"/>
      <c r="BB219" s="154"/>
      <c r="BC219" s="154"/>
      <c r="BD219" s="154"/>
      <c r="BE219" s="154"/>
      <c r="BF219" s="154"/>
      <c r="BG219" s="154"/>
      <c r="BH219" s="154"/>
    </row>
    <row r="220" spans="1:60" outlineLevel="1" x14ac:dyDescent="0.2">
      <c r="A220" s="163"/>
      <c r="B220" s="164"/>
      <c r="C220" s="205" t="s">
        <v>417</v>
      </c>
      <c r="D220" s="189"/>
      <c r="E220" s="190">
        <v>21.6</v>
      </c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65"/>
      <c r="U220" s="165"/>
      <c r="V220" s="165"/>
      <c r="W220" s="165"/>
      <c r="X220" s="154"/>
      <c r="Y220" s="154"/>
      <c r="Z220" s="154"/>
      <c r="AA220" s="154"/>
      <c r="AB220" s="154"/>
      <c r="AC220" s="154"/>
      <c r="AD220" s="154"/>
      <c r="AE220" s="154"/>
      <c r="AF220" s="154"/>
      <c r="AG220" s="154" t="s">
        <v>194</v>
      </c>
      <c r="AH220" s="154">
        <v>0</v>
      </c>
      <c r="AI220" s="154"/>
      <c r="AJ220" s="154"/>
      <c r="AK220" s="154"/>
      <c r="AL220" s="154"/>
      <c r="AM220" s="154"/>
      <c r="AN220" s="154"/>
      <c r="AO220" s="154"/>
      <c r="AP220" s="154"/>
      <c r="AQ220" s="154"/>
      <c r="AR220" s="154"/>
      <c r="AS220" s="154"/>
      <c r="AT220" s="154"/>
      <c r="AU220" s="154"/>
      <c r="AV220" s="154"/>
      <c r="AW220" s="154"/>
      <c r="AX220" s="154"/>
      <c r="AY220" s="154"/>
      <c r="AZ220" s="154"/>
      <c r="BA220" s="154"/>
      <c r="BB220" s="154"/>
      <c r="BC220" s="154"/>
      <c r="BD220" s="154"/>
      <c r="BE220" s="154"/>
      <c r="BF220" s="154"/>
      <c r="BG220" s="154"/>
      <c r="BH220" s="154"/>
    </row>
    <row r="221" spans="1:60" x14ac:dyDescent="0.2">
      <c r="A221" s="169" t="s">
        <v>128</v>
      </c>
      <c r="B221" s="170" t="s">
        <v>82</v>
      </c>
      <c r="C221" s="184" t="s">
        <v>83</v>
      </c>
      <c r="D221" s="171"/>
      <c r="E221" s="172"/>
      <c r="F221" s="173"/>
      <c r="G221" s="173">
        <f>SUMIF(AG222:AG238,"&lt;&gt;NOR",G222:G238)</f>
        <v>0</v>
      </c>
      <c r="H221" s="173"/>
      <c r="I221" s="173">
        <f>SUM(I222:I238)</f>
        <v>0</v>
      </c>
      <c r="J221" s="173"/>
      <c r="K221" s="173">
        <f>SUM(K222:K238)</f>
        <v>0</v>
      </c>
      <c r="L221" s="173"/>
      <c r="M221" s="173">
        <f>SUM(M222:M238)</f>
        <v>0</v>
      </c>
      <c r="N221" s="173"/>
      <c r="O221" s="173">
        <f>SUM(O222:O238)</f>
        <v>289.24999999999994</v>
      </c>
      <c r="P221" s="173"/>
      <c r="Q221" s="173">
        <f>SUM(Q222:Q238)</f>
        <v>0</v>
      </c>
      <c r="R221" s="173"/>
      <c r="S221" s="173"/>
      <c r="T221" s="174"/>
      <c r="U221" s="168"/>
      <c r="V221" s="168">
        <f>SUM(V222:V238)</f>
        <v>361.84000000000003</v>
      </c>
      <c r="W221" s="168"/>
      <c r="AG221" t="s">
        <v>129</v>
      </c>
    </row>
    <row r="222" spans="1:60" ht="45" outlineLevel="1" x14ac:dyDescent="0.2">
      <c r="A222" s="175">
        <v>60</v>
      </c>
      <c r="B222" s="176" t="s">
        <v>418</v>
      </c>
      <c r="C222" s="185" t="s">
        <v>419</v>
      </c>
      <c r="D222" s="177" t="s">
        <v>209</v>
      </c>
      <c r="E222" s="178">
        <v>1284.9000000000001</v>
      </c>
      <c r="F222" s="179"/>
      <c r="G222" s="180">
        <f>ROUND(E222*F222,2)</f>
        <v>0</v>
      </c>
      <c r="H222" s="179"/>
      <c r="I222" s="180">
        <f>ROUND(E222*H222,2)</f>
        <v>0</v>
      </c>
      <c r="J222" s="179"/>
      <c r="K222" s="180">
        <f>ROUND(E222*J222,2)</f>
        <v>0</v>
      </c>
      <c r="L222" s="180">
        <v>21</v>
      </c>
      <c r="M222" s="180">
        <f>G222*(1+L222/100)</f>
        <v>0</v>
      </c>
      <c r="N222" s="180">
        <v>0.22133000000000003</v>
      </c>
      <c r="O222" s="180">
        <f>ROUND(E222*N222,2)</f>
        <v>284.39</v>
      </c>
      <c r="P222" s="180">
        <v>0</v>
      </c>
      <c r="Q222" s="180">
        <f>ROUND(E222*P222,2)</f>
        <v>0</v>
      </c>
      <c r="R222" s="180" t="s">
        <v>189</v>
      </c>
      <c r="S222" s="180" t="s">
        <v>133</v>
      </c>
      <c r="T222" s="181" t="s">
        <v>133</v>
      </c>
      <c r="U222" s="165">
        <v>0.27200000000000002</v>
      </c>
      <c r="V222" s="165">
        <f>ROUND(E222*U222,2)</f>
        <v>349.49</v>
      </c>
      <c r="W222" s="165"/>
      <c r="X222" s="154"/>
      <c r="Y222" s="154"/>
      <c r="Z222" s="154"/>
      <c r="AA222" s="154"/>
      <c r="AB222" s="154"/>
      <c r="AC222" s="154"/>
      <c r="AD222" s="154"/>
      <c r="AE222" s="154"/>
      <c r="AF222" s="154"/>
      <c r="AG222" s="154" t="s">
        <v>190</v>
      </c>
      <c r="AH222" s="154"/>
      <c r="AI222" s="154"/>
      <c r="AJ222" s="154"/>
      <c r="AK222" s="154"/>
      <c r="AL222" s="154"/>
      <c r="AM222" s="154"/>
      <c r="AN222" s="154"/>
      <c r="AO222" s="154"/>
      <c r="AP222" s="154"/>
      <c r="AQ222" s="154"/>
      <c r="AR222" s="154"/>
      <c r="AS222" s="154"/>
      <c r="AT222" s="154"/>
      <c r="AU222" s="154"/>
      <c r="AV222" s="154"/>
      <c r="AW222" s="154"/>
      <c r="AX222" s="154"/>
      <c r="AY222" s="154"/>
      <c r="AZ222" s="154"/>
      <c r="BA222" s="154"/>
      <c r="BB222" s="154"/>
      <c r="BC222" s="154"/>
      <c r="BD222" s="154"/>
      <c r="BE222" s="154"/>
      <c r="BF222" s="154"/>
      <c r="BG222" s="154"/>
      <c r="BH222" s="154"/>
    </row>
    <row r="223" spans="1:60" outlineLevel="1" x14ac:dyDescent="0.2">
      <c r="A223" s="163"/>
      <c r="B223" s="164"/>
      <c r="C223" s="272" t="s">
        <v>420</v>
      </c>
      <c r="D223" s="273"/>
      <c r="E223" s="273"/>
      <c r="F223" s="273"/>
      <c r="G223" s="273"/>
      <c r="H223" s="165"/>
      <c r="I223" s="165"/>
      <c r="J223" s="165"/>
      <c r="K223" s="165"/>
      <c r="L223" s="165"/>
      <c r="M223" s="165"/>
      <c r="N223" s="165"/>
      <c r="O223" s="165"/>
      <c r="P223" s="165"/>
      <c r="Q223" s="165"/>
      <c r="R223" s="165"/>
      <c r="S223" s="165"/>
      <c r="T223" s="165"/>
      <c r="U223" s="165"/>
      <c r="V223" s="165"/>
      <c r="W223" s="165"/>
      <c r="X223" s="154"/>
      <c r="Y223" s="154"/>
      <c r="Z223" s="154"/>
      <c r="AA223" s="154"/>
      <c r="AB223" s="154"/>
      <c r="AC223" s="154"/>
      <c r="AD223" s="154"/>
      <c r="AE223" s="154"/>
      <c r="AF223" s="154"/>
      <c r="AG223" s="154" t="s">
        <v>192</v>
      </c>
      <c r="AH223" s="154"/>
      <c r="AI223" s="154"/>
      <c r="AJ223" s="154"/>
      <c r="AK223" s="154"/>
      <c r="AL223" s="154"/>
      <c r="AM223" s="154"/>
      <c r="AN223" s="154"/>
      <c r="AO223" s="154"/>
      <c r="AP223" s="154"/>
      <c r="AQ223" s="154"/>
      <c r="AR223" s="154"/>
      <c r="AS223" s="154"/>
      <c r="AT223" s="154"/>
      <c r="AU223" s="154"/>
      <c r="AV223" s="154"/>
      <c r="AW223" s="154"/>
      <c r="AX223" s="154"/>
      <c r="AY223" s="154"/>
      <c r="AZ223" s="154"/>
      <c r="BA223" s="154"/>
      <c r="BB223" s="154"/>
      <c r="BC223" s="154"/>
      <c r="BD223" s="154"/>
      <c r="BE223" s="154"/>
      <c r="BF223" s="154"/>
      <c r="BG223" s="154"/>
      <c r="BH223" s="154"/>
    </row>
    <row r="224" spans="1:60" outlineLevel="1" x14ac:dyDescent="0.2">
      <c r="A224" s="163"/>
      <c r="B224" s="164"/>
      <c r="C224" s="263" t="s">
        <v>421</v>
      </c>
      <c r="D224" s="264"/>
      <c r="E224" s="264"/>
      <c r="F224" s="264"/>
      <c r="G224" s="264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65"/>
      <c r="U224" s="165"/>
      <c r="V224" s="165"/>
      <c r="W224" s="165"/>
      <c r="X224" s="154"/>
      <c r="Y224" s="154"/>
      <c r="Z224" s="154"/>
      <c r="AA224" s="154"/>
      <c r="AB224" s="154"/>
      <c r="AC224" s="154"/>
      <c r="AD224" s="154"/>
      <c r="AE224" s="154"/>
      <c r="AF224" s="154"/>
      <c r="AG224" s="154" t="s">
        <v>137</v>
      </c>
      <c r="AH224" s="154"/>
      <c r="AI224" s="154"/>
      <c r="AJ224" s="154"/>
      <c r="AK224" s="154"/>
      <c r="AL224" s="154"/>
      <c r="AM224" s="154"/>
      <c r="AN224" s="154"/>
      <c r="AO224" s="154"/>
      <c r="AP224" s="154"/>
      <c r="AQ224" s="154"/>
      <c r="AR224" s="154"/>
      <c r="AS224" s="154"/>
      <c r="AT224" s="154"/>
      <c r="AU224" s="154"/>
      <c r="AV224" s="154"/>
      <c r="AW224" s="154"/>
      <c r="AX224" s="154"/>
      <c r="AY224" s="154"/>
      <c r="AZ224" s="154"/>
      <c r="BA224" s="154"/>
      <c r="BB224" s="154"/>
      <c r="BC224" s="154"/>
      <c r="BD224" s="154"/>
      <c r="BE224" s="154"/>
      <c r="BF224" s="154"/>
      <c r="BG224" s="154"/>
      <c r="BH224" s="154"/>
    </row>
    <row r="225" spans="1:60" ht="45" outlineLevel="1" x14ac:dyDescent="0.2">
      <c r="A225" s="175">
        <v>61</v>
      </c>
      <c r="B225" s="176" t="s">
        <v>422</v>
      </c>
      <c r="C225" s="185" t="s">
        <v>423</v>
      </c>
      <c r="D225" s="177" t="s">
        <v>424</v>
      </c>
      <c r="E225" s="178">
        <v>6</v>
      </c>
      <c r="F225" s="179"/>
      <c r="G225" s="180">
        <f>ROUND(E225*F225,2)</f>
        <v>0</v>
      </c>
      <c r="H225" s="179"/>
      <c r="I225" s="180">
        <f>ROUND(E225*H225,2)</f>
        <v>0</v>
      </c>
      <c r="J225" s="179"/>
      <c r="K225" s="180">
        <f>ROUND(E225*J225,2)</f>
        <v>0</v>
      </c>
      <c r="L225" s="180">
        <v>21</v>
      </c>
      <c r="M225" s="180">
        <f>G225*(1+L225/100)</f>
        <v>0</v>
      </c>
      <c r="N225" s="180">
        <v>0.28124000000000005</v>
      </c>
      <c r="O225" s="180">
        <f>ROUND(E225*N225,2)</f>
        <v>1.69</v>
      </c>
      <c r="P225" s="180">
        <v>0</v>
      </c>
      <c r="Q225" s="180">
        <f>ROUND(E225*P225,2)</f>
        <v>0</v>
      </c>
      <c r="R225" s="180" t="s">
        <v>189</v>
      </c>
      <c r="S225" s="180" t="s">
        <v>133</v>
      </c>
      <c r="T225" s="181" t="s">
        <v>133</v>
      </c>
      <c r="U225" s="165">
        <v>0.27200000000000002</v>
      </c>
      <c r="V225" s="165">
        <f>ROUND(E225*U225,2)</f>
        <v>1.63</v>
      </c>
      <c r="W225" s="165"/>
      <c r="X225" s="154"/>
      <c r="Y225" s="154"/>
      <c r="Z225" s="154"/>
      <c r="AA225" s="154"/>
      <c r="AB225" s="154"/>
      <c r="AC225" s="154"/>
      <c r="AD225" s="154"/>
      <c r="AE225" s="154"/>
      <c r="AF225" s="154"/>
      <c r="AG225" s="154" t="s">
        <v>190</v>
      </c>
      <c r="AH225" s="154"/>
      <c r="AI225" s="154"/>
      <c r="AJ225" s="154"/>
      <c r="AK225" s="154"/>
      <c r="AL225" s="154"/>
      <c r="AM225" s="154"/>
      <c r="AN225" s="154"/>
      <c r="AO225" s="154"/>
      <c r="AP225" s="154"/>
      <c r="AQ225" s="154"/>
      <c r="AR225" s="154"/>
      <c r="AS225" s="154"/>
      <c r="AT225" s="154"/>
      <c r="AU225" s="154"/>
      <c r="AV225" s="154"/>
      <c r="AW225" s="154"/>
      <c r="AX225" s="154"/>
      <c r="AY225" s="154"/>
      <c r="AZ225" s="154"/>
      <c r="BA225" s="154"/>
      <c r="BB225" s="154"/>
      <c r="BC225" s="154"/>
      <c r="BD225" s="154"/>
      <c r="BE225" s="154"/>
      <c r="BF225" s="154"/>
      <c r="BG225" s="154"/>
      <c r="BH225" s="154"/>
    </row>
    <row r="226" spans="1:60" outlineLevel="1" x14ac:dyDescent="0.2">
      <c r="A226" s="163"/>
      <c r="B226" s="164"/>
      <c r="C226" s="272" t="s">
        <v>420</v>
      </c>
      <c r="D226" s="273"/>
      <c r="E226" s="273"/>
      <c r="F226" s="273"/>
      <c r="G226" s="273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65"/>
      <c r="U226" s="165"/>
      <c r="V226" s="165"/>
      <c r="W226" s="165"/>
      <c r="X226" s="154"/>
      <c r="Y226" s="154"/>
      <c r="Z226" s="154"/>
      <c r="AA226" s="154"/>
      <c r="AB226" s="154"/>
      <c r="AC226" s="154"/>
      <c r="AD226" s="154"/>
      <c r="AE226" s="154"/>
      <c r="AF226" s="154"/>
      <c r="AG226" s="154" t="s">
        <v>192</v>
      </c>
      <c r="AH226" s="154"/>
      <c r="AI226" s="154"/>
      <c r="AJ226" s="154"/>
      <c r="AK226" s="154"/>
      <c r="AL226" s="154"/>
      <c r="AM226" s="154"/>
      <c r="AN226" s="154"/>
      <c r="AO226" s="154"/>
      <c r="AP226" s="154"/>
      <c r="AQ226" s="154"/>
      <c r="AR226" s="154"/>
      <c r="AS226" s="154"/>
      <c r="AT226" s="154"/>
      <c r="AU226" s="154"/>
      <c r="AV226" s="154"/>
      <c r="AW226" s="154"/>
      <c r="AX226" s="154"/>
      <c r="AY226" s="154"/>
      <c r="AZ226" s="154"/>
      <c r="BA226" s="154"/>
      <c r="BB226" s="154"/>
      <c r="BC226" s="154"/>
      <c r="BD226" s="154"/>
      <c r="BE226" s="154"/>
      <c r="BF226" s="154"/>
      <c r="BG226" s="154"/>
      <c r="BH226" s="154"/>
    </row>
    <row r="227" spans="1:60" outlineLevel="1" x14ac:dyDescent="0.2">
      <c r="A227" s="163"/>
      <c r="B227" s="164"/>
      <c r="C227" s="263" t="s">
        <v>421</v>
      </c>
      <c r="D227" s="264"/>
      <c r="E227" s="264"/>
      <c r="F227" s="264"/>
      <c r="G227" s="264"/>
      <c r="H227" s="165"/>
      <c r="I227" s="165"/>
      <c r="J227" s="165"/>
      <c r="K227" s="165"/>
      <c r="L227" s="165"/>
      <c r="M227" s="165"/>
      <c r="N227" s="165"/>
      <c r="O227" s="165"/>
      <c r="P227" s="165"/>
      <c r="Q227" s="165"/>
      <c r="R227" s="165"/>
      <c r="S227" s="165"/>
      <c r="T227" s="165"/>
      <c r="U227" s="165"/>
      <c r="V227" s="165"/>
      <c r="W227" s="165"/>
      <c r="X227" s="154"/>
      <c r="Y227" s="154"/>
      <c r="Z227" s="154"/>
      <c r="AA227" s="154"/>
      <c r="AB227" s="154"/>
      <c r="AC227" s="154"/>
      <c r="AD227" s="154"/>
      <c r="AE227" s="154"/>
      <c r="AF227" s="154"/>
      <c r="AG227" s="154" t="s">
        <v>137</v>
      </c>
      <c r="AH227" s="154"/>
      <c r="AI227" s="154"/>
      <c r="AJ227" s="154"/>
      <c r="AK227" s="154"/>
      <c r="AL227" s="154"/>
      <c r="AM227" s="154"/>
      <c r="AN227" s="154"/>
      <c r="AO227" s="154"/>
      <c r="AP227" s="154"/>
      <c r="AQ227" s="154"/>
      <c r="AR227" s="154"/>
      <c r="AS227" s="154"/>
      <c r="AT227" s="154"/>
      <c r="AU227" s="154"/>
      <c r="AV227" s="154"/>
      <c r="AW227" s="154"/>
      <c r="AX227" s="154"/>
      <c r="AY227" s="154"/>
      <c r="AZ227" s="154"/>
      <c r="BA227" s="154"/>
      <c r="BB227" s="154"/>
      <c r="BC227" s="154"/>
      <c r="BD227" s="154"/>
      <c r="BE227" s="154"/>
      <c r="BF227" s="154"/>
      <c r="BG227" s="154"/>
      <c r="BH227" s="154"/>
    </row>
    <row r="228" spans="1:60" outlineLevel="1" x14ac:dyDescent="0.2">
      <c r="A228" s="163"/>
      <c r="B228" s="164"/>
      <c r="C228" s="205" t="s">
        <v>425</v>
      </c>
      <c r="D228" s="189"/>
      <c r="E228" s="190">
        <v>4</v>
      </c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65"/>
      <c r="U228" s="165"/>
      <c r="V228" s="165"/>
      <c r="W228" s="165"/>
      <c r="X228" s="154"/>
      <c r="Y228" s="154"/>
      <c r="Z228" s="154"/>
      <c r="AA228" s="154"/>
      <c r="AB228" s="154"/>
      <c r="AC228" s="154"/>
      <c r="AD228" s="154"/>
      <c r="AE228" s="154"/>
      <c r="AF228" s="154"/>
      <c r="AG228" s="154" t="s">
        <v>194</v>
      </c>
      <c r="AH228" s="154">
        <v>0</v>
      </c>
      <c r="AI228" s="154"/>
      <c r="AJ228" s="154"/>
      <c r="AK228" s="154"/>
      <c r="AL228" s="154"/>
      <c r="AM228" s="154"/>
      <c r="AN228" s="154"/>
      <c r="AO228" s="154"/>
      <c r="AP228" s="154"/>
      <c r="AQ228" s="154"/>
      <c r="AR228" s="154"/>
      <c r="AS228" s="154"/>
      <c r="AT228" s="154"/>
      <c r="AU228" s="154"/>
      <c r="AV228" s="154"/>
      <c r="AW228" s="154"/>
      <c r="AX228" s="154"/>
      <c r="AY228" s="154"/>
      <c r="AZ228" s="154"/>
      <c r="BA228" s="154"/>
      <c r="BB228" s="154"/>
      <c r="BC228" s="154"/>
      <c r="BD228" s="154"/>
      <c r="BE228" s="154"/>
      <c r="BF228" s="154"/>
      <c r="BG228" s="154"/>
      <c r="BH228" s="154"/>
    </row>
    <row r="229" spans="1:60" outlineLevel="1" x14ac:dyDescent="0.2">
      <c r="A229" s="163"/>
      <c r="B229" s="164"/>
      <c r="C229" s="205" t="s">
        <v>426</v>
      </c>
      <c r="D229" s="189"/>
      <c r="E229" s="190">
        <v>2</v>
      </c>
      <c r="F229" s="165"/>
      <c r="G229" s="165"/>
      <c r="H229" s="165"/>
      <c r="I229" s="165"/>
      <c r="J229" s="165"/>
      <c r="K229" s="165"/>
      <c r="L229" s="165"/>
      <c r="M229" s="165"/>
      <c r="N229" s="165"/>
      <c r="O229" s="165"/>
      <c r="P229" s="165"/>
      <c r="Q229" s="165"/>
      <c r="R229" s="165"/>
      <c r="S229" s="165"/>
      <c r="T229" s="165"/>
      <c r="U229" s="165"/>
      <c r="V229" s="165"/>
      <c r="W229" s="165"/>
      <c r="X229" s="154"/>
      <c r="Y229" s="154"/>
      <c r="Z229" s="154"/>
      <c r="AA229" s="154"/>
      <c r="AB229" s="154"/>
      <c r="AC229" s="154"/>
      <c r="AD229" s="154"/>
      <c r="AE229" s="154"/>
      <c r="AF229" s="154"/>
      <c r="AG229" s="154" t="s">
        <v>194</v>
      </c>
      <c r="AH229" s="154">
        <v>0</v>
      </c>
      <c r="AI229" s="154"/>
      <c r="AJ229" s="154"/>
      <c r="AK229" s="154"/>
      <c r="AL229" s="154"/>
      <c r="AM229" s="154"/>
      <c r="AN229" s="154"/>
      <c r="AO229" s="154"/>
      <c r="AP229" s="154"/>
      <c r="AQ229" s="154"/>
      <c r="AR229" s="154"/>
      <c r="AS229" s="154"/>
      <c r="AT229" s="154"/>
      <c r="AU229" s="154"/>
      <c r="AV229" s="154"/>
      <c r="AW229" s="154"/>
      <c r="AX229" s="154"/>
      <c r="AY229" s="154"/>
      <c r="AZ229" s="154"/>
      <c r="BA229" s="154"/>
      <c r="BB229" s="154"/>
      <c r="BC229" s="154"/>
      <c r="BD229" s="154"/>
      <c r="BE229" s="154"/>
      <c r="BF229" s="154"/>
      <c r="BG229" s="154"/>
      <c r="BH229" s="154"/>
    </row>
    <row r="230" spans="1:60" outlineLevel="1" x14ac:dyDescent="0.2">
      <c r="A230" s="175">
        <v>62</v>
      </c>
      <c r="B230" s="176" t="s">
        <v>427</v>
      </c>
      <c r="C230" s="185" t="s">
        <v>428</v>
      </c>
      <c r="D230" s="177" t="s">
        <v>424</v>
      </c>
      <c r="E230" s="178">
        <v>2</v>
      </c>
      <c r="F230" s="179"/>
      <c r="G230" s="180">
        <f>ROUND(E230*F230,2)</f>
        <v>0</v>
      </c>
      <c r="H230" s="179"/>
      <c r="I230" s="180">
        <f>ROUND(E230*H230,2)</f>
        <v>0</v>
      </c>
      <c r="J230" s="179"/>
      <c r="K230" s="180">
        <f>ROUND(E230*J230,2)</f>
        <v>0</v>
      </c>
      <c r="L230" s="180">
        <v>21</v>
      </c>
      <c r="M230" s="180">
        <f>G230*(1+L230/100)</f>
        <v>0</v>
      </c>
      <c r="N230" s="180">
        <v>0.125</v>
      </c>
      <c r="O230" s="180">
        <f>ROUND(E230*N230,2)</f>
        <v>0.25</v>
      </c>
      <c r="P230" s="180">
        <v>0</v>
      </c>
      <c r="Q230" s="180">
        <f>ROUND(E230*P230,2)</f>
        <v>0</v>
      </c>
      <c r="R230" s="180"/>
      <c r="S230" s="180" t="s">
        <v>171</v>
      </c>
      <c r="T230" s="181" t="s">
        <v>134</v>
      </c>
      <c r="U230" s="165">
        <v>0.8600000000000001</v>
      </c>
      <c r="V230" s="165">
        <f>ROUND(E230*U230,2)</f>
        <v>1.72</v>
      </c>
      <c r="W230" s="165"/>
      <c r="X230" s="154"/>
      <c r="Y230" s="154"/>
      <c r="Z230" s="154"/>
      <c r="AA230" s="154"/>
      <c r="AB230" s="154"/>
      <c r="AC230" s="154"/>
      <c r="AD230" s="154"/>
      <c r="AE230" s="154"/>
      <c r="AF230" s="154"/>
      <c r="AG230" s="154" t="s">
        <v>190</v>
      </c>
      <c r="AH230" s="154"/>
      <c r="AI230" s="154"/>
      <c r="AJ230" s="154"/>
      <c r="AK230" s="154"/>
      <c r="AL230" s="154"/>
      <c r="AM230" s="154"/>
      <c r="AN230" s="154"/>
      <c r="AO230" s="154"/>
      <c r="AP230" s="154"/>
      <c r="AQ230" s="154"/>
      <c r="AR230" s="154"/>
      <c r="AS230" s="154"/>
      <c r="AT230" s="154"/>
      <c r="AU230" s="154"/>
      <c r="AV230" s="154"/>
      <c r="AW230" s="154"/>
      <c r="AX230" s="154"/>
      <c r="AY230" s="154"/>
      <c r="AZ230" s="154"/>
      <c r="BA230" s="154"/>
      <c r="BB230" s="154"/>
      <c r="BC230" s="154"/>
      <c r="BD230" s="154"/>
      <c r="BE230" s="154"/>
      <c r="BF230" s="154"/>
      <c r="BG230" s="154"/>
      <c r="BH230" s="154"/>
    </row>
    <row r="231" spans="1:60" outlineLevel="1" x14ac:dyDescent="0.2">
      <c r="A231" s="163"/>
      <c r="B231" s="164"/>
      <c r="C231" s="205" t="s">
        <v>429</v>
      </c>
      <c r="D231" s="189"/>
      <c r="E231" s="190">
        <v>2</v>
      </c>
      <c r="F231" s="165"/>
      <c r="G231" s="165"/>
      <c r="H231" s="165"/>
      <c r="I231" s="165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  <c r="T231" s="165"/>
      <c r="U231" s="165"/>
      <c r="V231" s="165"/>
      <c r="W231" s="165"/>
      <c r="X231" s="154"/>
      <c r="Y231" s="154"/>
      <c r="Z231" s="154"/>
      <c r="AA231" s="154"/>
      <c r="AB231" s="154"/>
      <c r="AC231" s="154"/>
      <c r="AD231" s="154"/>
      <c r="AE231" s="154"/>
      <c r="AF231" s="154"/>
      <c r="AG231" s="154" t="s">
        <v>194</v>
      </c>
      <c r="AH231" s="154">
        <v>5</v>
      </c>
      <c r="AI231" s="154"/>
      <c r="AJ231" s="154"/>
      <c r="AK231" s="154"/>
      <c r="AL231" s="154"/>
      <c r="AM231" s="154"/>
      <c r="AN231" s="154"/>
      <c r="AO231" s="154"/>
      <c r="AP231" s="154"/>
      <c r="AQ231" s="154"/>
      <c r="AR231" s="154"/>
      <c r="AS231" s="154"/>
      <c r="AT231" s="154"/>
      <c r="AU231" s="154"/>
      <c r="AV231" s="154"/>
      <c r="AW231" s="154"/>
      <c r="AX231" s="154"/>
      <c r="AY231" s="154"/>
      <c r="AZ231" s="154"/>
      <c r="BA231" s="154"/>
      <c r="BB231" s="154"/>
      <c r="BC231" s="154"/>
      <c r="BD231" s="154"/>
      <c r="BE231" s="154"/>
      <c r="BF231" s="154"/>
      <c r="BG231" s="154"/>
      <c r="BH231" s="154"/>
    </row>
    <row r="232" spans="1:60" outlineLevel="1" x14ac:dyDescent="0.2">
      <c r="A232" s="175">
        <v>63</v>
      </c>
      <c r="B232" s="176" t="s">
        <v>430</v>
      </c>
      <c r="C232" s="185" t="s">
        <v>431</v>
      </c>
      <c r="D232" s="177" t="s">
        <v>373</v>
      </c>
      <c r="E232" s="178">
        <v>11</v>
      </c>
      <c r="F232" s="179"/>
      <c r="G232" s="180">
        <f>ROUND(E232*F232,2)</f>
        <v>0</v>
      </c>
      <c r="H232" s="179"/>
      <c r="I232" s="180">
        <f>ROUND(E232*H232,2)</f>
        <v>0</v>
      </c>
      <c r="J232" s="179"/>
      <c r="K232" s="180">
        <f>ROUND(E232*J232,2)</f>
        <v>0</v>
      </c>
      <c r="L232" s="180">
        <v>21</v>
      </c>
      <c r="M232" s="180">
        <f>G232*(1+L232/100)</f>
        <v>0</v>
      </c>
      <c r="N232" s="180">
        <v>0.25</v>
      </c>
      <c r="O232" s="180">
        <f>ROUND(E232*N232,2)</f>
        <v>2.75</v>
      </c>
      <c r="P232" s="180">
        <v>0</v>
      </c>
      <c r="Q232" s="180">
        <f>ROUND(E232*P232,2)</f>
        <v>0</v>
      </c>
      <c r="R232" s="180"/>
      <c r="S232" s="180" t="s">
        <v>171</v>
      </c>
      <c r="T232" s="181" t="s">
        <v>133</v>
      </c>
      <c r="U232" s="165">
        <v>0.81800000000000006</v>
      </c>
      <c r="V232" s="165">
        <f>ROUND(E232*U232,2)</f>
        <v>9</v>
      </c>
      <c r="W232" s="165"/>
      <c r="X232" s="154"/>
      <c r="Y232" s="154"/>
      <c r="Z232" s="154"/>
      <c r="AA232" s="154"/>
      <c r="AB232" s="154"/>
      <c r="AC232" s="154"/>
      <c r="AD232" s="154"/>
      <c r="AE232" s="154"/>
      <c r="AF232" s="154"/>
      <c r="AG232" s="154" t="s">
        <v>190</v>
      </c>
      <c r="AH232" s="154"/>
      <c r="AI232" s="154"/>
      <c r="AJ232" s="154"/>
      <c r="AK232" s="154"/>
      <c r="AL232" s="154"/>
      <c r="AM232" s="154"/>
      <c r="AN232" s="154"/>
      <c r="AO232" s="154"/>
      <c r="AP232" s="154"/>
      <c r="AQ232" s="154"/>
      <c r="AR232" s="154"/>
      <c r="AS232" s="154"/>
      <c r="AT232" s="154"/>
      <c r="AU232" s="154"/>
      <c r="AV232" s="154"/>
      <c r="AW232" s="154"/>
      <c r="AX232" s="154"/>
      <c r="AY232" s="154"/>
      <c r="AZ232" s="154"/>
      <c r="BA232" s="154"/>
      <c r="BB232" s="154"/>
      <c r="BC232" s="154"/>
      <c r="BD232" s="154"/>
      <c r="BE232" s="154"/>
      <c r="BF232" s="154"/>
      <c r="BG232" s="154"/>
      <c r="BH232" s="154"/>
    </row>
    <row r="233" spans="1:60" outlineLevel="1" x14ac:dyDescent="0.2">
      <c r="A233" s="163"/>
      <c r="B233" s="164"/>
      <c r="C233" s="205" t="s">
        <v>432</v>
      </c>
      <c r="D233" s="189"/>
      <c r="E233" s="190">
        <v>11</v>
      </c>
      <c r="F233" s="165"/>
      <c r="G233" s="165"/>
      <c r="H233" s="165"/>
      <c r="I233" s="165"/>
      <c r="J233" s="165"/>
      <c r="K233" s="165"/>
      <c r="L233" s="165"/>
      <c r="M233" s="165"/>
      <c r="N233" s="165"/>
      <c r="O233" s="165"/>
      <c r="P233" s="165"/>
      <c r="Q233" s="165"/>
      <c r="R233" s="165"/>
      <c r="S233" s="165"/>
      <c r="T233" s="165"/>
      <c r="U233" s="165"/>
      <c r="V233" s="165"/>
      <c r="W233" s="165"/>
      <c r="X233" s="154"/>
      <c r="Y233" s="154"/>
      <c r="Z233" s="154"/>
      <c r="AA233" s="154"/>
      <c r="AB233" s="154"/>
      <c r="AC233" s="154"/>
      <c r="AD233" s="154"/>
      <c r="AE233" s="154"/>
      <c r="AF233" s="154"/>
      <c r="AG233" s="154" t="s">
        <v>194</v>
      </c>
      <c r="AH233" s="154">
        <v>5</v>
      </c>
      <c r="AI233" s="154"/>
      <c r="AJ233" s="154"/>
      <c r="AK233" s="154"/>
      <c r="AL233" s="154"/>
      <c r="AM233" s="154"/>
      <c r="AN233" s="154"/>
      <c r="AO233" s="154"/>
      <c r="AP233" s="154"/>
      <c r="AQ233" s="154"/>
      <c r="AR233" s="154"/>
      <c r="AS233" s="154"/>
      <c r="AT233" s="154"/>
      <c r="AU233" s="154"/>
      <c r="AV233" s="154"/>
      <c r="AW233" s="154"/>
      <c r="AX233" s="154"/>
      <c r="AY233" s="154"/>
      <c r="AZ233" s="154"/>
      <c r="BA233" s="154"/>
      <c r="BB233" s="154"/>
      <c r="BC233" s="154"/>
      <c r="BD233" s="154"/>
      <c r="BE233" s="154"/>
      <c r="BF233" s="154"/>
      <c r="BG233" s="154"/>
      <c r="BH233" s="154"/>
    </row>
    <row r="234" spans="1:60" outlineLevel="1" x14ac:dyDescent="0.2">
      <c r="A234" s="175">
        <v>64</v>
      </c>
      <c r="B234" s="176" t="s">
        <v>433</v>
      </c>
      <c r="C234" s="185" t="s">
        <v>434</v>
      </c>
      <c r="D234" s="177" t="s">
        <v>209</v>
      </c>
      <c r="E234" s="178">
        <v>8</v>
      </c>
      <c r="F234" s="179"/>
      <c r="G234" s="180">
        <f>ROUND(E234*F234,2)</f>
        <v>0</v>
      </c>
      <c r="H234" s="179"/>
      <c r="I234" s="180">
        <f>ROUND(E234*H234,2)</f>
        <v>0</v>
      </c>
      <c r="J234" s="179"/>
      <c r="K234" s="180">
        <f>ROUND(E234*J234,2)</f>
        <v>0</v>
      </c>
      <c r="L234" s="180">
        <v>21</v>
      </c>
      <c r="M234" s="180">
        <f>G234*(1+L234/100)</f>
        <v>0</v>
      </c>
      <c r="N234" s="180">
        <v>1.4000000000000001E-4</v>
      </c>
      <c r="O234" s="180">
        <f>ROUND(E234*N234,2)</f>
        <v>0</v>
      </c>
      <c r="P234" s="180">
        <v>0</v>
      </c>
      <c r="Q234" s="180">
        <f>ROUND(E234*P234,2)</f>
        <v>0</v>
      </c>
      <c r="R234" s="180"/>
      <c r="S234" s="180" t="s">
        <v>171</v>
      </c>
      <c r="T234" s="181" t="s">
        <v>134</v>
      </c>
      <c r="U234" s="165">
        <v>0</v>
      </c>
      <c r="V234" s="165">
        <f>ROUND(E234*U234,2)</f>
        <v>0</v>
      </c>
      <c r="W234" s="165"/>
      <c r="X234" s="154"/>
      <c r="Y234" s="154"/>
      <c r="Z234" s="154"/>
      <c r="AA234" s="154"/>
      <c r="AB234" s="154"/>
      <c r="AC234" s="154"/>
      <c r="AD234" s="154"/>
      <c r="AE234" s="154"/>
      <c r="AF234" s="154"/>
      <c r="AG234" s="154" t="s">
        <v>190</v>
      </c>
      <c r="AH234" s="154"/>
      <c r="AI234" s="154"/>
      <c r="AJ234" s="154"/>
      <c r="AK234" s="154"/>
      <c r="AL234" s="154"/>
      <c r="AM234" s="154"/>
      <c r="AN234" s="154"/>
      <c r="AO234" s="154"/>
      <c r="AP234" s="154"/>
      <c r="AQ234" s="154"/>
      <c r="AR234" s="154"/>
      <c r="AS234" s="154"/>
      <c r="AT234" s="154"/>
      <c r="AU234" s="154"/>
      <c r="AV234" s="154"/>
      <c r="AW234" s="154"/>
      <c r="AX234" s="154"/>
      <c r="AY234" s="154"/>
      <c r="AZ234" s="154"/>
      <c r="BA234" s="154"/>
      <c r="BB234" s="154"/>
      <c r="BC234" s="154"/>
      <c r="BD234" s="154"/>
      <c r="BE234" s="154"/>
      <c r="BF234" s="154"/>
      <c r="BG234" s="154"/>
      <c r="BH234" s="154"/>
    </row>
    <row r="235" spans="1:60" outlineLevel="1" x14ac:dyDescent="0.2">
      <c r="A235" s="163"/>
      <c r="B235" s="164"/>
      <c r="C235" s="261" t="s">
        <v>435</v>
      </c>
      <c r="D235" s="262"/>
      <c r="E235" s="262"/>
      <c r="F235" s="262"/>
      <c r="G235" s="262"/>
      <c r="H235" s="165"/>
      <c r="I235" s="165"/>
      <c r="J235" s="165"/>
      <c r="K235" s="165"/>
      <c r="L235" s="165"/>
      <c r="M235" s="165"/>
      <c r="N235" s="165"/>
      <c r="O235" s="165"/>
      <c r="P235" s="165"/>
      <c r="Q235" s="165"/>
      <c r="R235" s="165"/>
      <c r="S235" s="165"/>
      <c r="T235" s="165"/>
      <c r="U235" s="165"/>
      <c r="V235" s="165"/>
      <c r="W235" s="165"/>
      <c r="X235" s="154"/>
      <c r="Y235" s="154"/>
      <c r="Z235" s="154"/>
      <c r="AA235" s="154"/>
      <c r="AB235" s="154"/>
      <c r="AC235" s="154"/>
      <c r="AD235" s="154"/>
      <c r="AE235" s="154"/>
      <c r="AF235" s="154"/>
      <c r="AG235" s="154" t="s">
        <v>137</v>
      </c>
      <c r="AH235" s="154"/>
      <c r="AI235" s="154"/>
      <c r="AJ235" s="154"/>
      <c r="AK235" s="154"/>
      <c r="AL235" s="154"/>
      <c r="AM235" s="154"/>
      <c r="AN235" s="154"/>
      <c r="AO235" s="154"/>
      <c r="AP235" s="154"/>
      <c r="AQ235" s="154"/>
      <c r="AR235" s="154"/>
      <c r="AS235" s="154"/>
      <c r="AT235" s="154"/>
      <c r="AU235" s="154"/>
      <c r="AV235" s="154"/>
      <c r="AW235" s="154"/>
      <c r="AX235" s="154"/>
      <c r="AY235" s="154"/>
      <c r="AZ235" s="154"/>
      <c r="BA235" s="154"/>
      <c r="BB235" s="154"/>
      <c r="BC235" s="154"/>
      <c r="BD235" s="154"/>
      <c r="BE235" s="154"/>
      <c r="BF235" s="154"/>
      <c r="BG235" s="154"/>
      <c r="BH235" s="154"/>
    </row>
    <row r="236" spans="1:60" outlineLevel="1" x14ac:dyDescent="0.2">
      <c r="A236" s="175">
        <v>65</v>
      </c>
      <c r="B236" s="176" t="s">
        <v>436</v>
      </c>
      <c r="C236" s="185" t="s">
        <v>437</v>
      </c>
      <c r="D236" s="177" t="s">
        <v>424</v>
      </c>
      <c r="E236" s="178">
        <v>2</v>
      </c>
      <c r="F236" s="179"/>
      <c r="G236" s="180">
        <f>ROUND(E236*F236,2)</f>
        <v>0</v>
      </c>
      <c r="H236" s="179"/>
      <c r="I236" s="180">
        <f>ROUND(E236*H236,2)</f>
        <v>0</v>
      </c>
      <c r="J236" s="179"/>
      <c r="K236" s="180">
        <f>ROUND(E236*J236,2)</f>
        <v>0</v>
      </c>
      <c r="L236" s="180">
        <v>21</v>
      </c>
      <c r="M236" s="180">
        <f>G236*(1+L236/100)</f>
        <v>0</v>
      </c>
      <c r="N236" s="180">
        <v>0.01</v>
      </c>
      <c r="O236" s="180">
        <f>ROUND(E236*N236,2)</f>
        <v>0.02</v>
      </c>
      <c r="P236" s="180">
        <v>0</v>
      </c>
      <c r="Q236" s="180">
        <f>ROUND(E236*P236,2)</f>
        <v>0</v>
      </c>
      <c r="R236" s="180"/>
      <c r="S236" s="180" t="s">
        <v>171</v>
      </c>
      <c r="T236" s="181" t="s">
        <v>134</v>
      </c>
      <c r="U236" s="165">
        <v>0</v>
      </c>
      <c r="V236" s="165">
        <f>ROUND(E236*U236,2)</f>
        <v>0</v>
      </c>
      <c r="W236" s="165"/>
      <c r="X236" s="154"/>
      <c r="Y236" s="154"/>
      <c r="Z236" s="154"/>
      <c r="AA236" s="154"/>
      <c r="AB236" s="154"/>
      <c r="AC236" s="154"/>
      <c r="AD236" s="154"/>
      <c r="AE236" s="154"/>
      <c r="AF236" s="154"/>
      <c r="AG236" s="154" t="s">
        <v>308</v>
      </c>
      <c r="AH236" s="154"/>
      <c r="AI236" s="154"/>
      <c r="AJ236" s="154"/>
      <c r="AK236" s="154"/>
      <c r="AL236" s="154"/>
      <c r="AM236" s="154"/>
      <c r="AN236" s="154"/>
      <c r="AO236" s="154"/>
      <c r="AP236" s="154"/>
      <c r="AQ236" s="154"/>
      <c r="AR236" s="154"/>
      <c r="AS236" s="154"/>
      <c r="AT236" s="154"/>
      <c r="AU236" s="154"/>
      <c r="AV236" s="154"/>
      <c r="AW236" s="154"/>
      <c r="AX236" s="154"/>
      <c r="AY236" s="154"/>
      <c r="AZ236" s="154"/>
      <c r="BA236" s="154"/>
      <c r="BB236" s="154"/>
      <c r="BC236" s="154"/>
      <c r="BD236" s="154"/>
      <c r="BE236" s="154"/>
      <c r="BF236" s="154"/>
      <c r="BG236" s="154"/>
      <c r="BH236" s="154"/>
    </row>
    <row r="237" spans="1:60" outlineLevel="1" x14ac:dyDescent="0.2">
      <c r="A237" s="163"/>
      <c r="B237" s="164"/>
      <c r="C237" s="261" t="s">
        <v>438</v>
      </c>
      <c r="D237" s="262"/>
      <c r="E237" s="262"/>
      <c r="F237" s="262"/>
      <c r="G237" s="262"/>
      <c r="H237" s="165"/>
      <c r="I237" s="165"/>
      <c r="J237" s="165"/>
      <c r="K237" s="165"/>
      <c r="L237" s="165"/>
      <c r="M237" s="165"/>
      <c r="N237" s="165"/>
      <c r="O237" s="165"/>
      <c r="P237" s="165"/>
      <c r="Q237" s="165"/>
      <c r="R237" s="165"/>
      <c r="S237" s="165"/>
      <c r="T237" s="165"/>
      <c r="U237" s="165"/>
      <c r="V237" s="165"/>
      <c r="W237" s="165"/>
      <c r="X237" s="154"/>
      <c r="Y237" s="154"/>
      <c r="Z237" s="154"/>
      <c r="AA237" s="154"/>
      <c r="AB237" s="154"/>
      <c r="AC237" s="154"/>
      <c r="AD237" s="154"/>
      <c r="AE237" s="154"/>
      <c r="AF237" s="154"/>
      <c r="AG237" s="154" t="s">
        <v>137</v>
      </c>
      <c r="AH237" s="154"/>
      <c r="AI237" s="154"/>
      <c r="AJ237" s="154"/>
      <c r="AK237" s="154"/>
      <c r="AL237" s="154"/>
      <c r="AM237" s="154"/>
      <c r="AN237" s="154"/>
      <c r="AO237" s="154"/>
      <c r="AP237" s="154"/>
      <c r="AQ237" s="154"/>
      <c r="AR237" s="154"/>
      <c r="AS237" s="154"/>
      <c r="AT237" s="154"/>
      <c r="AU237" s="154"/>
      <c r="AV237" s="154"/>
      <c r="AW237" s="154"/>
      <c r="AX237" s="154"/>
      <c r="AY237" s="154"/>
      <c r="AZ237" s="154"/>
      <c r="BA237" s="154"/>
      <c r="BB237" s="154"/>
      <c r="BC237" s="154"/>
      <c r="BD237" s="154"/>
      <c r="BE237" s="154"/>
      <c r="BF237" s="154"/>
      <c r="BG237" s="154"/>
      <c r="BH237" s="154"/>
    </row>
    <row r="238" spans="1:60" outlineLevel="1" x14ac:dyDescent="0.2">
      <c r="A238" s="197">
        <v>66</v>
      </c>
      <c r="B238" s="198" t="s">
        <v>439</v>
      </c>
      <c r="C238" s="208" t="s">
        <v>440</v>
      </c>
      <c r="D238" s="199" t="s">
        <v>373</v>
      </c>
      <c r="E238" s="200">
        <v>11</v>
      </c>
      <c r="F238" s="201"/>
      <c r="G238" s="202">
        <f>ROUND(E238*F238,2)</f>
        <v>0</v>
      </c>
      <c r="H238" s="201"/>
      <c r="I238" s="202">
        <f>ROUND(E238*H238,2)</f>
        <v>0</v>
      </c>
      <c r="J238" s="201"/>
      <c r="K238" s="202">
        <f>ROUND(E238*J238,2)</f>
        <v>0</v>
      </c>
      <c r="L238" s="202">
        <v>21</v>
      </c>
      <c r="M238" s="202">
        <f>G238*(1+L238/100)</f>
        <v>0</v>
      </c>
      <c r="N238" s="202">
        <v>1.34E-2</v>
      </c>
      <c r="O238" s="202">
        <f>ROUND(E238*N238,2)</f>
        <v>0.15</v>
      </c>
      <c r="P238" s="202">
        <v>0</v>
      </c>
      <c r="Q238" s="202">
        <f>ROUND(E238*P238,2)</f>
        <v>0</v>
      </c>
      <c r="R238" s="202"/>
      <c r="S238" s="202" t="s">
        <v>171</v>
      </c>
      <c r="T238" s="203" t="s">
        <v>134</v>
      </c>
      <c r="U238" s="165">
        <v>0</v>
      </c>
      <c r="V238" s="165">
        <f>ROUND(E238*U238,2)</f>
        <v>0</v>
      </c>
      <c r="W238" s="165"/>
      <c r="X238" s="154"/>
      <c r="Y238" s="154"/>
      <c r="Z238" s="154"/>
      <c r="AA238" s="154"/>
      <c r="AB238" s="154"/>
      <c r="AC238" s="154"/>
      <c r="AD238" s="154"/>
      <c r="AE238" s="154"/>
      <c r="AF238" s="154"/>
      <c r="AG238" s="154" t="s">
        <v>308</v>
      </c>
      <c r="AH238" s="154"/>
      <c r="AI238" s="154"/>
      <c r="AJ238" s="154"/>
      <c r="AK238" s="154"/>
      <c r="AL238" s="154"/>
      <c r="AM238" s="154"/>
      <c r="AN238" s="154"/>
      <c r="AO238" s="154"/>
      <c r="AP238" s="154"/>
      <c r="AQ238" s="154"/>
      <c r="AR238" s="154"/>
      <c r="AS238" s="154"/>
      <c r="AT238" s="154"/>
      <c r="AU238" s="154"/>
      <c r="AV238" s="154"/>
      <c r="AW238" s="154"/>
      <c r="AX238" s="154"/>
      <c r="AY238" s="154"/>
      <c r="AZ238" s="154"/>
      <c r="BA238" s="154"/>
      <c r="BB238" s="154"/>
      <c r="BC238" s="154"/>
      <c r="BD238" s="154"/>
      <c r="BE238" s="154"/>
      <c r="BF238" s="154"/>
      <c r="BG238" s="154"/>
      <c r="BH238" s="154"/>
    </row>
    <row r="239" spans="1:60" x14ac:dyDescent="0.2">
      <c r="A239" s="169" t="s">
        <v>128</v>
      </c>
      <c r="B239" s="170" t="s">
        <v>84</v>
      </c>
      <c r="C239" s="184" t="s">
        <v>85</v>
      </c>
      <c r="D239" s="171"/>
      <c r="E239" s="172"/>
      <c r="F239" s="173"/>
      <c r="G239" s="173">
        <f>SUMIF(AG240:AG245,"&lt;&gt;NOR",G240:G245)</f>
        <v>0</v>
      </c>
      <c r="H239" s="173"/>
      <c r="I239" s="173">
        <f>SUM(I240:I245)</f>
        <v>0</v>
      </c>
      <c r="J239" s="173"/>
      <c r="K239" s="173">
        <f>SUM(K240:K245)</f>
        <v>0</v>
      </c>
      <c r="L239" s="173"/>
      <c r="M239" s="173">
        <f>SUM(M240:M245)</f>
        <v>0</v>
      </c>
      <c r="N239" s="173"/>
      <c r="O239" s="173">
        <f>SUM(O240:O245)</f>
        <v>0</v>
      </c>
      <c r="P239" s="173"/>
      <c r="Q239" s="173">
        <f>SUM(Q240:Q245)</f>
        <v>0</v>
      </c>
      <c r="R239" s="173"/>
      <c r="S239" s="173"/>
      <c r="T239" s="174"/>
      <c r="U239" s="168"/>
      <c r="V239" s="168">
        <f>SUM(V240:V245)</f>
        <v>4.74</v>
      </c>
      <c r="W239" s="168"/>
      <c r="AG239" t="s">
        <v>129</v>
      </c>
    </row>
    <row r="240" spans="1:60" outlineLevel="1" x14ac:dyDescent="0.2">
      <c r="A240" s="175">
        <v>67</v>
      </c>
      <c r="B240" s="176" t="s">
        <v>441</v>
      </c>
      <c r="C240" s="185" t="s">
        <v>442</v>
      </c>
      <c r="D240" s="177" t="s">
        <v>209</v>
      </c>
      <c r="E240" s="178">
        <v>6</v>
      </c>
      <c r="F240" s="179"/>
      <c r="G240" s="180">
        <f>ROUND(E240*F240,2)</f>
        <v>0</v>
      </c>
      <c r="H240" s="179"/>
      <c r="I240" s="180">
        <f>ROUND(E240*H240,2)</f>
        <v>0</v>
      </c>
      <c r="J240" s="179"/>
      <c r="K240" s="180">
        <f>ROUND(E240*J240,2)</f>
        <v>0</v>
      </c>
      <c r="L240" s="180">
        <v>21</v>
      </c>
      <c r="M240" s="180">
        <f>G240*(1+L240/100)</f>
        <v>0</v>
      </c>
      <c r="N240" s="180">
        <v>0</v>
      </c>
      <c r="O240" s="180">
        <f>ROUND(E240*N240,2)</f>
        <v>0</v>
      </c>
      <c r="P240" s="180">
        <v>0</v>
      </c>
      <c r="Q240" s="180">
        <f>ROUND(E240*P240,2)</f>
        <v>0</v>
      </c>
      <c r="R240" s="180"/>
      <c r="S240" s="180" t="s">
        <v>171</v>
      </c>
      <c r="T240" s="181" t="s">
        <v>134</v>
      </c>
      <c r="U240" s="165">
        <v>0.36000000000000004</v>
      </c>
      <c r="V240" s="165">
        <f>ROUND(E240*U240,2)</f>
        <v>2.16</v>
      </c>
      <c r="W240" s="165"/>
      <c r="X240" s="154"/>
      <c r="Y240" s="154"/>
      <c r="Z240" s="154"/>
      <c r="AA240" s="154"/>
      <c r="AB240" s="154"/>
      <c r="AC240" s="154"/>
      <c r="AD240" s="154"/>
      <c r="AE240" s="154"/>
      <c r="AF240" s="154"/>
      <c r="AG240" s="154" t="s">
        <v>190</v>
      </c>
      <c r="AH240" s="154"/>
      <c r="AI240" s="154"/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54"/>
      <c r="AT240" s="154"/>
      <c r="AU240" s="154"/>
      <c r="AV240" s="154"/>
      <c r="AW240" s="154"/>
      <c r="AX240" s="154"/>
      <c r="AY240" s="154"/>
      <c r="AZ240" s="154"/>
      <c r="BA240" s="154"/>
      <c r="BB240" s="154"/>
      <c r="BC240" s="154"/>
      <c r="BD240" s="154"/>
      <c r="BE240" s="154"/>
      <c r="BF240" s="154"/>
      <c r="BG240" s="154"/>
      <c r="BH240" s="154"/>
    </row>
    <row r="241" spans="1:60" outlineLevel="1" x14ac:dyDescent="0.2">
      <c r="A241" s="163"/>
      <c r="B241" s="164"/>
      <c r="C241" s="261" t="s">
        <v>443</v>
      </c>
      <c r="D241" s="262"/>
      <c r="E241" s="262"/>
      <c r="F241" s="262"/>
      <c r="G241" s="262"/>
      <c r="H241" s="165"/>
      <c r="I241" s="165"/>
      <c r="J241" s="165"/>
      <c r="K241" s="165"/>
      <c r="L241" s="165"/>
      <c r="M241" s="165"/>
      <c r="N241" s="165"/>
      <c r="O241" s="165"/>
      <c r="P241" s="165"/>
      <c r="Q241" s="165"/>
      <c r="R241" s="165"/>
      <c r="S241" s="165"/>
      <c r="T241" s="165"/>
      <c r="U241" s="165"/>
      <c r="V241" s="165"/>
      <c r="W241" s="165"/>
      <c r="X241" s="154"/>
      <c r="Y241" s="154"/>
      <c r="Z241" s="154"/>
      <c r="AA241" s="154"/>
      <c r="AB241" s="154"/>
      <c r="AC241" s="154"/>
      <c r="AD241" s="154"/>
      <c r="AE241" s="154"/>
      <c r="AF241" s="154"/>
      <c r="AG241" s="154" t="s">
        <v>137</v>
      </c>
      <c r="AH241" s="154"/>
      <c r="AI241" s="154"/>
      <c r="AJ241" s="154"/>
      <c r="AK241" s="154"/>
      <c r="AL241" s="154"/>
      <c r="AM241" s="154"/>
      <c r="AN241" s="154"/>
      <c r="AO241" s="154"/>
      <c r="AP241" s="154"/>
      <c r="AQ241" s="154"/>
      <c r="AR241" s="154"/>
      <c r="AS241" s="154"/>
      <c r="AT241" s="154"/>
      <c r="AU241" s="154"/>
      <c r="AV241" s="154"/>
      <c r="AW241" s="154"/>
      <c r="AX241" s="154"/>
      <c r="AY241" s="154"/>
      <c r="AZ241" s="154"/>
      <c r="BA241" s="182" t="str">
        <f>C241</f>
        <v>Šetrné odstranění a opětovné osazení zábradlí s naložením na dopravní prostředek a přemístěním na dočasnou skládku.</v>
      </c>
      <c r="BB241" s="154"/>
      <c r="BC241" s="154"/>
      <c r="BD241" s="154"/>
      <c r="BE241" s="154"/>
      <c r="BF241" s="154"/>
      <c r="BG241" s="154"/>
      <c r="BH241" s="154"/>
    </row>
    <row r="242" spans="1:60" outlineLevel="1" x14ac:dyDescent="0.2">
      <c r="A242" s="175">
        <v>68</v>
      </c>
      <c r="B242" s="176" t="s">
        <v>444</v>
      </c>
      <c r="C242" s="185" t="s">
        <v>445</v>
      </c>
      <c r="D242" s="177" t="s">
        <v>373</v>
      </c>
      <c r="E242" s="178">
        <v>1</v>
      </c>
      <c r="F242" s="179"/>
      <c r="G242" s="180">
        <f>ROUND(E242*F242,2)</f>
        <v>0</v>
      </c>
      <c r="H242" s="179"/>
      <c r="I242" s="180">
        <f>ROUND(E242*H242,2)</f>
        <v>0</v>
      </c>
      <c r="J242" s="179"/>
      <c r="K242" s="180">
        <f>ROUND(E242*J242,2)</f>
        <v>0</v>
      </c>
      <c r="L242" s="180">
        <v>21</v>
      </c>
      <c r="M242" s="180">
        <f>G242*(1+L242/100)</f>
        <v>0</v>
      </c>
      <c r="N242" s="180">
        <v>0</v>
      </c>
      <c r="O242" s="180">
        <f>ROUND(E242*N242,2)</f>
        <v>0</v>
      </c>
      <c r="P242" s="180">
        <v>0</v>
      </c>
      <c r="Q242" s="180">
        <f>ROUND(E242*P242,2)</f>
        <v>0</v>
      </c>
      <c r="R242" s="180"/>
      <c r="S242" s="180" t="s">
        <v>171</v>
      </c>
      <c r="T242" s="181" t="s">
        <v>134</v>
      </c>
      <c r="U242" s="165">
        <v>0</v>
      </c>
      <c r="V242" s="165">
        <f>ROUND(E242*U242,2)</f>
        <v>0</v>
      </c>
      <c r="W242" s="165"/>
      <c r="X242" s="154"/>
      <c r="Y242" s="154"/>
      <c r="Z242" s="154"/>
      <c r="AA242" s="154"/>
      <c r="AB242" s="154"/>
      <c r="AC242" s="154"/>
      <c r="AD242" s="154"/>
      <c r="AE242" s="154"/>
      <c r="AF242" s="154"/>
      <c r="AG242" s="154" t="s">
        <v>190</v>
      </c>
      <c r="AH242" s="154"/>
      <c r="AI242" s="154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154"/>
      <c r="AV242" s="154"/>
      <c r="AW242" s="154"/>
      <c r="AX242" s="154"/>
      <c r="AY242" s="154"/>
      <c r="AZ242" s="154"/>
      <c r="BA242" s="154"/>
      <c r="BB242" s="154"/>
      <c r="BC242" s="154"/>
      <c r="BD242" s="154"/>
      <c r="BE242" s="154"/>
      <c r="BF242" s="154"/>
      <c r="BG242" s="154"/>
      <c r="BH242" s="154"/>
    </row>
    <row r="243" spans="1:60" outlineLevel="1" x14ac:dyDescent="0.2">
      <c r="A243" s="163"/>
      <c r="B243" s="164"/>
      <c r="C243" s="261" t="s">
        <v>446</v>
      </c>
      <c r="D243" s="262"/>
      <c r="E243" s="262"/>
      <c r="F243" s="262"/>
      <c r="G243" s="262"/>
      <c r="H243" s="165"/>
      <c r="I243" s="165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  <c r="T243" s="165"/>
      <c r="U243" s="165"/>
      <c r="V243" s="165"/>
      <c r="W243" s="165"/>
      <c r="X243" s="154"/>
      <c r="Y243" s="154"/>
      <c r="Z243" s="154"/>
      <c r="AA243" s="154"/>
      <c r="AB243" s="154"/>
      <c r="AC243" s="154"/>
      <c r="AD243" s="154"/>
      <c r="AE243" s="154"/>
      <c r="AF243" s="154"/>
      <c r="AG243" s="154" t="s">
        <v>137</v>
      </c>
      <c r="AH243" s="154"/>
      <c r="AI243" s="154"/>
      <c r="AJ243" s="154"/>
      <c r="AK243" s="154"/>
      <c r="AL243" s="154"/>
      <c r="AM243" s="154"/>
      <c r="AN243" s="154"/>
      <c r="AO243" s="154"/>
      <c r="AP243" s="154"/>
      <c r="AQ243" s="154"/>
      <c r="AR243" s="154"/>
      <c r="AS243" s="154"/>
      <c r="AT243" s="154"/>
      <c r="AU243" s="154"/>
      <c r="AV243" s="154"/>
      <c r="AW243" s="154"/>
      <c r="AX243" s="154"/>
      <c r="AY243" s="154"/>
      <c r="AZ243" s="154"/>
      <c r="BA243" s="182" t="str">
        <f>C243</f>
        <v>Odpadkový koš odvezen a uložen na meziskládku a dovezen zpět na místo upotřebení. Nezapočteno do odvozu a uložení na skládku.</v>
      </c>
      <c r="BB243" s="154"/>
      <c r="BC243" s="154"/>
      <c r="BD243" s="154"/>
      <c r="BE243" s="154"/>
      <c r="BF243" s="154"/>
      <c r="BG243" s="154"/>
      <c r="BH243" s="154"/>
    </row>
    <row r="244" spans="1:60" outlineLevel="1" x14ac:dyDescent="0.2">
      <c r="A244" s="175">
        <v>69</v>
      </c>
      <c r="B244" s="176" t="s">
        <v>447</v>
      </c>
      <c r="C244" s="185" t="s">
        <v>448</v>
      </c>
      <c r="D244" s="177" t="s">
        <v>424</v>
      </c>
      <c r="E244" s="178">
        <v>1</v>
      </c>
      <c r="F244" s="179"/>
      <c r="G244" s="180">
        <f>ROUND(E244*F244,2)</f>
        <v>0</v>
      </c>
      <c r="H244" s="179"/>
      <c r="I244" s="180">
        <f>ROUND(E244*H244,2)</f>
        <v>0</v>
      </c>
      <c r="J244" s="179"/>
      <c r="K244" s="180">
        <f>ROUND(E244*J244,2)</f>
        <v>0</v>
      </c>
      <c r="L244" s="180">
        <v>21</v>
      </c>
      <c r="M244" s="180">
        <f>G244*(1+L244/100)</f>
        <v>0</v>
      </c>
      <c r="N244" s="180">
        <v>0</v>
      </c>
      <c r="O244" s="180">
        <f>ROUND(E244*N244,2)</f>
        <v>0</v>
      </c>
      <c r="P244" s="180">
        <v>0</v>
      </c>
      <c r="Q244" s="180">
        <f>ROUND(E244*P244,2)</f>
        <v>0</v>
      </c>
      <c r="R244" s="180"/>
      <c r="S244" s="180" t="s">
        <v>171</v>
      </c>
      <c r="T244" s="181" t="s">
        <v>134</v>
      </c>
      <c r="U244" s="165">
        <v>2.5750000000000002</v>
      </c>
      <c r="V244" s="165">
        <f>ROUND(E244*U244,2)</f>
        <v>2.58</v>
      </c>
      <c r="W244" s="165"/>
      <c r="X244" s="154"/>
      <c r="Y244" s="154"/>
      <c r="Z244" s="154"/>
      <c r="AA244" s="154"/>
      <c r="AB244" s="154"/>
      <c r="AC244" s="154"/>
      <c r="AD244" s="154"/>
      <c r="AE244" s="154"/>
      <c r="AF244" s="154"/>
      <c r="AG244" s="154" t="s">
        <v>190</v>
      </c>
      <c r="AH244" s="154"/>
      <c r="AI244" s="154"/>
      <c r="AJ244" s="154"/>
      <c r="AK244" s="154"/>
      <c r="AL244" s="154"/>
      <c r="AM244" s="154"/>
      <c r="AN244" s="154"/>
      <c r="AO244" s="154"/>
      <c r="AP244" s="154"/>
      <c r="AQ244" s="154"/>
      <c r="AR244" s="154"/>
      <c r="AS244" s="154"/>
      <c r="AT244" s="154"/>
      <c r="AU244" s="154"/>
      <c r="AV244" s="154"/>
      <c r="AW244" s="154"/>
      <c r="AX244" s="154"/>
      <c r="AY244" s="154"/>
      <c r="AZ244" s="154"/>
      <c r="BA244" s="154"/>
      <c r="BB244" s="154"/>
      <c r="BC244" s="154"/>
      <c r="BD244" s="154"/>
      <c r="BE244" s="154"/>
      <c r="BF244" s="154"/>
      <c r="BG244" s="154"/>
      <c r="BH244" s="154"/>
    </row>
    <row r="245" spans="1:60" outlineLevel="1" x14ac:dyDescent="0.2">
      <c r="A245" s="163"/>
      <c r="B245" s="164"/>
      <c r="C245" s="261" t="s">
        <v>449</v>
      </c>
      <c r="D245" s="262"/>
      <c r="E245" s="262"/>
      <c r="F245" s="262"/>
      <c r="G245" s="262"/>
      <c r="H245" s="165"/>
      <c r="I245" s="165"/>
      <c r="J245" s="165"/>
      <c r="K245" s="165"/>
      <c r="L245" s="165"/>
      <c r="M245" s="165"/>
      <c r="N245" s="165"/>
      <c r="O245" s="165"/>
      <c r="P245" s="165"/>
      <c r="Q245" s="165"/>
      <c r="R245" s="165"/>
      <c r="S245" s="165"/>
      <c r="T245" s="165"/>
      <c r="U245" s="165"/>
      <c r="V245" s="165"/>
      <c r="W245" s="165"/>
      <c r="X245" s="154"/>
      <c r="Y245" s="154"/>
      <c r="Z245" s="154"/>
      <c r="AA245" s="154"/>
      <c r="AB245" s="154"/>
      <c r="AC245" s="154"/>
      <c r="AD245" s="154"/>
      <c r="AE245" s="154"/>
      <c r="AF245" s="154"/>
      <c r="AG245" s="154" t="s">
        <v>137</v>
      </c>
      <c r="AH245" s="154"/>
      <c r="AI245" s="154"/>
      <c r="AJ245" s="154"/>
      <c r="AK245" s="154"/>
      <c r="AL245" s="154"/>
      <c r="AM245" s="154"/>
      <c r="AN245" s="154"/>
      <c r="AO245" s="154"/>
      <c r="AP245" s="154"/>
      <c r="AQ245" s="154"/>
      <c r="AR245" s="154"/>
      <c r="AS245" s="154"/>
      <c r="AT245" s="154"/>
      <c r="AU245" s="154"/>
      <c r="AV245" s="154"/>
      <c r="AW245" s="154"/>
      <c r="AX245" s="154"/>
      <c r="AY245" s="154"/>
      <c r="AZ245" s="154"/>
      <c r="BA245" s="182" t="str">
        <f>C245</f>
        <v>Lavička odvezena a uložena na meziskládku a dovezena zpět na místo upotřebení. Nezapočteno do odvozu a uložení na skládku.</v>
      </c>
      <c r="BB245" s="154"/>
      <c r="BC245" s="154"/>
      <c r="BD245" s="154"/>
      <c r="BE245" s="154"/>
      <c r="BF245" s="154"/>
      <c r="BG245" s="154"/>
      <c r="BH245" s="154"/>
    </row>
    <row r="246" spans="1:60" x14ac:dyDescent="0.2">
      <c r="A246" s="169" t="s">
        <v>128</v>
      </c>
      <c r="B246" s="170" t="s">
        <v>86</v>
      </c>
      <c r="C246" s="184" t="s">
        <v>87</v>
      </c>
      <c r="D246" s="171"/>
      <c r="E246" s="172"/>
      <c r="F246" s="173"/>
      <c r="G246" s="173">
        <f>SUMIF(AG247:AG255,"&lt;&gt;NOR",G247:G255)</f>
        <v>0</v>
      </c>
      <c r="H246" s="173"/>
      <c r="I246" s="173">
        <f>SUM(I247:I255)</f>
        <v>0</v>
      </c>
      <c r="J246" s="173"/>
      <c r="K246" s="173">
        <f>SUM(K247:K255)</f>
        <v>0</v>
      </c>
      <c r="L246" s="173"/>
      <c r="M246" s="173">
        <f>SUM(M247:M255)</f>
        <v>0</v>
      </c>
      <c r="N246" s="173"/>
      <c r="O246" s="173">
        <f>SUM(O247:O255)</f>
        <v>0</v>
      </c>
      <c r="P246" s="173"/>
      <c r="Q246" s="173">
        <f>SUM(Q247:Q255)</f>
        <v>80.010000000000005</v>
      </c>
      <c r="R246" s="173"/>
      <c r="S246" s="173"/>
      <c r="T246" s="174"/>
      <c r="U246" s="168"/>
      <c r="V246" s="168">
        <f>SUM(V247:V255)</f>
        <v>8.44</v>
      </c>
      <c r="W246" s="168"/>
      <c r="AG246" t="s">
        <v>129</v>
      </c>
    </row>
    <row r="247" spans="1:60" ht="22.5" outlineLevel="1" x14ac:dyDescent="0.2">
      <c r="A247" s="175">
        <v>70</v>
      </c>
      <c r="B247" s="176" t="s">
        <v>450</v>
      </c>
      <c r="C247" s="185" t="s">
        <v>451</v>
      </c>
      <c r="D247" s="177" t="s">
        <v>188</v>
      </c>
      <c r="E247" s="178">
        <v>85</v>
      </c>
      <c r="F247" s="179"/>
      <c r="G247" s="180">
        <f>ROUND(E247*F247,2)</f>
        <v>0</v>
      </c>
      <c r="H247" s="179"/>
      <c r="I247" s="180">
        <f>ROUND(E247*H247,2)</f>
        <v>0</v>
      </c>
      <c r="J247" s="179"/>
      <c r="K247" s="180">
        <f>ROUND(E247*J247,2)</f>
        <v>0</v>
      </c>
      <c r="L247" s="180">
        <v>21</v>
      </c>
      <c r="M247" s="180">
        <f>G247*(1+L247/100)</f>
        <v>0</v>
      </c>
      <c r="N247" s="180">
        <v>0</v>
      </c>
      <c r="O247" s="180">
        <f>ROUND(E247*N247,2)</f>
        <v>0</v>
      </c>
      <c r="P247" s="180">
        <v>0.51086000000000009</v>
      </c>
      <c r="Q247" s="180">
        <f>ROUND(E247*P247,2)</f>
        <v>43.42</v>
      </c>
      <c r="R247" s="180" t="s">
        <v>189</v>
      </c>
      <c r="S247" s="180" t="s">
        <v>133</v>
      </c>
      <c r="T247" s="181" t="s">
        <v>133</v>
      </c>
      <c r="U247" s="165">
        <v>2.2000000000000002E-2</v>
      </c>
      <c r="V247" s="165">
        <f>ROUND(E247*U247,2)</f>
        <v>1.87</v>
      </c>
      <c r="W247" s="165"/>
      <c r="X247" s="154"/>
      <c r="Y247" s="154"/>
      <c r="Z247" s="154"/>
      <c r="AA247" s="154"/>
      <c r="AB247" s="154"/>
      <c r="AC247" s="154"/>
      <c r="AD247" s="154"/>
      <c r="AE247" s="154"/>
      <c r="AF247" s="154"/>
      <c r="AG247" s="154" t="s">
        <v>190</v>
      </c>
      <c r="AH247" s="154"/>
      <c r="AI247" s="154"/>
      <c r="AJ247" s="154"/>
      <c r="AK247" s="154"/>
      <c r="AL247" s="154"/>
      <c r="AM247" s="154"/>
      <c r="AN247" s="154"/>
      <c r="AO247" s="154"/>
      <c r="AP247" s="154"/>
      <c r="AQ247" s="154"/>
      <c r="AR247" s="154"/>
      <c r="AS247" s="154"/>
      <c r="AT247" s="154"/>
      <c r="AU247" s="154"/>
      <c r="AV247" s="154"/>
      <c r="AW247" s="154"/>
      <c r="AX247" s="154"/>
      <c r="AY247" s="154"/>
      <c r="AZ247" s="154"/>
      <c r="BA247" s="154"/>
      <c r="BB247" s="154"/>
      <c r="BC247" s="154"/>
      <c r="BD247" s="154"/>
      <c r="BE247" s="154"/>
      <c r="BF247" s="154"/>
      <c r="BG247" s="154"/>
      <c r="BH247" s="154"/>
    </row>
    <row r="248" spans="1:60" outlineLevel="1" x14ac:dyDescent="0.2">
      <c r="A248" s="163"/>
      <c r="B248" s="164"/>
      <c r="C248" s="205" t="s">
        <v>452</v>
      </c>
      <c r="D248" s="189"/>
      <c r="E248" s="190">
        <v>85</v>
      </c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65"/>
      <c r="U248" s="165"/>
      <c r="V248" s="165"/>
      <c r="W248" s="165"/>
      <c r="X248" s="154"/>
      <c r="Y248" s="154"/>
      <c r="Z248" s="154"/>
      <c r="AA248" s="154"/>
      <c r="AB248" s="154"/>
      <c r="AC248" s="154"/>
      <c r="AD248" s="154"/>
      <c r="AE248" s="154"/>
      <c r="AF248" s="154"/>
      <c r="AG248" s="154" t="s">
        <v>194</v>
      </c>
      <c r="AH248" s="154">
        <v>0</v>
      </c>
      <c r="AI248" s="154"/>
      <c r="AJ248" s="154"/>
      <c r="AK248" s="154"/>
      <c r="AL248" s="154"/>
      <c r="AM248" s="154"/>
      <c r="AN248" s="154"/>
      <c r="AO248" s="154"/>
      <c r="AP248" s="154"/>
      <c r="AQ248" s="154"/>
      <c r="AR248" s="154"/>
      <c r="AS248" s="154"/>
      <c r="AT248" s="154"/>
      <c r="AU248" s="154"/>
      <c r="AV248" s="154"/>
      <c r="AW248" s="154"/>
      <c r="AX248" s="154"/>
      <c r="AY248" s="154"/>
      <c r="AZ248" s="154"/>
      <c r="BA248" s="154"/>
      <c r="BB248" s="154"/>
      <c r="BC248" s="154"/>
      <c r="BD248" s="154"/>
      <c r="BE248" s="154"/>
      <c r="BF248" s="154"/>
      <c r="BG248" s="154"/>
      <c r="BH248" s="154"/>
    </row>
    <row r="249" spans="1:60" ht="22.5" outlineLevel="1" x14ac:dyDescent="0.2">
      <c r="A249" s="175">
        <v>71</v>
      </c>
      <c r="B249" s="176" t="s">
        <v>453</v>
      </c>
      <c r="C249" s="185" t="s">
        <v>454</v>
      </c>
      <c r="D249" s="177" t="s">
        <v>188</v>
      </c>
      <c r="E249" s="178">
        <v>57.300000000000004</v>
      </c>
      <c r="F249" s="179"/>
      <c r="G249" s="180">
        <f>ROUND(E249*F249,2)</f>
        <v>0</v>
      </c>
      <c r="H249" s="179"/>
      <c r="I249" s="180">
        <f>ROUND(E249*H249,2)</f>
        <v>0</v>
      </c>
      <c r="J249" s="179"/>
      <c r="K249" s="180">
        <f>ROUND(E249*J249,2)</f>
        <v>0</v>
      </c>
      <c r="L249" s="180">
        <v>21</v>
      </c>
      <c r="M249" s="180">
        <f>G249*(1+L249/100)</f>
        <v>0</v>
      </c>
      <c r="N249" s="180">
        <v>0</v>
      </c>
      <c r="O249" s="180">
        <f>ROUND(E249*N249,2)</f>
        <v>0</v>
      </c>
      <c r="P249" s="180">
        <v>0.63857000000000008</v>
      </c>
      <c r="Q249" s="180">
        <f>ROUND(E249*P249,2)</f>
        <v>36.590000000000003</v>
      </c>
      <c r="R249" s="180" t="s">
        <v>189</v>
      </c>
      <c r="S249" s="180" t="s">
        <v>133</v>
      </c>
      <c r="T249" s="181" t="s">
        <v>133</v>
      </c>
      <c r="U249" s="165">
        <v>2.7000000000000003E-2</v>
      </c>
      <c r="V249" s="165">
        <f>ROUND(E249*U249,2)</f>
        <v>1.55</v>
      </c>
      <c r="W249" s="165"/>
      <c r="X249" s="154"/>
      <c r="Y249" s="154"/>
      <c r="Z249" s="154"/>
      <c r="AA249" s="154"/>
      <c r="AB249" s="154"/>
      <c r="AC249" s="154"/>
      <c r="AD249" s="154"/>
      <c r="AE249" s="154"/>
      <c r="AF249" s="154"/>
      <c r="AG249" s="154" t="s">
        <v>190</v>
      </c>
      <c r="AH249" s="154"/>
      <c r="AI249" s="154"/>
      <c r="AJ249" s="154"/>
      <c r="AK249" s="154"/>
      <c r="AL249" s="154"/>
      <c r="AM249" s="154"/>
      <c r="AN249" s="154"/>
      <c r="AO249" s="154"/>
      <c r="AP249" s="154"/>
      <c r="AQ249" s="154"/>
      <c r="AR249" s="154"/>
      <c r="AS249" s="154"/>
      <c r="AT249" s="154"/>
      <c r="AU249" s="154"/>
      <c r="AV249" s="154"/>
      <c r="AW249" s="154"/>
      <c r="AX249" s="154"/>
      <c r="AY249" s="154"/>
      <c r="AZ249" s="154"/>
      <c r="BA249" s="154"/>
      <c r="BB249" s="154"/>
      <c r="BC249" s="154"/>
      <c r="BD249" s="154"/>
      <c r="BE249" s="154"/>
      <c r="BF249" s="154"/>
      <c r="BG249" s="154"/>
      <c r="BH249" s="154"/>
    </row>
    <row r="250" spans="1:60" outlineLevel="1" x14ac:dyDescent="0.2">
      <c r="A250" s="163"/>
      <c r="B250" s="164"/>
      <c r="C250" s="205" t="s">
        <v>455</v>
      </c>
      <c r="D250" s="189"/>
      <c r="E250" s="190">
        <v>57.300000000000004</v>
      </c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65"/>
      <c r="U250" s="165"/>
      <c r="V250" s="165"/>
      <c r="W250" s="165"/>
      <c r="X250" s="154"/>
      <c r="Y250" s="154"/>
      <c r="Z250" s="154"/>
      <c r="AA250" s="154"/>
      <c r="AB250" s="154"/>
      <c r="AC250" s="154"/>
      <c r="AD250" s="154"/>
      <c r="AE250" s="154"/>
      <c r="AF250" s="154"/>
      <c r="AG250" s="154" t="s">
        <v>194</v>
      </c>
      <c r="AH250" s="154">
        <v>0</v>
      </c>
      <c r="AI250" s="154"/>
      <c r="AJ250" s="154"/>
      <c r="AK250" s="154"/>
      <c r="AL250" s="154"/>
      <c r="AM250" s="154"/>
      <c r="AN250" s="154"/>
      <c r="AO250" s="154"/>
      <c r="AP250" s="154"/>
      <c r="AQ250" s="154"/>
      <c r="AR250" s="154"/>
      <c r="AS250" s="154"/>
      <c r="AT250" s="154"/>
      <c r="AU250" s="154"/>
      <c r="AV250" s="154"/>
      <c r="AW250" s="154"/>
      <c r="AX250" s="154"/>
      <c r="AY250" s="154"/>
      <c r="AZ250" s="154"/>
      <c r="BA250" s="154"/>
      <c r="BB250" s="154"/>
      <c r="BC250" s="154"/>
      <c r="BD250" s="154"/>
      <c r="BE250" s="154"/>
      <c r="BF250" s="154"/>
      <c r="BG250" s="154"/>
      <c r="BH250" s="154"/>
    </row>
    <row r="251" spans="1:60" ht="22.5" outlineLevel="1" x14ac:dyDescent="0.2">
      <c r="A251" s="175">
        <v>72</v>
      </c>
      <c r="B251" s="176" t="s">
        <v>456</v>
      </c>
      <c r="C251" s="185" t="s">
        <v>457</v>
      </c>
      <c r="D251" s="177" t="s">
        <v>224</v>
      </c>
      <c r="E251" s="178">
        <v>6.5250000000000004</v>
      </c>
      <c r="F251" s="179"/>
      <c r="G251" s="180">
        <f>ROUND(E251*F251,2)</f>
        <v>0</v>
      </c>
      <c r="H251" s="179"/>
      <c r="I251" s="180">
        <f>ROUND(E251*H251,2)</f>
        <v>0</v>
      </c>
      <c r="J251" s="179"/>
      <c r="K251" s="180">
        <f>ROUND(E251*J251,2)</f>
        <v>0</v>
      </c>
      <c r="L251" s="180">
        <v>21</v>
      </c>
      <c r="M251" s="180">
        <f>G251*(1+L251/100)</f>
        <v>0</v>
      </c>
      <c r="N251" s="180">
        <v>0</v>
      </c>
      <c r="O251" s="180">
        <f>ROUND(E251*N251,2)</f>
        <v>0</v>
      </c>
      <c r="P251" s="180">
        <v>0</v>
      </c>
      <c r="Q251" s="180">
        <f>ROUND(E251*P251,2)</f>
        <v>0</v>
      </c>
      <c r="R251" s="180" t="s">
        <v>225</v>
      </c>
      <c r="S251" s="180" t="s">
        <v>133</v>
      </c>
      <c r="T251" s="181" t="s">
        <v>133</v>
      </c>
      <c r="U251" s="165">
        <v>0.77</v>
      </c>
      <c r="V251" s="165">
        <f>ROUND(E251*U251,2)</f>
        <v>5.0199999999999996</v>
      </c>
      <c r="W251" s="165"/>
      <c r="X251" s="154"/>
      <c r="Y251" s="154"/>
      <c r="Z251" s="154"/>
      <c r="AA251" s="154"/>
      <c r="AB251" s="154"/>
      <c r="AC251" s="154"/>
      <c r="AD251" s="154"/>
      <c r="AE251" s="154"/>
      <c r="AF251" s="154"/>
      <c r="AG251" s="154" t="s">
        <v>190</v>
      </c>
      <c r="AH251" s="154"/>
      <c r="AI251" s="154"/>
      <c r="AJ251" s="154"/>
      <c r="AK251" s="154"/>
      <c r="AL251" s="154"/>
      <c r="AM251" s="154"/>
      <c r="AN251" s="154"/>
      <c r="AO251" s="154"/>
      <c r="AP251" s="154"/>
      <c r="AQ251" s="154"/>
      <c r="AR251" s="154"/>
      <c r="AS251" s="154"/>
      <c r="AT251" s="154"/>
      <c r="AU251" s="154"/>
      <c r="AV251" s="154"/>
      <c r="AW251" s="154"/>
      <c r="AX251" s="154"/>
      <c r="AY251" s="154"/>
      <c r="AZ251" s="154"/>
      <c r="BA251" s="154"/>
      <c r="BB251" s="154"/>
      <c r="BC251" s="154"/>
      <c r="BD251" s="154"/>
      <c r="BE251" s="154"/>
      <c r="BF251" s="154"/>
      <c r="BG251" s="154"/>
      <c r="BH251" s="154"/>
    </row>
    <row r="252" spans="1:60" ht="22.5" outlineLevel="1" x14ac:dyDescent="0.2">
      <c r="A252" s="163"/>
      <c r="B252" s="164"/>
      <c r="C252" s="272" t="s">
        <v>458</v>
      </c>
      <c r="D252" s="273"/>
      <c r="E252" s="273"/>
      <c r="F252" s="273"/>
      <c r="G252" s="273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65"/>
      <c r="U252" s="165"/>
      <c r="V252" s="165"/>
      <c r="W252" s="165"/>
      <c r="X252" s="154"/>
      <c r="Y252" s="154"/>
      <c r="Z252" s="154"/>
      <c r="AA252" s="154"/>
      <c r="AB252" s="154"/>
      <c r="AC252" s="154"/>
      <c r="AD252" s="154"/>
      <c r="AE252" s="154"/>
      <c r="AF252" s="154"/>
      <c r="AG252" s="154" t="s">
        <v>192</v>
      </c>
      <c r="AH252" s="154"/>
      <c r="AI252" s="154"/>
      <c r="AJ252" s="154"/>
      <c r="AK252" s="154"/>
      <c r="AL252" s="154"/>
      <c r="AM252" s="154"/>
      <c r="AN252" s="154"/>
      <c r="AO252" s="154"/>
      <c r="AP252" s="154"/>
      <c r="AQ252" s="154"/>
      <c r="AR252" s="154"/>
      <c r="AS252" s="154"/>
      <c r="AT252" s="154"/>
      <c r="AU252" s="154"/>
      <c r="AV252" s="154"/>
      <c r="AW252" s="154"/>
      <c r="AX252" s="154"/>
      <c r="AY252" s="154"/>
      <c r="AZ252" s="154"/>
      <c r="BA252" s="182" t="str">
        <f>C252</f>
        <v>korytech vodotečí, melioračních kanálech s přemístěním suti na hromady na vzdálenost do 20 m nebo s naložením na dopravní prostředek,</v>
      </c>
      <c r="BB252" s="154"/>
      <c r="BC252" s="154"/>
      <c r="BD252" s="154"/>
      <c r="BE252" s="154"/>
      <c r="BF252" s="154"/>
      <c r="BG252" s="154"/>
      <c r="BH252" s="154"/>
    </row>
    <row r="253" spans="1:60" outlineLevel="1" x14ac:dyDescent="0.2">
      <c r="A253" s="163"/>
      <c r="B253" s="164"/>
      <c r="C253" s="205" t="s">
        <v>459</v>
      </c>
      <c r="D253" s="189"/>
      <c r="E253" s="190">
        <v>6.5250000000000004</v>
      </c>
      <c r="F253" s="165"/>
      <c r="G253" s="165"/>
      <c r="H253" s="165"/>
      <c r="I253" s="165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  <c r="T253" s="165"/>
      <c r="U253" s="165"/>
      <c r="V253" s="165"/>
      <c r="W253" s="165"/>
      <c r="X253" s="154"/>
      <c r="Y253" s="154"/>
      <c r="Z253" s="154"/>
      <c r="AA253" s="154"/>
      <c r="AB253" s="154"/>
      <c r="AC253" s="154"/>
      <c r="AD253" s="154"/>
      <c r="AE253" s="154"/>
      <c r="AF253" s="154"/>
      <c r="AG253" s="154" t="s">
        <v>194</v>
      </c>
      <c r="AH253" s="154">
        <v>0</v>
      </c>
      <c r="AI253" s="154"/>
      <c r="AJ253" s="154"/>
      <c r="AK253" s="154"/>
      <c r="AL253" s="154"/>
      <c r="AM253" s="154"/>
      <c r="AN253" s="154"/>
      <c r="AO253" s="154"/>
      <c r="AP253" s="154"/>
      <c r="AQ253" s="154"/>
      <c r="AR253" s="154"/>
      <c r="AS253" s="154"/>
      <c r="AT253" s="154"/>
      <c r="AU253" s="154"/>
      <c r="AV253" s="154"/>
      <c r="AW253" s="154"/>
      <c r="AX253" s="154"/>
      <c r="AY253" s="154"/>
      <c r="AZ253" s="154"/>
      <c r="BA253" s="154"/>
      <c r="BB253" s="154"/>
      <c r="BC253" s="154"/>
      <c r="BD253" s="154"/>
      <c r="BE253" s="154"/>
      <c r="BF253" s="154"/>
      <c r="BG253" s="154"/>
      <c r="BH253" s="154"/>
    </row>
    <row r="254" spans="1:60" outlineLevel="1" x14ac:dyDescent="0.2">
      <c r="A254" s="175">
        <v>73</v>
      </c>
      <c r="B254" s="176" t="s">
        <v>460</v>
      </c>
      <c r="C254" s="185" t="s">
        <v>461</v>
      </c>
      <c r="D254" s="177" t="s">
        <v>306</v>
      </c>
      <c r="E254" s="178">
        <v>80.013000000000005</v>
      </c>
      <c r="F254" s="179"/>
      <c r="G254" s="180">
        <f>ROUND(E254*F254,2)</f>
        <v>0</v>
      </c>
      <c r="H254" s="179"/>
      <c r="I254" s="180">
        <f>ROUND(E254*H254,2)</f>
        <v>0</v>
      </c>
      <c r="J254" s="179"/>
      <c r="K254" s="180">
        <f>ROUND(E254*J254,2)</f>
        <v>0</v>
      </c>
      <c r="L254" s="180">
        <v>21</v>
      </c>
      <c r="M254" s="180">
        <f>G254*(1+L254/100)</f>
        <v>0</v>
      </c>
      <c r="N254" s="180">
        <v>0</v>
      </c>
      <c r="O254" s="180">
        <f>ROUND(E254*N254,2)</f>
        <v>0</v>
      </c>
      <c r="P254" s="180">
        <v>0</v>
      </c>
      <c r="Q254" s="180">
        <f>ROUND(E254*P254,2)</f>
        <v>0</v>
      </c>
      <c r="R254" s="180"/>
      <c r="S254" s="180" t="s">
        <v>133</v>
      </c>
      <c r="T254" s="181" t="s">
        <v>134</v>
      </c>
      <c r="U254" s="165">
        <v>0</v>
      </c>
      <c r="V254" s="165">
        <f>ROUND(E254*U254,2)</f>
        <v>0</v>
      </c>
      <c r="W254" s="165"/>
      <c r="X254" s="154"/>
      <c r="Y254" s="154"/>
      <c r="Z254" s="154"/>
      <c r="AA254" s="154"/>
      <c r="AB254" s="154"/>
      <c r="AC254" s="154"/>
      <c r="AD254" s="154"/>
      <c r="AE254" s="154"/>
      <c r="AF254" s="154"/>
      <c r="AG254" s="154" t="s">
        <v>190</v>
      </c>
      <c r="AH254" s="154"/>
      <c r="AI254" s="154"/>
      <c r="AJ254" s="154"/>
      <c r="AK254" s="154"/>
      <c r="AL254" s="154"/>
      <c r="AM254" s="154"/>
      <c r="AN254" s="154"/>
      <c r="AO254" s="154"/>
      <c r="AP254" s="154"/>
      <c r="AQ254" s="154"/>
      <c r="AR254" s="154"/>
      <c r="AS254" s="154"/>
      <c r="AT254" s="154"/>
      <c r="AU254" s="154"/>
      <c r="AV254" s="154"/>
      <c r="AW254" s="154"/>
      <c r="AX254" s="154"/>
      <c r="AY254" s="154"/>
      <c r="AZ254" s="154"/>
      <c r="BA254" s="154"/>
      <c r="BB254" s="154"/>
      <c r="BC254" s="154"/>
      <c r="BD254" s="154"/>
      <c r="BE254" s="154"/>
      <c r="BF254" s="154"/>
      <c r="BG254" s="154"/>
      <c r="BH254" s="154"/>
    </row>
    <row r="255" spans="1:60" outlineLevel="1" x14ac:dyDescent="0.2">
      <c r="A255" s="163"/>
      <c r="B255" s="164"/>
      <c r="C255" s="261" t="s">
        <v>462</v>
      </c>
      <c r="D255" s="262"/>
      <c r="E255" s="262"/>
      <c r="F255" s="262"/>
      <c r="G255" s="262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54"/>
      <c r="Y255" s="154"/>
      <c r="Z255" s="154"/>
      <c r="AA255" s="154"/>
      <c r="AB255" s="154"/>
      <c r="AC255" s="154"/>
      <c r="AD255" s="154"/>
      <c r="AE255" s="154"/>
      <c r="AF255" s="154"/>
      <c r="AG255" s="154" t="s">
        <v>137</v>
      </c>
      <c r="AH255" s="154"/>
      <c r="AI255" s="154"/>
      <c r="AJ255" s="154"/>
      <c r="AK255" s="154"/>
      <c r="AL255" s="154"/>
      <c r="AM255" s="154"/>
      <c r="AN255" s="154"/>
      <c r="AO255" s="154"/>
      <c r="AP255" s="154"/>
      <c r="AQ255" s="154"/>
      <c r="AR255" s="154"/>
      <c r="AS255" s="154"/>
      <c r="AT255" s="154"/>
      <c r="AU255" s="154"/>
      <c r="AV255" s="154"/>
      <c r="AW255" s="154"/>
      <c r="AX255" s="154"/>
      <c r="AY255" s="154"/>
      <c r="AZ255" s="154"/>
      <c r="BA255" s="154"/>
      <c r="BB255" s="154"/>
      <c r="BC255" s="154"/>
      <c r="BD255" s="154"/>
      <c r="BE255" s="154"/>
      <c r="BF255" s="154"/>
      <c r="BG255" s="154"/>
      <c r="BH255" s="154"/>
    </row>
    <row r="256" spans="1:60" x14ac:dyDescent="0.2">
      <c r="A256" s="169" t="s">
        <v>128</v>
      </c>
      <c r="B256" s="170" t="s">
        <v>88</v>
      </c>
      <c r="C256" s="184" t="s">
        <v>89</v>
      </c>
      <c r="D256" s="171"/>
      <c r="E256" s="172"/>
      <c r="F256" s="173"/>
      <c r="G256" s="173">
        <f>SUMIF(AG257:AG264,"&lt;&gt;NOR",G257:G264)</f>
        <v>0</v>
      </c>
      <c r="H256" s="173"/>
      <c r="I256" s="173">
        <f>SUM(I257:I264)</f>
        <v>0</v>
      </c>
      <c r="J256" s="173"/>
      <c r="K256" s="173">
        <f>SUM(K257:K264)</f>
        <v>0</v>
      </c>
      <c r="L256" s="173"/>
      <c r="M256" s="173">
        <f>SUM(M257:M264)</f>
        <v>0</v>
      </c>
      <c r="N256" s="173"/>
      <c r="O256" s="173">
        <f>SUM(O257:O264)</f>
        <v>0</v>
      </c>
      <c r="P256" s="173"/>
      <c r="Q256" s="173">
        <f>SUM(Q257:Q264)</f>
        <v>746.36</v>
      </c>
      <c r="R256" s="173"/>
      <c r="S256" s="173"/>
      <c r="T256" s="174"/>
      <c r="U256" s="168"/>
      <c r="V256" s="168">
        <f>SUM(V257:V264)</f>
        <v>1271.55</v>
      </c>
      <c r="W256" s="168"/>
      <c r="AG256" t="s">
        <v>129</v>
      </c>
    </row>
    <row r="257" spans="1:60" ht="22.5" outlineLevel="1" x14ac:dyDescent="0.2">
      <c r="A257" s="175">
        <v>74</v>
      </c>
      <c r="B257" s="176" t="s">
        <v>463</v>
      </c>
      <c r="C257" s="185" t="s">
        <v>464</v>
      </c>
      <c r="D257" s="177" t="s">
        <v>188</v>
      </c>
      <c r="E257" s="178">
        <v>2199.1000000000004</v>
      </c>
      <c r="F257" s="179"/>
      <c r="G257" s="180">
        <f>ROUND(E257*F257,2)</f>
        <v>0</v>
      </c>
      <c r="H257" s="179"/>
      <c r="I257" s="180">
        <f>ROUND(E257*H257,2)</f>
        <v>0</v>
      </c>
      <c r="J257" s="179"/>
      <c r="K257" s="180">
        <f>ROUND(E257*J257,2)</f>
        <v>0</v>
      </c>
      <c r="L257" s="180">
        <v>21</v>
      </c>
      <c r="M257" s="180">
        <f>G257*(1+L257/100)</f>
        <v>0</v>
      </c>
      <c r="N257" s="180">
        <v>0</v>
      </c>
      <c r="O257" s="180">
        <f>ROUND(E257*N257,2)</f>
        <v>0</v>
      </c>
      <c r="P257" s="180">
        <v>0.22</v>
      </c>
      <c r="Q257" s="180">
        <f>ROUND(E257*P257,2)</f>
        <v>483.8</v>
      </c>
      <c r="R257" s="180" t="s">
        <v>189</v>
      </c>
      <c r="S257" s="180" t="s">
        <v>133</v>
      </c>
      <c r="T257" s="181" t="s">
        <v>133</v>
      </c>
      <c r="U257" s="165">
        <v>0.375</v>
      </c>
      <c r="V257" s="165">
        <f>ROUND(E257*U257,2)</f>
        <v>824.66</v>
      </c>
      <c r="W257" s="165"/>
      <c r="X257" s="154"/>
      <c r="Y257" s="154"/>
      <c r="Z257" s="154"/>
      <c r="AA257" s="154"/>
      <c r="AB257" s="154"/>
      <c r="AC257" s="154"/>
      <c r="AD257" s="154"/>
      <c r="AE257" s="154"/>
      <c r="AF257" s="154"/>
      <c r="AG257" s="154" t="s">
        <v>190</v>
      </c>
      <c r="AH257" s="154"/>
      <c r="AI257" s="154"/>
      <c r="AJ257" s="154"/>
      <c r="AK257" s="154"/>
      <c r="AL257" s="154"/>
      <c r="AM257" s="154"/>
      <c r="AN257" s="154"/>
      <c r="AO257" s="154"/>
      <c r="AP257" s="154"/>
      <c r="AQ257" s="154"/>
      <c r="AR257" s="154"/>
      <c r="AS257" s="154"/>
      <c r="AT257" s="154"/>
      <c r="AU257" s="154"/>
      <c r="AV257" s="154"/>
      <c r="AW257" s="154"/>
      <c r="AX257" s="154"/>
      <c r="AY257" s="154"/>
      <c r="AZ257" s="154"/>
      <c r="BA257" s="154"/>
      <c r="BB257" s="154"/>
      <c r="BC257" s="154"/>
      <c r="BD257" s="154"/>
      <c r="BE257" s="154"/>
      <c r="BF257" s="154"/>
      <c r="BG257" s="154"/>
      <c r="BH257" s="154"/>
    </row>
    <row r="258" spans="1:60" outlineLevel="1" x14ac:dyDescent="0.2">
      <c r="A258" s="163"/>
      <c r="B258" s="164"/>
      <c r="C258" s="205" t="s">
        <v>465</v>
      </c>
      <c r="D258" s="189"/>
      <c r="E258" s="190">
        <v>2199.1000000000004</v>
      </c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54"/>
      <c r="Y258" s="154"/>
      <c r="Z258" s="154"/>
      <c r="AA258" s="154"/>
      <c r="AB258" s="154"/>
      <c r="AC258" s="154"/>
      <c r="AD258" s="154"/>
      <c r="AE258" s="154"/>
      <c r="AF258" s="154"/>
      <c r="AG258" s="154" t="s">
        <v>194</v>
      </c>
      <c r="AH258" s="154">
        <v>0</v>
      </c>
      <c r="AI258" s="154"/>
      <c r="AJ258" s="154"/>
      <c r="AK258" s="154"/>
      <c r="AL258" s="154"/>
      <c r="AM258" s="154"/>
      <c r="AN258" s="154"/>
      <c r="AO258" s="154"/>
      <c r="AP258" s="154"/>
      <c r="AQ258" s="154"/>
      <c r="AR258" s="154"/>
      <c r="AS258" s="154"/>
      <c r="AT258" s="154"/>
      <c r="AU258" s="154"/>
      <c r="AV258" s="154"/>
      <c r="AW258" s="154"/>
      <c r="AX258" s="154"/>
      <c r="AY258" s="154"/>
      <c r="AZ258" s="154"/>
      <c r="BA258" s="154"/>
      <c r="BB258" s="154"/>
      <c r="BC258" s="154"/>
      <c r="BD258" s="154"/>
      <c r="BE258" s="154"/>
      <c r="BF258" s="154"/>
      <c r="BG258" s="154"/>
      <c r="BH258" s="154"/>
    </row>
    <row r="259" spans="1:60" ht="22.5" outlineLevel="1" x14ac:dyDescent="0.2">
      <c r="A259" s="175">
        <v>75</v>
      </c>
      <c r="B259" s="176" t="s">
        <v>466</v>
      </c>
      <c r="C259" s="185" t="s">
        <v>467</v>
      </c>
      <c r="D259" s="177" t="s">
        <v>188</v>
      </c>
      <c r="E259" s="178">
        <v>62.6</v>
      </c>
      <c r="F259" s="179"/>
      <c r="G259" s="180">
        <f>ROUND(E259*F259,2)</f>
        <v>0</v>
      </c>
      <c r="H259" s="179"/>
      <c r="I259" s="180">
        <f>ROUND(E259*H259,2)</f>
        <v>0</v>
      </c>
      <c r="J259" s="179"/>
      <c r="K259" s="180">
        <f>ROUND(E259*J259,2)</f>
        <v>0</v>
      </c>
      <c r="L259" s="180">
        <v>21</v>
      </c>
      <c r="M259" s="180">
        <f>G259*(1+L259/100)</f>
        <v>0</v>
      </c>
      <c r="N259" s="180">
        <v>0</v>
      </c>
      <c r="O259" s="180">
        <f>ROUND(E259*N259,2)</f>
        <v>0</v>
      </c>
      <c r="P259" s="180">
        <v>0.33</v>
      </c>
      <c r="Q259" s="180">
        <f>ROUND(E259*P259,2)</f>
        <v>20.66</v>
      </c>
      <c r="R259" s="180" t="s">
        <v>189</v>
      </c>
      <c r="S259" s="180" t="s">
        <v>133</v>
      </c>
      <c r="T259" s="181" t="s">
        <v>133</v>
      </c>
      <c r="U259" s="165">
        <v>0.113</v>
      </c>
      <c r="V259" s="165">
        <f>ROUND(E259*U259,2)</f>
        <v>7.07</v>
      </c>
      <c r="W259" s="165"/>
      <c r="X259" s="154"/>
      <c r="Y259" s="154"/>
      <c r="Z259" s="154"/>
      <c r="AA259" s="154"/>
      <c r="AB259" s="154"/>
      <c r="AC259" s="154"/>
      <c r="AD259" s="154"/>
      <c r="AE259" s="154"/>
      <c r="AF259" s="154"/>
      <c r="AG259" s="154" t="s">
        <v>190</v>
      </c>
      <c r="AH259" s="154"/>
      <c r="AI259" s="154"/>
      <c r="AJ259" s="154"/>
      <c r="AK259" s="154"/>
      <c r="AL259" s="154"/>
      <c r="AM259" s="154"/>
      <c r="AN259" s="154"/>
      <c r="AO259" s="154"/>
      <c r="AP259" s="154"/>
      <c r="AQ259" s="154"/>
      <c r="AR259" s="154"/>
      <c r="AS259" s="154"/>
      <c r="AT259" s="154"/>
      <c r="AU259" s="154"/>
      <c r="AV259" s="154"/>
      <c r="AW259" s="154"/>
      <c r="AX259" s="154"/>
      <c r="AY259" s="154"/>
      <c r="AZ259" s="154"/>
      <c r="BA259" s="154"/>
      <c r="BB259" s="154"/>
      <c r="BC259" s="154"/>
      <c r="BD259" s="154"/>
      <c r="BE259" s="154"/>
      <c r="BF259" s="154"/>
      <c r="BG259" s="154"/>
      <c r="BH259" s="154"/>
    </row>
    <row r="260" spans="1:60" outlineLevel="1" x14ac:dyDescent="0.2">
      <c r="A260" s="163"/>
      <c r="B260" s="164"/>
      <c r="C260" s="205" t="s">
        <v>468</v>
      </c>
      <c r="D260" s="189"/>
      <c r="E260" s="190">
        <v>62.6</v>
      </c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65"/>
      <c r="U260" s="165"/>
      <c r="V260" s="165"/>
      <c r="W260" s="165"/>
      <c r="X260" s="154"/>
      <c r="Y260" s="154"/>
      <c r="Z260" s="154"/>
      <c r="AA260" s="154"/>
      <c r="AB260" s="154"/>
      <c r="AC260" s="154"/>
      <c r="AD260" s="154"/>
      <c r="AE260" s="154"/>
      <c r="AF260" s="154"/>
      <c r="AG260" s="154" t="s">
        <v>194</v>
      </c>
      <c r="AH260" s="154">
        <v>0</v>
      </c>
      <c r="AI260" s="154"/>
      <c r="AJ260" s="154"/>
      <c r="AK260" s="154"/>
      <c r="AL260" s="154"/>
      <c r="AM260" s="154"/>
      <c r="AN260" s="154"/>
      <c r="AO260" s="154"/>
      <c r="AP260" s="154"/>
      <c r="AQ260" s="154"/>
      <c r="AR260" s="154"/>
      <c r="AS260" s="154"/>
      <c r="AT260" s="154"/>
      <c r="AU260" s="154"/>
      <c r="AV260" s="154"/>
      <c r="AW260" s="154"/>
      <c r="AX260" s="154"/>
      <c r="AY260" s="154"/>
      <c r="AZ260" s="154"/>
      <c r="BA260" s="154"/>
      <c r="BB260" s="154"/>
      <c r="BC260" s="154"/>
      <c r="BD260" s="154"/>
      <c r="BE260" s="154"/>
      <c r="BF260" s="154"/>
      <c r="BG260" s="154"/>
      <c r="BH260" s="154"/>
    </row>
    <row r="261" spans="1:60" outlineLevel="1" x14ac:dyDescent="0.2">
      <c r="A261" s="175">
        <v>76</v>
      </c>
      <c r="B261" s="176" t="s">
        <v>469</v>
      </c>
      <c r="C261" s="185" t="s">
        <v>470</v>
      </c>
      <c r="D261" s="177" t="s">
        <v>188</v>
      </c>
      <c r="E261" s="178">
        <v>2199.1000000000004</v>
      </c>
      <c r="F261" s="179"/>
      <c r="G261" s="180">
        <f>ROUND(E261*F261,2)</f>
        <v>0</v>
      </c>
      <c r="H261" s="179"/>
      <c r="I261" s="180">
        <f>ROUND(E261*H261,2)</f>
        <v>0</v>
      </c>
      <c r="J261" s="179"/>
      <c r="K261" s="180">
        <f>ROUND(E261*J261,2)</f>
        <v>0</v>
      </c>
      <c r="L261" s="180">
        <v>21</v>
      </c>
      <c r="M261" s="180">
        <f>G261*(1+L261/100)</f>
        <v>0</v>
      </c>
      <c r="N261" s="180">
        <v>0</v>
      </c>
      <c r="O261" s="180">
        <f>ROUND(E261*N261,2)</f>
        <v>0</v>
      </c>
      <c r="P261" s="180">
        <v>0.11</v>
      </c>
      <c r="Q261" s="180">
        <f>ROUND(E261*P261,2)</f>
        <v>241.9</v>
      </c>
      <c r="R261" s="180"/>
      <c r="S261" s="180" t="s">
        <v>171</v>
      </c>
      <c r="T261" s="181" t="s">
        <v>134</v>
      </c>
      <c r="U261" s="165">
        <v>0.2</v>
      </c>
      <c r="V261" s="165">
        <f>ROUND(E261*U261,2)</f>
        <v>439.82</v>
      </c>
      <c r="W261" s="165"/>
      <c r="X261" s="154"/>
      <c r="Y261" s="154"/>
      <c r="Z261" s="154"/>
      <c r="AA261" s="154"/>
      <c r="AB261" s="154"/>
      <c r="AC261" s="154"/>
      <c r="AD261" s="154"/>
      <c r="AE261" s="154"/>
      <c r="AF261" s="154"/>
      <c r="AG261" s="154" t="s">
        <v>190</v>
      </c>
      <c r="AH261" s="154"/>
      <c r="AI261" s="154"/>
      <c r="AJ261" s="154"/>
      <c r="AK261" s="154"/>
      <c r="AL261" s="154"/>
      <c r="AM261" s="154"/>
      <c r="AN261" s="154"/>
      <c r="AO261" s="154"/>
      <c r="AP261" s="154"/>
      <c r="AQ261" s="154"/>
      <c r="AR261" s="154"/>
      <c r="AS261" s="154"/>
      <c r="AT261" s="154"/>
      <c r="AU261" s="154"/>
      <c r="AV261" s="154"/>
      <c r="AW261" s="154"/>
      <c r="AX261" s="154"/>
      <c r="AY261" s="154"/>
      <c r="AZ261" s="154"/>
      <c r="BA261" s="154"/>
      <c r="BB261" s="154"/>
      <c r="BC261" s="154"/>
      <c r="BD261" s="154"/>
      <c r="BE261" s="154"/>
      <c r="BF261" s="154"/>
      <c r="BG261" s="154"/>
      <c r="BH261" s="154"/>
    </row>
    <row r="262" spans="1:60" outlineLevel="1" x14ac:dyDescent="0.2">
      <c r="A262" s="163"/>
      <c r="B262" s="164"/>
      <c r="C262" s="205" t="s">
        <v>471</v>
      </c>
      <c r="D262" s="189"/>
      <c r="E262" s="190">
        <v>2199.1000000000004</v>
      </c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65"/>
      <c r="U262" s="165"/>
      <c r="V262" s="165"/>
      <c r="W262" s="165"/>
      <c r="X262" s="154"/>
      <c r="Y262" s="154"/>
      <c r="Z262" s="154"/>
      <c r="AA262" s="154"/>
      <c r="AB262" s="154"/>
      <c r="AC262" s="154"/>
      <c r="AD262" s="154"/>
      <c r="AE262" s="154"/>
      <c r="AF262" s="154"/>
      <c r="AG262" s="154" t="s">
        <v>194</v>
      </c>
      <c r="AH262" s="154">
        <v>0</v>
      </c>
      <c r="AI262" s="154"/>
      <c r="AJ262" s="154"/>
      <c r="AK262" s="154"/>
      <c r="AL262" s="154"/>
      <c r="AM262" s="154"/>
      <c r="AN262" s="154"/>
      <c r="AO262" s="154"/>
      <c r="AP262" s="154"/>
      <c r="AQ262" s="154"/>
      <c r="AR262" s="154"/>
      <c r="AS262" s="154"/>
      <c r="AT262" s="154"/>
      <c r="AU262" s="154"/>
      <c r="AV262" s="154"/>
      <c r="AW262" s="154"/>
      <c r="AX262" s="154"/>
      <c r="AY262" s="154"/>
      <c r="AZ262" s="154"/>
      <c r="BA262" s="154"/>
      <c r="BB262" s="154"/>
      <c r="BC262" s="154"/>
      <c r="BD262" s="154"/>
      <c r="BE262" s="154"/>
      <c r="BF262" s="154"/>
      <c r="BG262" s="154"/>
      <c r="BH262" s="154"/>
    </row>
    <row r="263" spans="1:60" outlineLevel="1" x14ac:dyDescent="0.2">
      <c r="A263" s="175">
        <v>77</v>
      </c>
      <c r="B263" s="176" t="s">
        <v>472</v>
      </c>
      <c r="C263" s="185" t="s">
        <v>473</v>
      </c>
      <c r="D263" s="177" t="s">
        <v>306</v>
      </c>
      <c r="E263" s="178">
        <v>746.3610000000001</v>
      </c>
      <c r="F263" s="179"/>
      <c r="G263" s="180">
        <f>ROUND(E263*F263,2)</f>
        <v>0</v>
      </c>
      <c r="H263" s="179"/>
      <c r="I263" s="180">
        <f>ROUND(E263*H263,2)</f>
        <v>0</v>
      </c>
      <c r="J263" s="179"/>
      <c r="K263" s="180">
        <f>ROUND(E263*J263,2)</f>
        <v>0</v>
      </c>
      <c r="L263" s="180">
        <v>21</v>
      </c>
      <c r="M263" s="180">
        <f>G263*(1+L263/100)</f>
        <v>0</v>
      </c>
      <c r="N263" s="180">
        <v>0</v>
      </c>
      <c r="O263" s="180">
        <f>ROUND(E263*N263,2)</f>
        <v>0</v>
      </c>
      <c r="P263" s="180">
        <v>0</v>
      </c>
      <c r="Q263" s="180">
        <f>ROUND(E263*P263,2)</f>
        <v>0</v>
      </c>
      <c r="R263" s="180"/>
      <c r="S263" s="180" t="s">
        <v>133</v>
      </c>
      <c r="T263" s="181" t="s">
        <v>134</v>
      </c>
      <c r="U263" s="165">
        <v>0</v>
      </c>
      <c r="V263" s="165">
        <f>ROUND(E263*U263,2)</f>
        <v>0</v>
      </c>
      <c r="W263" s="165"/>
      <c r="X263" s="154"/>
      <c r="Y263" s="154"/>
      <c r="Z263" s="154"/>
      <c r="AA263" s="154"/>
      <c r="AB263" s="154"/>
      <c r="AC263" s="154"/>
      <c r="AD263" s="154"/>
      <c r="AE263" s="154"/>
      <c r="AF263" s="154"/>
      <c r="AG263" s="154" t="s">
        <v>190</v>
      </c>
      <c r="AH263" s="154"/>
      <c r="AI263" s="154"/>
      <c r="AJ263" s="154"/>
      <c r="AK263" s="154"/>
      <c r="AL263" s="154"/>
      <c r="AM263" s="154"/>
      <c r="AN263" s="154"/>
      <c r="AO263" s="154"/>
      <c r="AP263" s="154"/>
      <c r="AQ263" s="154"/>
      <c r="AR263" s="154"/>
      <c r="AS263" s="154"/>
      <c r="AT263" s="154"/>
      <c r="AU263" s="154"/>
      <c r="AV263" s="154"/>
      <c r="AW263" s="154"/>
      <c r="AX263" s="154"/>
      <c r="AY263" s="154"/>
      <c r="AZ263" s="154"/>
      <c r="BA263" s="154"/>
      <c r="BB263" s="154"/>
      <c r="BC263" s="154"/>
      <c r="BD263" s="154"/>
      <c r="BE263" s="154"/>
      <c r="BF263" s="154"/>
      <c r="BG263" s="154"/>
      <c r="BH263" s="154"/>
    </row>
    <row r="264" spans="1:60" outlineLevel="1" x14ac:dyDescent="0.2">
      <c r="A264" s="163"/>
      <c r="B264" s="164"/>
      <c r="C264" s="261" t="s">
        <v>462</v>
      </c>
      <c r="D264" s="262"/>
      <c r="E264" s="262"/>
      <c r="F264" s="262"/>
      <c r="G264" s="262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54"/>
      <c r="Y264" s="154"/>
      <c r="Z264" s="154"/>
      <c r="AA264" s="154"/>
      <c r="AB264" s="154"/>
      <c r="AC264" s="154"/>
      <c r="AD264" s="154"/>
      <c r="AE264" s="154"/>
      <c r="AF264" s="154"/>
      <c r="AG264" s="154" t="s">
        <v>137</v>
      </c>
      <c r="AH264" s="154"/>
      <c r="AI264" s="154"/>
      <c r="AJ264" s="154"/>
      <c r="AK264" s="154"/>
      <c r="AL264" s="154"/>
      <c r="AM264" s="154"/>
      <c r="AN264" s="154"/>
      <c r="AO264" s="154"/>
      <c r="AP264" s="154"/>
      <c r="AQ264" s="154"/>
      <c r="AR264" s="154"/>
      <c r="AS264" s="154"/>
      <c r="AT264" s="154"/>
      <c r="AU264" s="154"/>
      <c r="AV264" s="154"/>
      <c r="AW264" s="154"/>
      <c r="AX264" s="154"/>
      <c r="AY264" s="154"/>
      <c r="AZ264" s="154"/>
      <c r="BA264" s="154"/>
      <c r="BB264" s="154"/>
      <c r="BC264" s="154"/>
      <c r="BD264" s="154"/>
      <c r="BE264" s="154"/>
      <c r="BF264" s="154"/>
      <c r="BG264" s="154"/>
      <c r="BH264" s="154"/>
    </row>
    <row r="265" spans="1:60" x14ac:dyDescent="0.2">
      <c r="A265" s="169" t="s">
        <v>128</v>
      </c>
      <c r="B265" s="170" t="s">
        <v>90</v>
      </c>
      <c r="C265" s="184" t="s">
        <v>91</v>
      </c>
      <c r="D265" s="171"/>
      <c r="E265" s="172"/>
      <c r="F265" s="173"/>
      <c r="G265" s="173">
        <f>SUMIF(AG266:AG281,"&lt;&gt;NOR",G266:G281)</f>
        <v>0</v>
      </c>
      <c r="H265" s="173"/>
      <c r="I265" s="173">
        <f>SUM(I266:I281)</f>
        <v>0</v>
      </c>
      <c r="J265" s="173"/>
      <c r="K265" s="173">
        <f>SUM(K266:K281)</f>
        <v>0</v>
      </c>
      <c r="L265" s="173"/>
      <c r="M265" s="173">
        <f>SUM(M266:M281)</f>
        <v>0</v>
      </c>
      <c r="N265" s="173"/>
      <c r="O265" s="173">
        <f>SUM(O266:O281)</f>
        <v>0</v>
      </c>
      <c r="P265" s="173"/>
      <c r="Q265" s="173">
        <f>SUM(Q266:Q281)</f>
        <v>0</v>
      </c>
      <c r="R265" s="173"/>
      <c r="S265" s="173"/>
      <c r="T265" s="174"/>
      <c r="U265" s="168"/>
      <c r="V265" s="168">
        <f>SUM(V266:V281)</f>
        <v>290.84999999999997</v>
      </c>
      <c r="W265" s="168"/>
      <c r="AG265" t="s">
        <v>129</v>
      </c>
    </row>
    <row r="266" spans="1:60" ht="22.5" outlineLevel="1" x14ac:dyDescent="0.2">
      <c r="A266" s="175">
        <v>78</v>
      </c>
      <c r="B266" s="176" t="s">
        <v>474</v>
      </c>
      <c r="C266" s="185" t="s">
        <v>475</v>
      </c>
      <c r="D266" s="177" t="s">
        <v>209</v>
      </c>
      <c r="E266" s="178">
        <v>1219.7</v>
      </c>
      <c r="F266" s="179"/>
      <c r="G266" s="180">
        <f>ROUND(E266*F266,2)</f>
        <v>0</v>
      </c>
      <c r="H266" s="179"/>
      <c r="I266" s="180">
        <f>ROUND(E266*H266,2)</f>
        <v>0</v>
      </c>
      <c r="J266" s="179"/>
      <c r="K266" s="180">
        <f>ROUND(E266*J266,2)</f>
        <v>0</v>
      </c>
      <c r="L266" s="180">
        <v>21</v>
      </c>
      <c r="M266" s="180">
        <f>G266*(1+L266/100)</f>
        <v>0</v>
      </c>
      <c r="N266" s="180">
        <v>0</v>
      </c>
      <c r="O266" s="180">
        <f>ROUND(E266*N266,2)</f>
        <v>0</v>
      </c>
      <c r="P266" s="180">
        <v>0</v>
      </c>
      <c r="Q266" s="180">
        <f>ROUND(E266*P266,2)</f>
        <v>0</v>
      </c>
      <c r="R266" s="180" t="s">
        <v>189</v>
      </c>
      <c r="S266" s="180" t="s">
        <v>133</v>
      </c>
      <c r="T266" s="181" t="s">
        <v>133</v>
      </c>
      <c r="U266" s="165">
        <v>9.0000000000000011E-2</v>
      </c>
      <c r="V266" s="165">
        <f>ROUND(E266*U266,2)</f>
        <v>109.77</v>
      </c>
      <c r="W266" s="165"/>
      <c r="X266" s="154"/>
      <c r="Y266" s="154"/>
      <c r="Z266" s="154"/>
      <c r="AA266" s="154"/>
      <c r="AB266" s="154"/>
      <c r="AC266" s="154"/>
      <c r="AD266" s="154"/>
      <c r="AE266" s="154"/>
      <c r="AF266" s="154"/>
      <c r="AG266" s="154" t="s">
        <v>190</v>
      </c>
      <c r="AH266" s="154"/>
      <c r="AI266" s="154"/>
      <c r="AJ266" s="154"/>
      <c r="AK266" s="154"/>
      <c r="AL266" s="154"/>
      <c r="AM266" s="154"/>
      <c r="AN266" s="154"/>
      <c r="AO266" s="154"/>
      <c r="AP266" s="154"/>
      <c r="AQ266" s="154"/>
      <c r="AR266" s="154"/>
      <c r="AS266" s="154"/>
      <c r="AT266" s="154"/>
      <c r="AU266" s="154"/>
      <c r="AV266" s="154"/>
      <c r="AW266" s="154"/>
      <c r="AX266" s="154"/>
      <c r="AY266" s="154"/>
      <c r="AZ266" s="154"/>
      <c r="BA266" s="154"/>
      <c r="BB266" s="154"/>
      <c r="BC266" s="154"/>
      <c r="BD266" s="154"/>
      <c r="BE266" s="154"/>
      <c r="BF266" s="154"/>
      <c r="BG266" s="154"/>
      <c r="BH266" s="154"/>
    </row>
    <row r="267" spans="1:60" ht="22.5" outlineLevel="1" x14ac:dyDescent="0.2">
      <c r="A267" s="163"/>
      <c r="B267" s="164"/>
      <c r="C267" s="272" t="s">
        <v>476</v>
      </c>
      <c r="D267" s="273"/>
      <c r="E267" s="273"/>
      <c r="F267" s="273"/>
      <c r="G267" s="273"/>
      <c r="H267" s="165"/>
      <c r="I267" s="165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  <c r="T267" s="165"/>
      <c r="U267" s="165"/>
      <c r="V267" s="165"/>
      <c r="W267" s="165"/>
      <c r="X267" s="154"/>
      <c r="Y267" s="154"/>
      <c r="Z267" s="154"/>
      <c r="AA267" s="154"/>
      <c r="AB267" s="154"/>
      <c r="AC267" s="154"/>
      <c r="AD267" s="154"/>
      <c r="AE267" s="154"/>
      <c r="AF267" s="154"/>
      <c r="AG267" s="154" t="s">
        <v>192</v>
      </c>
      <c r="AH267" s="154"/>
      <c r="AI267" s="154"/>
      <c r="AJ267" s="154"/>
      <c r="AK267" s="154"/>
      <c r="AL267" s="154"/>
      <c r="AM267" s="154"/>
      <c r="AN267" s="154"/>
      <c r="AO267" s="154"/>
      <c r="AP267" s="154"/>
      <c r="AQ267" s="154"/>
      <c r="AR267" s="154"/>
      <c r="AS267" s="154"/>
      <c r="AT267" s="154"/>
      <c r="AU267" s="154"/>
      <c r="AV267" s="154"/>
      <c r="AW267" s="154"/>
      <c r="AX267" s="154"/>
      <c r="AY267" s="154"/>
      <c r="AZ267" s="154"/>
      <c r="BA267" s="182" t="str">
        <f>C267</f>
        <v>krajníků, desek nebo panelů od spojovacího materiálu s odklizením a uložením očištěných hmot a spojovacího materiálu na skládku na vzdálenost do 10 m</v>
      </c>
      <c r="BB267" s="154"/>
      <c r="BC267" s="154"/>
      <c r="BD267" s="154"/>
      <c r="BE267" s="154"/>
      <c r="BF267" s="154"/>
      <c r="BG267" s="154"/>
      <c r="BH267" s="154"/>
    </row>
    <row r="268" spans="1:60" outlineLevel="1" x14ac:dyDescent="0.2">
      <c r="A268" s="163"/>
      <c r="B268" s="164"/>
      <c r="C268" s="205" t="s">
        <v>477</v>
      </c>
      <c r="D268" s="189"/>
      <c r="E268" s="190">
        <v>121.60000000000001</v>
      </c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65"/>
      <c r="U268" s="165"/>
      <c r="V268" s="165"/>
      <c r="W268" s="165"/>
      <c r="X268" s="154"/>
      <c r="Y268" s="154"/>
      <c r="Z268" s="154"/>
      <c r="AA268" s="154"/>
      <c r="AB268" s="154"/>
      <c r="AC268" s="154"/>
      <c r="AD268" s="154"/>
      <c r="AE268" s="154"/>
      <c r="AF268" s="154"/>
      <c r="AG268" s="154" t="s">
        <v>194</v>
      </c>
      <c r="AH268" s="154">
        <v>5</v>
      </c>
      <c r="AI268" s="154"/>
      <c r="AJ268" s="154"/>
      <c r="AK268" s="154"/>
      <c r="AL268" s="154"/>
      <c r="AM268" s="154"/>
      <c r="AN268" s="154"/>
      <c r="AO268" s="154"/>
      <c r="AP268" s="154"/>
      <c r="AQ268" s="154"/>
      <c r="AR268" s="154"/>
      <c r="AS268" s="154"/>
      <c r="AT268" s="154"/>
      <c r="AU268" s="154"/>
      <c r="AV268" s="154"/>
      <c r="AW268" s="154"/>
      <c r="AX268" s="154"/>
      <c r="AY268" s="154"/>
      <c r="AZ268" s="154"/>
      <c r="BA268" s="154"/>
      <c r="BB268" s="154"/>
      <c r="BC268" s="154"/>
      <c r="BD268" s="154"/>
      <c r="BE268" s="154"/>
      <c r="BF268" s="154"/>
      <c r="BG268" s="154"/>
      <c r="BH268" s="154"/>
    </row>
    <row r="269" spans="1:60" outlineLevel="1" x14ac:dyDescent="0.2">
      <c r="A269" s="163"/>
      <c r="B269" s="164"/>
      <c r="C269" s="205" t="s">
        <v>478</v>
      </c>
      <c r="D269" s="189"/>
      <c r="E269" s="190">
        <v>23.700000000000003</v>
      </c>
      <c r="F269" s="165"/>
      <c r="G269" s="165"/>
      <c r="H269" s="165"/>
      <c r="I269" s="165"/>
      <c r="J269" s="165"/>
      <c r="K269" s="165"/>
      <c r="L269" s="165"/>
      <c r="M269" s="165"/>
      <c r="N269" s="165"/>
      <c r="O269" s="165"/>
      <c r="P269" s="165"/>
      <c r="Q269" s="165"/>
      <c r="R269" s="165"/>
      <c r="S269" s="165"/>
      <c r="T269" s="165"/>
      <c r="U269" s="165"/>
      <c r="V269" s="165"/>
      <c r="W269" s="165"/>
      <c r="X269" s="154"/>
      <c r="Y269" s="154"/>
      <c r="Z269" s="154"/>
      <c r="AA269" s="154"/>
      <c r="AB269" s="154"/>
      <c r="AC269" s="154"/>
      <c r="AD269" s="154"/>
      <c r="AE269" s="154"/>
      <c r="AF269" s="154"/>
      <c r="AG269" s="154" t="s">
        <v>194</v>
      </c>
      <c r="AH269" s="154">
        <v>5</v>
      </c>
      <c r="AI269" s="154"/>
      <c r="AJ269" s="154"/>
      <c r="AK269" s="154"/>
      <c r="AL269" s="154"/>
      <c r="AM269" s="154"/>
      <c r="AN269" s="154"/>
      <c r="AO269" s="154"/>
      <c r="AP269" s="154"/>
      <c r="AQ269" s="154"/>
      <c r="AR269" s="154"/>
      <c r="AS269" s="154"/>
      <c r="AT269" s="154"/>
      <c r="AU269" s="154"/>
      <c r="AV269" s="154"/>
      <c r="AW269" s="154"/>
      <c r="AX269" s="154"/>
      <c r="AY269" s="154"/>
      <c r="AZ269" s="154"/>
      <c r="BA269" s="154"/>
      <c r="BB269" s="154"/>
      <c r="BC269" s="154"/>
      <c r="BD269" s="154"/>
      <c r="BE269" s="154"/>
      <c r="BF269" s="154"/>
      <c r="BG269" s="154"/>
      <c r="BH269" s="154"/>
    </row>
    <row r="270" spans="1:60" outlineLevel="1" x14ac:dyDescent="0.2">
      <c r="A270" s="163"/>
      <c r="B270" s="164"/>
      <c r="C270" s="205" t="s">
        <v>479</v>
      </c>
      <c r="D270" s="189"/>
      <c r="E270" s="190">
        <v>1074.4000000000001</v>
      </c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65"/>
      <c r="U270" s="165"/>
      <c r="V270" s="165"/>
      <c r="W270" s="165"/>
      <c r="X270" s="154"/>
      <c r="Y270" s="154"/>
      <c r="Z270" s="154"/>
      <c r="AA270" s="154"/>
      <c r="AB270" s="154"/>
      <c r="AC270" s="154"/>
      <c r="AD270" s="154"/>
      <c r="AE270" s="154"/>
      <c r="AF270" s="154"/>
      <c r="AG270" s="154" t="s">
        <v>194</v>
      </c>
      <c r="AH270" s="154">
        <v>5</v>
      </c>
      <c r="AI270" s="154"/>
      <c r="AJ270" s="154"/>
      <c r="AK270" s="154"/>
      <c r="AL270" s="154"/>
      <c r="AM270" s="154"/>
      <c r="AN270" s="154"/>
      <c r="AO270" s="154"/>
      <c r="AP270" s="154"/>
      <c r="AQ270" s="154"/>
      <c r="AR270" s="154"/>
      <c r="AS270" s="154"/>
      <c r="AT270" s="154"/>
      <c r="AU270" s="154"/>
      <c r="AV270" s="154"/>
      <c r="AW270" s="154"/>
      <c r="AX270" s="154"/>
      <c r="AY270" s="154"/>
      <c r="AZ270" s="154"/>
      <c r="BA270" s="154"/>
      <c r="BB270" s="154"/>
      <c r="BC270" s="154"/>
      <c r="BD270" s="154"/>
      <c r="BE270" s="154"/>
      <c r="BF270" s="154"/>
      <c r="BG270" s="154"/>
      <c r="BH270" s="154"/>
    </row>
    <row r="271" spans="1:60" ht="22.5" outlineLevel="1" x14ac:dyDescent="0.2">
      <c r="A271" s="175">
        <v>79</v>
      </c>
      <c r="B271" s="176" t="s">
        <v>480</v>
      </c>
      <c r="C271" s="185" t="s">
        <v>481</v>
      </c>
      <c r="D271" s="177" t="s">
        <v>188</v>
      </c>
      <c r="E271" s="178">
        <v>1258.3000000000002</v>
      </c>
      <c r="F271" s="179"/>
      <c r="G271" s="180">
        <f>ROUND(E271*F271,2)</f>
        <v>0</v>
      </c>
      <c r="H271" s="179"/>
      <c r="I271" s="180">
        <f>ROUND(E271*H271,2)</f>
        <v>0</v>
      </c>
      <c r="J271" s="179"/>
      <c r="K271" s="180">
        <f>ROUND(E271*J271,2)</f>
        <v>0</v>
      </c>
      <c r="L271" s="180">
        <v>21</v>
      </c>
      <c r="M271" s="180">
        <f>G271*(1+L271/100)</f>
        <v>0</v>
      </c>
      <c r="N271" s="180">
        <v>0</v>
      </c>
      <c r="O271" s="180">
        <f>ROUND(E271*N271,2)</f>
        <v>0</v>
      </c>
      <c r="P271" s="180">
        <v>0</v>
      </c>
      <c r="Q271" s="180">
        <f>ROUND(E271*P271,2)</f>
        <v>0</v>
      </c>
      <c r="R271" s="180" t="s">
        <v>189</v>
      </c>
      <c r="S271" s="180" t="s">
        <v>133</v>
      </c>
      <c r="T271" s="181" t="s">
        <v>133</v>
      </c>
      <c r="U271" s="165">
        <v>0.115</v>
      </c>
      <c r="V271" s="165">
        <f>ROUND(E271*U271,2)</f>
        <v>144.69999999999999</v>
      </c>
      <c r="W271" s="165"/>
      <c r="X271" s="154"/>
      <c r="Y271" s="154"/>
      <c r="Z271" s="154"/>
      <c r="AA271" s="154"/>
      <c r="AB271" s="154"/>
      <c r="AC271" s="154"/>
      <c r="AD271" s="154"/>
      <c r="AE271" s="154"/>
      <c r="AF271" s="154"/>
      <c r="AG271" s="154" t="s">
        <v>190</v>
      </c>
      <c r="AH271" s="154"/>
      <c r="AI271" s="154"/>
      <c r="AJ271" s="154"/>
      <c r="AK271" s="154"/>
      <c r="AL271" s="154"/>
      <c r="AM271" s="154"/>
      <c r="AN271" s="154"/>
      <c r="AO271" s="154"/>
      <c r="AP271" s="154"/>
      <c r="AQ271" s="154"/>
      <c r="AR271" s="154"/>
      <c r="AS271" s="154"/>
      <c r="AT271" s="154"/>
      <c r="AU271" s="154"/>
      <c r="AV271" s="154"/>
      <c r="AW271" s="154"/>
      <c r="AX271" s="154"/>
      <c r="AY271" s="154"/>
      <c r="AZ271" s="154"/>
      <c r="BA271" s="154"/>
      <c r="BB271" s="154"/>
      <c r="BC271" s="154"/>
      <c r="BD271" s="154"/>
      <c r="BE271" s="154"/>
      <c r="BF271" s="154"/>
      <c r="BG271" s="154"/>
      <c r="BH271" s="154"/>
    </row>
    <row r="272" spans="1:60" ht="22.5" outlineLevel="1" x14ac:dyDescent="0.2">
      <c r="A272" s="163"/>
      <c r="B272" s="164"/>
      <c r="C272" s="272" t="s">
        <v>476</v>
      </c>
      <c r="D272" s="273"/>
      <c r="E272" s="273"/>
      <c r="F272" s="273"/>
      <c r="G272" s="273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  <c r="X272" s="154"/>
      <c r="Y272" s="154"/>
      <c r="Z272" s="154"/>
      <c r="AA272" s="154"/>
      <c r="AB272" s="154"/>
      <c r="AC272" s="154"/>
      <c r="AD272" s="154"/>
      <c r="AE272" s="154"/>
      <c r="AF272" s="154"/>
      <c r="AG272" s="154" t="s">
        <v>192</v>
      </c>
      <c r="AH272" s="154"/>
      <c r="AI272" s="154"/>
      <c r="AJ272" s="154"/>
      <c r="AK272" s="154"/>
      <c r="AL272" s="154"/>
      <c r="AM272" s="154"/>
      <c r="AN272" s="154"/>
      <c r="AO272" s="154"/>
      <c r="AP272" s="154"/>
      <c r="AQ272" s="154"/>
      <c r="AR272" s="154"/>
      <c r="AS272" s="154"/>
      <c r="AT272" s="154"/>
      <c r="AU272" s="154"/>
      <c r="AV272" s="154"/>
      <c r="AW272" s="154"/>
      <c r="AX272" s="154"/>
      <c r="AY272" s="154"/>
      <c r="AZ272" s="154"/>
      <c r="BA272" s="182" t="str">
        <f>C272</f>
        <v>krajníků, desek nebo panelů od spojovacího materiálu s odklizením a uložením očištěných hmot a spojovacího materiálu na skládku na vzdálenost do 10 m</v>
      </c>
      <c r="BB272" s="154"/>
      <c r="BC272" s="154"/>
      <c r="BD272" s="154"/>
      <c r="BE272" s="154"/>
      <c r="BF272" s="154"/>
      <c r="BG272" s="154"/>
      <c r="BH272" s="154"/>
    </row>
    <row r="273" spans="1:60" outlineLevel="1" x14ac:dyDescent="0.2">
      <c r="A273" s="163"/>
      <c r="B273" s="164"/>
      <c r="C273" s="205" t="s">
        <v>482</v>
      </c>
      <c r="D273" s="189"/>
      <c r="E273" s="190">
        <v>673.2</v>
      </c>
      <c r="F273" s="165"/>
      <c r="G273" s="165"/>
      <c r="H273" s="165"/>
      <c r="I273" s="165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165"/>
      <c r="U273" s="165"/>
      <c r="V273" s="165"/>
      <c r="W273" s="165"/>
      <c r="X273" s="154"/>
      <c r="Y273" s="154"/>
      <c r="Z273" s="154"/>
      <c r="AA273" s="154"/>
      <c r="AB273" s="154"/>
      <c r="AC273" s="154"/>
      <c r="AD273" s="154"/>
      <c r="AE273" s="154"/>
      <c r="AF273" s="154"/>
      <c r="AG273" s="154" t="s">
        <v>194</v>
      </c>
      <c r="AH273" s="154">
        <v>5</v>
      </c>
      <c r="AI273" s="154"/>
      <c r="AJ273" s="154"/>
      <c r="AK273" s="154"/>
      <c r="AL273" s="154"/>
      <c r="AM273" s="154"/>
      <c r="AN273" s="154"/>
      <c r="AO273" s="154"/>
      <c r="AP273" s="154"/>
      <c r="AQ273" s="154"/>
      <c r="AR273" s="154"/>
      <c r="AS273" s="154"/>
      <c r="AT273" s="154"/>
      <c r="AU273" s="154"/>
      <c r="AV273" s="154"/>
      <c r="AW273" s="154"/>
      <c r="AX273" s="154"/>
      <c r="AY273" s="154"/>
      <c r="AZ273" s="154"/>
      <c r="BA273" s="154"/>
      <c r="BB273" s="154"/>
      <c r="BC273" s="154"/>
      <c r="BD273" s="154"/>
      <c r="BE273" s="154"/>
      <c r="BF273" s="154"/>
      <c r="BG273" s="154"/>
      <c r="BH273" s="154"/>
    </row>
    <row r="274" spans="1:60" outlineLevel="1" x14ac:dyDescent="0.2">
      <c r="A274" s="163"/>
      <c r="B274" s="164"/>
      <c r="C274" s="205" t="s">
        <v>483</v>
      </c>
      <c r="D274" s="189"/>
      <c r="E274" s="190">
        <v>585.1</v>
      </c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65"/>
      <c r="U274" s="165"/>
      <c r="V274" s="165"/>
      <c r="W274" s="165"/>
      <c r="X274" s="154"/>
      <c r="Y274" s="154"/>
      <c r="Z274" s="154"/>
      <c r="AA274" s="154"/>
      <c r="AB274" s="154"/>
      <c r="AC274" s="154"/>
      <c r="AD274" s="154"/>
      <c r="AE274" s="154"/>
      <c r="AF274" s="154"/>
      <c r="AG274" s="154" t="s">
        <v>194</v>
      </c>
      <c r="AH274" s="154">
        <v>5</v>
      </c>
      <c r="AI274" s="154"/>
      <c r="AJ274" s="154"/>
      <c r="AK274" s="154"/>
      <c r="AL274" s="154"/>
      <c r="AM274" s="154"/>
      <c r="AN274" s="154"/>
      <c r="AO274" s="154"/>
      <c r="AP274" s="154"/>
      <c r="AQ274" s="154"/>
      <c r="AR274" s="154"/>
      <c r="AS274" s="154"/>
      <c r="AT274" s="154"/>
      <c r="AU274" s="154"/>
      <c r="AV274" s="154"/>
      <c r="AW274" s="154"/>
      <c r="AX274" s="154"/>
      <c r="AY274" s="154"/>
      <c r="AZ274" s="154"/>
      <c r="BA274" s="154"/>
      <c r="BB274" s="154"/>
      <c r="BC274" s="154"/>
      <c r="BD274" s="154"/>
      <c r="BE274" s="154"/>
      <c r="BF274" s="154"/>
      <c r="BG274" s="154"/>
      <c r="BH274" s="154"/>
    </row>
    <row r="275" spans="1:60" ht="22.5" outlineLevel="1" x14ac:dyDescent="0.2">
      <c r="A275" s="175">
        <v>80</v>
      </c>
      <c r="B275" s="176" t="s">
        <v>484</v>
      </c>
      <c r="C275" s="185" t="s">
        <v>485</v>
      </c>
      <c r="D275" s="177" t="s">
        <v>188</v>
      </c>
      <c r="E275" s="178">
        <v>21.3</v>
      </c>
      <c r="F275" s="179"/>
      <c r="G275" s="180">
        <f>ROUND(E275*F275,2)</f>
        <v>0</v>
      </c>
      <c r="H275" s="179"/>
      <c r="I275" s="180">
        <f>ROUND(E275*H275,2)</f>
        <v>0</v>
      </c>
      <c r="J275" s="179"/>
      <c r="K275" s="180">
        <f>ROUND(E275*J275,2)</f>
        <v>0</v>
      </c>
      <c r="L275" s="180">
        <v>21</v>
      </c>
      <c r="M275" s="180">
        <f>G275*(1+L275/100)</f>
        <v>0</v>
      </c>
      <c r="N275" s="180">
        <v>0</v>
      </c>
      <c r="O275" s="180">
        <f>ROUND(E275*N275,2)</f>
        <v>0</v>
      </c>
      <c r="P275" s="180">
        <v>0</v>
      </c>
      <c r="Q275" s="180">
        <f>ROUND(E275*P275,2)</f>
        <v>0</v>
      </c>
      <c r="R275" s="180" t="s">
        <v>189</v>
      </c>
      <c r="S275" s="180" t="s">
        <v>133</v>
      </c>
      <c r="T275" s="181" t="s">
        <v>133</v>
      </c>
      <c r="U275" s="165">
        <v>0.22</v>
      </c>
      <c r="V275" s="165">
        <f>ROUND(E275*U275,2)</f>
        <v>4.6900000000000004</v>
      </c>
      <c r="W275" s="165"/>
      <c r="X275" s="154"/>
      <c r="Y275" s="154"/>
      <c r="Z275" s="154"/>
      <c r="AA275" s="154"/>
      <c r="AB275" s="154"/>
      <c r="AC275" s="154"/>
      <c r="AD275" s="154"/>
      <c r="AE275" s="154"/>
      <c r="AF275" s="154"/>
      <c r="AG275" s="154" t="s">
        <v>190</v>
      </c>
      <c r="AH275" s="154"/>
      <c r="AI275" s="154"/>
      <c r="AJ275" s="154"/>
      <c r="AK275" s="154"/>
      <c r="AL275" s="154"/>
      <c r="AM275" s="154"/>
      <c r="AN275" s="154"/>
      <c r="AO275" s="154"/>
      <c r="AP275" s="154"/>
      <c r="AQ275" s="154"/>
      <c r="AR275" s="154"/>
      <c r="AS275" s="154"/>
      <c r="AT275" s="154"/>
      <c r="AU275" s="154"/>
      <c r="AV275" s="154"/>
      <c r="AW275" s="154"/>
      <c r="AX275" s="154"/>
      <c r="AY275" s="154"/>
      <c r="AZ275" s="154"/>
      <c r="BA275" s="154"/>
      <c r="BB275" s="154"/>
      <c r="BC275" s="154"/>
      <c r="BD275" s="154"/>
      <c r="BE275" s="154"/>
      <c r="BF275" s="154"/>
      <c r="BG275" s="154"/>
      <c r="BH275" s="154"/>
    </row>
    <row r="276" spans="1:60" ht="22.5" outlineLevel="1" x14ac:dyDescent="0.2">
      <c r="A276" s="163"/>
      <c r="B276" s="164"/>
      <c r="C276" s="272" t="s">
        <v>486</v>
      </c>
      <c r="D276" s="273"/>
      <c r="E276" s="273"/>
      <c r="F276" s="273"/>
      <c r="G276" s="273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65"/>
      <c r="U276" s="165"/>
      <c r="V276" s="165"/>
      <c r="W276" s="165"/>
      <c r="X276" s="154"/>
      <c r="Y276" s="154"/>
      <c r="Z276" s="154"/>
      <c r="AA276" s="154"/>
      <c r="AB276" s="154"/>
      <c r="AC276" s="154"/>
      <c r="AD276" s="154"/>
      <c r="AE276" s="154"/>
      <c r="AF276" s="154"/>
      <c r="AG276" s="154" t="s">
        <v>192</v>
      </c>
      <c r="AH276" s="154"/>
      <c r="AI276" s="154"/>
      <c r="AJ276" s="154"/>
      <c r="AK276" s="154"/>
      <c r="AL276" s="154"/>
      <c r="AM276" s="154"/>
      <c r="AN276" s="154"/>
      <c r="AO276" s="154"/>
      <c r="AP276" s="154"/>
      <c r="AQ276" s="154"/>
      <c r="AR276" s="154"/>
      <c r="AS276" s="154"/>
      <c r="AT276" s="154"/>
      <c r="AU276" s="154"/>
      <c r="AV276" s="154"/>
      <c r="AW276" s="154"/>
      <c r="AX276" s="154"/>
      <c r="AY276" s="154"/>
      <c r="AZ276" s="154"/>
      <c r="BA276" s="182" t="str">
        <f>C276</f>
        <v>od spojovacího materiálu, s uložením očištěných kostek na skládku, s odklizením odpadových hmot na hromady a s odklizením vybouraných kostek na vzdálenost do 3 m</v>
      </c>
      <c r="BB276" s="154"/>
      <c r="BC276" s="154"/>
      <c r="BD276" s="154"/>
      <c r="BE276" s="154"/>
      <c r="BF276" s="154"/>
      <c r="BG276" s="154"/>
      <c r="BH276" s="154"/>
    </row>
    <row r="277" spans="1:60" outlineLevel="1" x14ac:dyDescent="0.2">
      <c r="A277" s="163"/>
      <c r="B277" s="164"/>
      <c r="C277" s="205" t="s">
        <v>487</v>
      </c>
      <c r="D277" s="189"/>
      <c r="E277" s="190">
        <v>21.3</v>
      </c>
      <c r="F277" s="165"/>
      <c r="G277" s="165"/>
      <c r="H277" s="165"/>
      <c r="I277" s="165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5"/>
      <c r="U277" s="165"/>
      <c r="V277" s="165"/>
      <c r="W277" s="165"/>
      <c r="X277" s="154"/>
      <c r="Y277" s="154"/>
      <c r="Z277" s="154"/>
      <c r="AA277" s="154"/>
      <c r="AB277" s="154"/>
      <c r="AC277" s="154"/>
      <c r="AD277" s="154"/>
      <c r="AE277" s="154"/>
      <c r="AF277" s="154"/>
      <c r="AG277" s="154" t="s">
        <v>194</v>
      </c>
      <c r="AH277" s="154">
        <v>5</v>
      </c>
      <c r="AI277" s="154"/>
      <c r="AJ277" s="154"/>
      <c r="AK277" s="154"/>
      <c r="AL277" s="154"/>
      <c r="AM277" s="154"/>
      <c r="AN277" s="154"/>
      <c r="AO277" s="154"/>
      <c r="AP277" s="154"/>
      <c r="AQ277" s="154"/>
      <c r="AR277" s="154"/>
      <c r="AS277" s="154"/>
      <c r="AT277" s="154"/>
      <c r="AU277" s="154"/>
      <c r="AV277" s="154"/>
      <c r="AW277" s="154"/>
      <c r="AX277" s="154"/>
      <c r="AY277" s="154"/>
      <c r="AZ277" s="154"/>
      <c r="BA277" s="154"/>
      <c r="BB277" s="154"/>
      <c r="BC277" s="154"/>
      <c r="BD277" s="154"/>
      <c r="BE277" s="154"/>
      <c r="BF277" s="154"/>
      <c r="BG277" s="154"/>
      <c r="BH277" s="154"/>
    </row>
    <row r="278" spans="1:60" ht="22.5" outlineLevel="1" x14ac:dyDescent="0.2">
      <c r="A278" s="175">
        <v>81</v>
      </c>
      <c r="B278" s="176" t="s">
        <v>488</v>
      </c>
      <c r="C278" s="185" t="s">
        <v>489</v>
      </c>
      <c r="D278" s="177" t="s">
        <v>188</v>
      </c>
      <c r="E278" s="178">
        <v>126.74000000000001</v>
      </c>
      <c r="F278" s="179"/>
      <c r="G278" s="180">
        <f>ROUND(E278*F278,2)</f>
        <v>0</v>
      </c>
      <c r="H278" s="179"/>
      <c r="I278" s="180">
        <f>ROUND(E278*H278,2)</f>
        <v>0</v>
      </c>
      <c r="J278" s="179"/>
      <c r="K278" s="180">
        <f>ROUND(E278*J278,2)</f>
        <v>0</v>
      </c>
      <c r="L278" s="180">
        <v>21</v>
      </c>
      <c r="M278" s="180">
        <f>G278*(1+L278/100)</f>
        <v>0</v>
      </c>
      <c r="N278" s="180">
        <v>0</v>
      </c>
      <c r="O278" s="180">
        <f>ROUND(E278*N278,2)</f>
        <v>0</v>
      </c>
      <c r="P278" s="180">
        <v>0</v>
      </c>
      <c r="Q278" s="180">
        <f>ROUND(E278*P278,2)</f>
        <v>0</v>
      </c>
      <c r="R278" s="180" t="s">
        <v>189</v>
      </c>
      <c r="S278" s="180" t="s">
        <v>133</v>
      </c>
      <c r="T278" s="181" t="s">
        <v>133</v>
      </c>
      <c r="U278" s="165">
        <v>0.25</v>
      </c>
      <c r="V278" s="165">
        <f>ROUND(E278*U278,2)</f>
        <v>31.69</v>
      </c>
      <c r="W278" s="165"/>
      <c r="X278" s="154"/>
      <c r="Y278" s="154"/>
      <c r="Z278" s="154"/>
      <c r="AA278" s="154"/>
      <c r="AB278" s="154"/>
      <c r="AC278" s="154"/>
      <c r="AD278" s="154"/>
      <c r="AE278" s="154"/>
      <c r="AF278" s="154"/>
      <c r="AG278" s="154" t="s">
        <v>190</v>
      </c>
      <c r="AH278" s="154"/>
      <c r="AI278" s="154"/>
      <c r="AJ278" s="154"/>
      <c r="AK278" s="154"/>
      <c r="AL278" s="154"/>
      <c r="AM278" s="154"/>
      <c r="AN278" s="154"/>
      <c r="AO278" s="154"/>
      <c r="AP278" s="154"/>
      <c r="AQ278" s="154"/>
      <c r="AR278" s="154"/>
      <c r="AS278" s="154"/>
      <c r="AT278" s="154"/>
      <c r="AU278" s="154"/>
      <c r="AV278" s="154"/>
      <c r="AW278" s="154"/>
      <c r="AX278" s="154"/>
      <c r="AY278" s="154"/>
      <c r="AZ278" s="154"/>
      <c r="BA278" s="154"/>
      <c r="BB278" s="154"/>
      <c r="BC278" s="154"/>
      <c r="BD278" s="154"/>
      <c r="BE278" s="154"/>
      <c r="BF278" s="154"/>
      <c r="BG278" s="154"/>
      <c r="BH278" s="154"/>
    </row>
    <row r="279" spans="1:60" ht="22.5" outlineLevel="1" x14ac:dyDescent="0.2">
      <c r="A279" s="163"/>
      <c r="B279" s="164"/>
      <c r="C279" s="272" t="s">
        <v>486</v>
      </c>
      <c r="D279" s="273"/>
      <c r="E279" s="273"/>
      <c r="F279" s="273"/>
      <c r="G279" s="273"/>
      <c r="H279" s="165"/>
      <c r="I279" s="165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  <c r="T279" s="165"/>
      <c r="U279" s="165"/>
      <c r="V279" s="165"/>
      <c r="W279" s="165"/>
      <c r="X279" s="154"/>
      <c r="Y279" s="154"/>
      <c r="Z279" s="154"/>
      <c r="AA279" s="154"/>
      <c r="AB279" s="154"/>
      <c r="AC279" s="154"/>
      <c r="AD279" s="154"/>
      <c r="AE279" s="154"/>
      <c r="AF279" s="154"/>
      <c r="AG279" s="154" t="s">
        <v>192</v>
      </c>
      <c r="AH279" s="154"/>
      <c r="AI279" s="154"/>
      <c r="AJ279" s="154"/>
      <c r="AK279" s="154"/>
      <c r="AL279" s="154"/>
      <c r="AM279" s="154"/>
      <c r="AN279" s="154"/>
      <c r="AO279" s="154"/>
      <c r="AP279" s="154"/>
      <c r="AQ279" s="154"/>
      <c r="AR279" s="154"/>
      <c r="AS279" s="154"/>
      <c r="AT279" s="154"/>
      <c r="AU279" s="154"/>
      <c r="AV279" s="154"/>
      <c r="AW279" s="154"/>
      <c r="AX279" s="154"/>
      <c r="AY279" s="154"/>
      <c r="AZ279" s="154"/>
      <c r="BA279" s="182" t="str">
        <f>C279</f>
        <v>od spojovacího materiálu, s uložením očištěných kostek na skládku, s odklizením odpadových hmot na hromady a s odklizením vybouraných kostek na vzdálenost do 3 m</v>
      </c>
      <c r="BB279" s="154"/>
      <c r="BC279" s="154"/>
      <c r="BD279" s="154"/>
      <c r="BE279" s="154"/>
      <c r="BF279" s="154"/>
      <c r="BG279" s="154"/>
      <c r="BH279" s="154"/>
    </row>
    <row r="280" spans="1:60" outlineLevel="1" x14ac:dyDescent="0.2">
      <c r="A280" s="163"/>
      <c r="B280" s="164"/>
      <c r="C280" s="205" t="s">
        <v>490</v>
      </c>
      <c r="D280" s="189"/>
      <c r="E280" s="190">
        <v>57.300000000000004</v>
      </c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65"/>
      <c r="U280" s="165"/>
      <c r="V280" s="165"/>
      <c r="W280" s="165"/>
      <c r="X280" s="154"/>
      <c r="Y280" s="154"/>
      <c r="Z280" s="154"/>
      <c r="AA280" s="154"/>
      <c r="AB280" s="154"/>
      <c r="AC280" s="154"/>
      <c r="AD280" s="154"/>
      <c r="AE280" s="154"/>
      <c r="AF280" s="154"/>
      <c r="AG280" s="154" t="s">
        <v>194</v>
      </c>
      <c r="AH280" s="154">
        <v>5</v>
      </c>
      <c r="AI280" s="154"/>
      <c r="AJ280" s="154"/>
      <c r="AK280" s="154"/>
      <c r="AL280" s="154"/>
      <c r="AM280" s="154"/>
      <c r="AN280" s="154"/>
      <c r="AO280" s="154"/>
      <c r="AP280" s="154"/>
      <c r="AQ280" s="154"/>
      <c r="AR280" s="154"/>
      <c r="AS280" s="154"/>
      <c r="AT280" s="154"/>
      <c r="AU280" s="154"/>
      <c r="AV280" s="154"/>
      <c r="AW280" s="154"/>
      <c r="AX280" s="154"/>
      <c r="AY280" s="154"/>
      <c r="AZ280" s="154"/>
      <c r="BA280" s="154"/>
      <c r="BB280" s="154"/>
      <c r="BC280" s="154"/>
      <c r="BD280" s="154"/>
      <c r="BE280" s="154"/>
      <c r="BF280" s="154"/>
      <c r="BG280" s="154"/>
      <c r="BH280" s="154"/>
    </row>
    <row r="281" spans="1:60" outlineLevel="1" x14ac:dyDescent="0.2">
      <c r="A281" s="163"/>
      <c r="B281" s="164"/>
      <c r="C281" s="205" t="s">
        <v>491</v>
      </c>
      <c r="D281" s="189"/>
      <c r="E281" s="190">
        <v>69.440000000000012</v>
      </c>
      <c r="F281" s="165"/>
      <c r="G281" s="165"/>
      <c r="H281" s="165"/>
      <c r="I281" s="165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  <c r="T281" s="165"/>
      <c r="U281" s="165"/>
      <c r="V281" s="165"/>
      <c r="W281" s="165"/>
      <c r="X281" s="154"/>
      <c r="Y281" s="154"/>
      <c r="Z281" s="154"/>
      <c r="AA281" s="154"/>
      <c r="AB281" s="154"/>
      <c r="AC281" s="154"/>
      <c r="AD281" s="154"/>
      <c r="AE281" s="154"/>
      <c r="AF281" s="154"/>
      <c r="AG281" s="154" t="s">
        <v>194</v>
      </c>
      <c r="AH281" s="154">
        <v>5</v>
      </c>
      <c r="AI281" s="154"/>
      <c r="AJ281" s="154"/>
      <c r="AK281" s="154"/>
      <c r="AL281" s="154"/>
      <c r="AM281" s="154"/>
      <c r="AN281" s="154"/>
      <c r="AO281" s="154"/>
      <c r="AP281" s="154"/>
      <c r="AQ281" s="154"/>
      <c r="AR281" s="154"/>
      <c r="AS281" s="154"/>
      <c r="AT281" s="154"/>
      <c r="AU281" s="154"/>
      <c r="AV281" s="154"/>
      <c r="AW281" s="154"/>
      <c r="AX281" s="154"/>
      <c r="AY281" s="154"/>
      <c r="AZ281" s="154"/>
      <c r="BA281" s="154"/>
      <c r="BB281" s="154"/>
      <c r="BC281" s="154"/>
      <c r="BD281" s="154"/>
      <c r="BE281" s="154"/>
      <c r="BF281" s="154"/>
      <c r="BG281" s="154"/>
      <c r="BH281" s="154"/>
    </row>
    <row r="282" spans="1:60" x14ac:dyDescent="0.2">
      <c r="A282" s="169" t="s">
        <v>128</v>
      </c>
      <c r="B282" s="170" t="s">
        <v>92</v>
      </c>
      <c r="C282" s="184" t="s">
        <v>93</v>
      </c>
      <c r="D282" s="171"/>
      <c r="E282" s="172"/>
      <c r="F282" s="173"/>
      <c r="G282" s="173">
        <f>SUMIF(AG283:AG284,"&lt;&gt;NOR",G283:G284)</f>
        <v>0</v>
      </c>
      <c r="H282" s="173"/>
      <c r="I282" s="173">
        <f>SUM(I283:I284)</f>
        <v>0</v>
      </c>
      <c r="J282" s="173"/>
      <c r="K282" s="173">
        <f>SUM(K283:K284)</f>
        <v>0</v>
      </c>
      <c r="L282" s="173"/>
      <c r="M282" s="173">
        <f>SUM(M283:M284)</f>
        <v>0</v>
      </c>
      <c r="N282" s="173"/>
      <c r="O282" s="173">
        <f>SUM(O283:O284)</f>
        <v>0</v>
      </c>
      <c r="P282" s="173"/>
      <c r="Q282" s="173">
        <f>SUM(Q283:Q284)</f>
        <v>0</v>
      </c>
      <c r="R282" s="173"/>
      <c r="S282" s="173"/>
      <c r="T282" s="174"/>
      <c r="U282" s="168"/>
      <c r="V282" s="168">
        <f>SUM(V283:V284)</f>
        <v>2584.56</v>
      </c>
      <c r="W282" s="168"/>
      <c r="AG282" t="s">
        <v>129</v>
      </c>
    </row>
    <row r="283" spans="1:60" outlineLevel="1" x14ac:dyDescent="0.2">
      <c r="A283" s="175">
        <v>82</v>
      </c>
      <c r="B283" s="176" t="s">
        <v>492</v>
      </c>
      <c r="C283" s="185" t="s">
        <v>493</v>
      </c>
      <c r="D283" s="177" t="s">
        <v>306</v>
      </c>
      <c r="E283" s="178">
        <v>6627.0644000000002</v>
      </c>
      <c r="F283" s="179"/>
      <c r="G283" s="180">
        <f>ROUND(E283*F283,2)</f>
        <v>0</v>
      </c>
      <c r="H283" s="179"/>
      <c r="I283" s="180">
        <f>ROUND(E283*H283,2)</f>
        <v>0</v>
      </c>
      <c r="J283" s="179"/>
      <c r="K283" s="180">
        <f>ROUND(E283*J283,2)</f>
        <v>0</v>
      </c>
      <c r="L283" s="180">
        <v>21</v>
      </c>
      <c r="M283" s="180">
        <f>G283*(1+L283/100)</f>
        <v>0</v>
      </c>
      <c r="N283" s="180">
        <v>0</v>
      </c>
      <c r="O283" s="180">
        <f>ROUND(E283*N283,2)</f>
        <v>0</v>
      </c>
      <c r="P283" s="180">
        <v>0</v>
      </c>
      <c r="Q283" s="180">
        <f>ROUND(E283*P283,2)</f>
        <v>0</v>
      </c>
      <c r="R283" s="180" t="s">
        <v>189</v>
      </c>
      <c r="S283" s="180" t="s">
        <v>133</v>
      </c>
      <c r="T283" s="181" t="s">
        <v>133</v>
      </c>
      <c r="U283" s="165">
        <v>0.39</v>
      </c>
      <c r="V283" s="165">
        <f>ROUND(E283*U283,2)</f>
        <v>2584.56</v>
      </c>
      <c r="W283" s="165"/>
      <c r="X283" s="154"/>
      <c r="Y283" s="154"/>
      <c r="Z283" s="154"/>
      <c r="AA283" s="154"/>
      <c r="AB283" s="154"/>
      <c r="AC283" s="154"/>
      <c r="AD283" s="154"/>
      <c r="AE283" s="154"/>
      <c r="AF283" s="154"/>
      <c r="AG283" s="154" t="s">
        <v>494</v>
      </c>
      <c r="AH283" s="154"/>
      <c r="AI283" s="154"/>
      <c r="AJ283" s="154"/>
      <c r="AK283" s="154"/>
      <c r="AL283" s="154"/>
      <c r="AM283" s="154"/>
      <c r="AN283" s="154"/>
      <c r="AO283" s="154"/>
      <c r="AP283" s="154"/>
      <c r="AQ283" s="154"/>
      <c r="AR283" s="154"/>
      <c r="AS283" s="154"/>
      <c r="AT283" s="154"/>
      <c r="AU283" s="154"/>
      <c r="AV283" s="154"/>
      <c r="AW283" s="154"/>
      <c r="AX283" s="154"/>
      <c r="AY283" s="154"/>
      <c r="AZ283" s="154"/>
      <c r="BA283" s="154"/>
      <c r="BB283" s="154"/>
      <c r="BC283" s="154"/>
      <c r="BD283" s="154"/>
      <c r="BE283" s="154"/>
      <c r="BF283" s="154"/>
      <c r="BG283" s="154"/>
      <c r="BH283" s="154"/>
    </row>
    <row r="284" spans="1:60" outlineLevel="1" x14ac:dyDescent="0.2">
      <c r="A284" s="163"/>
      <c r="B284" s="164"/>
      <c r="C284" s="272" t="s">
        <v>495</v>
      </c>
      <c r="D284" s="273"/>
      <c r="E284" s="273"/>
      <c r="F284" s="273"/>
      <c r="G284" s="273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65"/>
      <c r="U284" s="165"/>
      <c r="V284" s="165"/>
      <c r="W284" s="165"/>
      <c r="X284" s="154"/>
      <c r="Y284" s="154"/>
      <c r="Z284" s="154"/>
      <c r="AA284" s="154"/>
      <c r="AB284" s="154"/>
      <c r="AC284" s="154"/>
      <c r="AD284" s="154"/>
      <c r="AE284" s="154"/>
      <c r="AF284" s="154"/>
      <c r="AG284" s="154" t="s">
        <v>192</v>
      </c>
      <c r="AH284" s="154"/>
      <c r="AI284" s="154"/>
      <c r="AJ284" s="154"/>
      <c r="AK284" s="154"/>
      <c r="AL284" s="154"/>
      <c r="AM284" s="154"/>
      <c r="AN284" s="154"/>
      <c r="AO284" s="154"/>
      <c r="AP284" s="154"/>
      <c r="AQ284" s="154"/>
      <c r="AR284" s="154"/>
      <c r="AS284" s="154"/>
      <c r="AT284" s="154"/>
      <c r="AU284" s="154"/>
      <c r="AV284" s="154"/>
      <c r="AW284" s="154"/>
      <c r="AX284" s="154"/>
      <c r="AY284" s="154"/>
      <c r="AZ284" s="154"/>
      <c r="BA284" s="154"/>
      <c r="BB284" s="154"/>
      <c r="BC284" s="154"/>
      <c r="BD284" s="154"/>
      <c r="BE284" s="154"/>
      <c r="BF284" s="154"/>
      <c r="BG284" s="154"/>
      <c r="BH284" s="154"/>
    </row>
    <row r="285" spans="1:60" x14ac:dyDescent="0.2">
      <c r="A285" s="169" t="s">
        <v>128</v>
      </c>
      <c r="B285" s="170" t="s">
        <v>94</v>
      </c>
      <c r="C285" s="184" t="s">
        <v>95</v>
      </c>
      <c r="D285" s="171"/>
      <c r="E285" s="172"/>
      <c r="F285" s="173"/>
      <c r="G285" s="173">
        <f>SUMIF(AG286:AG297,"&lt;&gt;NOR",G286:G297)</f>
        <v>0</v>
      </c>
      <c r="H285" s="173"/>
      <c r="I285" s="173">
        <f>SUM(I286:I297)</f>
        <v>0</v>
      </c>
      <c r="J285" s="173"/>
      <c r="K285" s="173">
        <f>SUM(K286:K297)</f>
        <v>0</v>
      </c>
      <c r="L285" s="173"/>
      <c r="M285" s="173">
        <f>SUM(M286:M297)</f>
        <v>0</v>
      </c>
      <c r="N285" s="173"/>
      <c r="O285" s="173">
        <f>SUM(O286:O297)</f>
        <v>0</v>
      </c>
      <c r="P285" s="173"/>
      <c r="Q285" s="173">
        <f>SUM(Q286:Q297)</f>
        <v>0</v>
      </c>
      <c r="R285" s="173"/>
      <c r="S285" s="173"/>
      <c r="T285" s="174"/>
      <c r="U285" s="168"/>
      <c r="V285" s="168">
        <f>SUM(V286:V297)</f>
        <v>168895.12</v>
      </c>
      <c r="W285" s="168"/>
      <c r="AG285" t="s">
        <v>129</v>
      </c>
    </row>
    <row r="286" spans="1:60" outlineLevel="1" x14ac:dyDescent="0.2">
      <c r="A286" s="175">
        <v>83</v>
      </c>
      <c r="B286" s="176" t="s">
        <v>496</v>
      </c>
      <c r="C286" s="185" t="s">
        <v>497</v>
      </c>
      <c r="D286" s="177" t="s">
        <v>498</v>
      </c>
      <c r="E286" s="178">
        <v>195</v>
      </c>
      <c r="F286" s="179"/>
      <c r="G286" s="180">
        <f>ROUND(E286*F286,2)</f>
        <v>0</v>
      </c>
      <c r="H286" s="179"/>
      <c r="I286" s="180">
        <f>ROUND(E286*H286,2)</f>
        <v>0</v>
      </c>
      <c r="J286" s="179"/>
      <c r="K286" s="180">
        <f>ROUND(E286*J286,2)</f>
        <v>0</v>
      </c>
      <c r="L286" s="180">
        <v>21</v>
      </c>
      <c r="M286" s="180">
        <f>G286*(1+L286/100)</f>
        <v>0</v>
      </c>
      <c r="N286" s="180">
        <v>0</v>
      </c>
      <c r="O286" s="180">
        <f>ROUND(E286*N286,2)</f>
        <v>0</v>
      </c>
      <c r="P286" s="180">
        <v>0</v>
      </c>
      <c r="Q286" s="180">
        <f>ROUND(E286*P286,2)</f>
        <v>0</v>
      </c>
      <c r="R286" s="180"/>
      <c r="S286" s="180" t="s">
        <v>171</v>
      </c>
      <c r="T286" s="181" t="s">
        <v>134</v>
      </c>
      <c r="U286" s="165">
        <v>126.51320000000001</v>
      </c>
      <c r="V286" s="165">
        <f>ROUND(E286*U286,2)</f>
        <v>24670.07</v>
      </c>
      <c r="W286" s="165"/>
      <c r="X286" s="154"/>
      <c r="Y286" s="154"/>
      <c r="Z286" s="154"/>
      <c r="AA286" s="154"/>
      <c r="AB286" s="154"/>
      <c r="AC286" s="154"/>
      <c r="AD286" s="154"/>
      <c r="AE286" s="154"/>
      <c r="AF286" s="154"/>
      <c r="AG286" s="154" t="s">
        <v>499</v>
      </c>
      <c r="AH286" s="154"/>
      <c r="AI286" s="154"/>
      <c r="AJ286" s="154"/>
      <c r="AK286" s="154"/>
      <c r="AL286" s="154"/>
      <c r="AM286" s="154"/>
      <c r="AN286" s="154"/>
      <c r="AO286" s="154"/>
      <c r="AP286" s="154"/>
      <c r="AQ286" s="154"/>
      <c r="AR286" s="154"/>
      <c r="AS286" s="154"/>
      <c r="AT286" s="154"/>
      <c r="AU286" s="154"/>
      <c r="AV286" s="154"/>
      <c r="AW286" s="154"/>
      <c r="AX286" s="154"/>
      <c r="AY286" s="154"/>
      <c r="AZ286" s="154"/>
      <c r="BA286" s="154"/>
      <c r="BB286" s="154"/>
      <c r="BC286" s="154"/>
      <c r="BD286" s="154"/>
      <c r="BE286" s="154"/>
      <c r="BF286" s="154"/>
      <c r="BG286" s="154"/>
      <c r="BH286" s="154"/>
    </row>
    <row r="287" spans="1:60" ht="56.25" outlineLevel="1" x14ac:dyDescent="0.2">
      <c r="A287" s="163"/>
      <c r="B287" s="164"/>
      <c r="C287" s="261" t="s">
        <v>500</v>
      </c>
      <c r="D287" s="262"/>
      <c r="E287" s="262"/>
      <c r="F287" s="262"/>
      <c r="G287" s="262"/>
      <c r="H287" s="165"/>
      <c r="I287" s="165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  <c r="T287" s="165"/>
      <c r="U287" s="165"/>
      <c r="V287" s="165"/>
      <c r="W287" s="165"/>
      <c r="X287" s="154"/>
      <c r="Y287" s="154"/>
      <c r="Z287" s="154"/>
      <c r="AA287" s="154"/>
      <c r="AB287" s="154"/>
      <c r="AC287" s="154"/>
      <c r="AD287" s="154"/>
      <c r="AE287" s="154"/>
      <c r="AF287" s="154"/>
      <c r="AG287" s="154" t="s">
        <v>137</v>
      </c>
      <c r="AH287" s="154"/>
      <c r="AI287" s="154"/>
      <c r="AJ287" s="154"/>
      <c r="AK287" s="154"/>
      <c r="AL287" s="154"/>
      <c r="AM287" s="154"/>
      <c r="AN287" s="154"/>
      <c r="AO287" s="154"/>
      <c r="AP287" s="154"/>
      <c r="AQ287" s="154"/>
      <c r="AR287" s="154"/>
      <c r="AS287" s="154"/>
      <c r="AT287" s="154"/>
      <c r="AU287" s="154"/>
      <c r="AV287" s="154"/>
      <c r="AW287" s="154"/>
      <c r="AX287" s="154"/>
      <c r="AY287" s="154"/>
      <c r="AZ287" s="154"/>
      <c r="BA287" s="182" t="str">
        <f>C287</f>
        <v>Hloubení rýhy 60 x 50 cm v hornině 3. Svislé přemístění výkopku. Zřízení kabelového lože a obsyp potrubí z kopaného písku (0,10 m3/m), dodání kopaného písku, přísun písku do rýhy, pokrytí dna rýhy souvislou urovnanou vrstvou písku tloušťky 5-10 cm pod kabelem. Dodávka a uložení chráničky ve výkopu - KOPOFLEX 63 vč. protahovacího lanka a zátek. Zakrytí kabelu ochrannou, nebo výstražnou fólií z PVC s rozvinutím a uložením, vč. dodávky fólie. Zásyp nezapažené rýhy sypaninou se zhutněním. Naložení přebytku po zásypu (0,10 m3/m rýhy) na dopravní prostředek. Odvoz do 15 km a uložení na skládku.</v>
      </c>
      <c r="BB287" s="154"/>
      <c r="BC287" s="154"/>
      <c r="BD287" s="154"/>
      <c r="BE287" s="154"/>
      <c r="BF287" s="154"/>
      <c r="BG287" s="154"/>
      <c r="BH287" s="154"/>
    </row>
    <row r="288" spans="1:60" outlineLevel="1" x14ac:dyDescent="0.2">
      <c r="A288" s="163"/>
      <c r="B288" s="164"/>
      <c r="C288" s="205" t="s">
        <v>501</v>
      </c>
      <c r="D288" s="189"/>
      <c r="E288" s="190">
        <v>195</v>
      </c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65"/>
      <c r="U288" s="165"/>
      <c r="V288" s="165"/>
      <c r="W288" s="165"/>
      <c r="X288" s="154"/>
      <c r="Y288" s="154"/>
      <c r="Z288" s="154"/>
      <c r="AA288" s="154"/>
      <c r="AB288" s="154"/>
      <c r="AC288" s="154"/>
      <c r="AD288" s="154"/>
      <c r="AE288" s="154"/>
      <c r="AF288" s="154"/>
      <c r="AG288" s="154" t="s">
        <v>194</v>
      </c>
      <c r="AH288" s="154">
        <v>0</v>
      </c>
      <c r="AI288" s="154"/>
      <c r="AJ288" s="154"/>
      <c r="AK288" s="154"/>
      <c r="AL288" s="154"/>
      <c r="AM288" s="154"/>
      <c r="AN288" s="154"/>
      <c r="AO288" s="154"/>
      <c r="AP288" s="154"/>
      <c r="AQ288" s="154"/>
      <c r="AR288" s="154"/>
      <c r="AS288" s="154"/>
      <c r="AT288" s="154"/>
      <c r="AU288" s="154"/>
      <c r="AV288" s="154"/>
      <c r="AW288" s="154"/>
      <c r="AX288" s="154"/>
      <c r="AY288" s="154"/>
      <c r="AZ288" s="154"/>
      <c r="BA288" s="154"/>
      <c r="BB288" s="154"/>
      <c r="BC288" s="154"/>
      <c r="BD288" s="154"/>
      <c r="BE288" s="154"/>
      <c r="BF288" s="154"/>
      <c r="BG288" s="154"/>
      <c r="BH288" s="154"/>
    </row>
    <row r="289" spans="1:60" outlineLevel="1" x14ac:dyDescent="0.2">
      <c r="A289" s="175">
        <v>84</v>
      </c>
      <c r="B289" s="176" t="s">
        <v>502</v>
      </c>
      <c r="C289" s="185" t="s">
        <v>497</v>
      </c>
      <c r="D289" s="177" t="s">
        <v>498</v>
      </c>
      <c r="E289" s="178">
        <v>316</v>
      </c>
      <c r="F289" s="179"/>
      <c r="G289" s="180">
        <f>ROUND(E289*F289,2)</f>
        <v>0</v>
      </c>
      <c r="H289" s="179"/>
      <c r="I289" s="180">
        <f>ROUND(E289*H289,2)</f>
        <v>0</v>
      </c>
      <c r="J289" s="179"/>
      <c r="K289" s="180">
        <f>ROUND(E289*J289,2)</f>
        <v>0</v>
      </c>
      <c r="L289" s="180">
        <v>21</v>
      </c>
      <c r="M289" s="180">
        <f>G289*(1+L289/100)</f>
        <v>0</v>
      </c>
      <c r="N289" s="180">
        <v>0</v>
      </c>
      <c r="O289" s="180">
        <f>ROUND(E289*N289,2)</f>
        <v>0</v>
      </c>
      <c r="P289" s="180">
        <v>0</v>
      </c>
      <c r="Q289" s="180">
        <f>ROUND(E289*P289,2)</f>
        <v>0</v>
      </c>
      <c r="R289" s="180"/>
      <c r="S289" s="180" t="s">
        <v>171</v>
      </c>
      <c r="T289" s="181" t="s">
        <v>134</v>
      </c>
      <c r="U289" s="165">
        <v>126.51320000000001</v>
      </c>
      <c r="V289" s="165">
        <f>ROUND(E289*U289,2)</f>
        <v>39978.17</v>
      </c>
      <c r="W289" s="165"/>
      <c r="X289" s="154"/>
      <c r="Y289" s="154"/>
      <c r="Z289" s="154"/>
      <c r="AA289" s="154"/>
      <c r="AB289" s="154"/>
      <c r="AC289" s="154"/>
      <c r="AD289" s="154"/>
      <c r="AE289" s="154"/>
      <c r="AF289" s="154"/>
      <c r="AG289" s="154" t="s">
        <v>499</v>
      </c>
      <c r="AH289" s="154"/>
      <c r="AI289" s="154"/>
      <c r="AJ289" s="154"/>
      <c r="AK289" s="154"/>
      <c r="AL289" s="154"/>
      <c r="AM289" s="154"/>
      <c r="AN289" s="154"/>
      <c r="AO289" s="154"/>
      <c r="AP289" s="154"/>
      <c r="AQ289" s="154"/>
      <c r="AR289" s="154"/>
      <c r="AS289" s="154"/>
      <c r="AT289" s="154"/>
      <c r="AU289" s="154"/>
      <c r="AV289" s="154"/>
      <c r="AW289" s="154"/>
      <c r="AX289" s="154"/>
      <c r="AY289" s="154"/>
      <c r="AZ289" s="154"/>
      <c r="BA289" s="154"/>
      <c r="BB289" s="154"/>
      <c r="BC289" s="154"/>
      <c r="BD289" s="154"/>
      <c r="BE289" s="154"/>
      <c r="BF289" s="154"/>
      <c r="BG289" s="154"/>
      <c r="BH289" s="154"/>
    </row>
    <row r="290" spans="1:60" ht="56.25" outlineLevel="1" x14ac:dyDescent="0.2">
      <c r="A290" s="163"/>
      <c r="B290" s="164"/>
      <c r="C290" s="261" t="s">
        <v>503</v>
      </c>
      <c r="D290" s="262"/>
      <c r="E290" s="262"/>
      <c r="F290" s="262"/>
      <c r="G290" s="262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65"/>
      <c r="U290" s="165"/>
      <c r="V290" s="165"/>
      <c r="W290" s="165"/>
      <c r="X290" s="154"/>
      <c r="Y290" s="154"/>
      <c r="Z290" s="154"/>
      <c r="AA290" s="154"/>
      <c r="AB290" s="154"/>
      <c r="AC290" s="154"/>
      <c r="AD290" s="154"/>
      <c r="AE290" s="154"/>
      <c r="AF290" s="154"/>
      <c r="AG290" s="154" t="s">
        <v>137</v>
      </c>
      <c r="AH290" s="154"/>
      <c r="AI290" s="154"/>
      <c r="AJ290" s="154"/>
      <c r="AK290" s="154"/>
      <c r="AL290" s="154"/>
      <c r="AM290" s="154"/>
      <c r="AN290" s="154"/>
      <c r="AO290" s="154"/>
      <c r="AP290" s="154"/>
      <c r="AQ290" s="154"/>
      <c r="AR290" s="154"/>
      <c r="AS290" s="154"/>
      <c r="AT290" s="154"/>
      <c r="AU290" s="154"/>
      <c r="AV290" s="154"/>
      <c r="AW290" s="154"/>
      <c r="AX290" s="154"/>
      <c r="AY290" s="154"/>
      <c r="AZ290" s="154"/>
      <c r="BA290" s="182" t="str">
        <f>C290</f>
        <v>Hloubení rýhy 60 x 50 cm v hornině 3. Svislé přemístění výkopku. Zřízení kabelového lože a obsyp potrubí z kopaného písku (0,10 m3/m), dodání kopaného písku, přísun písku do rýhy, pokrytí dna rýhy souvislou urovnanou vrstvou písku tloušťky 5-10 cm pod kabelem. Dodávka a uložení chráničky ve výkopu - KOPODUR 110 půlená + rezerva KOPOFLEX 110 vč. protahovacího lanka a zátek. Zakrytí kabelu ochrannou, nebo výstražnou fólií z PVC s rozvinutím a uložením, vč. dodávky fólie. Zásyp nezapažené rýhy sypaninou se zhutněním. Naložení přebytku po zásypu (0,10 m3/m rýhy) na dopravní prostředek. Odvoz do 15 km a uložení na skládku.</v>
      </c>
      <c r="BB290" s="154"/>
      <c r="BC290" s="154"/>
      <c r="BD290" s="154"/>
      <c r="BE290" s="154"/>
      <c r="BF290" s="154"/>
      <c r="BG290" s="154"/>
      <c r="BH290" s="154"/>
    </row>
    <row r="291" spans="1:60" outlineLevel="1" x14ac:dyDescent="0.2">
      <c r="A291" s="163"/>
      <c r="B291" s="164"/>
      <c r="C291" s="205" t="s">
        <v>504</v>
      </c>
      <c r="D291" s="189"/>
      <c r="E291" s="190">
        <v>316</v>
      </c>
      <c r="F291" s="165"/>
      <c r="G291" s="165"/>
      <c r="H291" s="165"/>
      <c r="I291" s="165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  <c r="T291" s="165"/>
      <c r="U291" s="165"/>
      <c r="V291" s="165"/>
      <c r="W291" s="165"/>
      <c r="X291" s="154"/>
      <c r="Y291" s="154"/>
      <c r="Z291" s="154"/>
      <c r="AA291" s="154"/>
      <c r="AB291" s="154"/>
      <c r="AC291" s="154"/>
      <c r="AD291" s="154"/>
      <c r="AE291" s="154"/>
      <c r="AF291" s="154"/>
      <c r="AG291" s="154" t="s">
        <v>194</v>
      </c>
      <c r="AH291" s="154">
        <v>0</v>
      </c>
      <c r="AI291" s="154"/>
      <c r="AJ291" s="154"/>
      <c r="AK291" s="154"/>
      <c r="AL291" s="154"/>
      <c r="AM291" s="154"/>
      <c r="AN291" s="154"/>
      <c r="AO291" s="154"/>
      <c r="AP291" s="154"/>
      <c r="AQ291" s="154"/>
      <c r="AR291" s="154"/>
      <c r="AS291" s="154"/>
      <c r="AT291" s="154"/>
      <c r="AU291" s="154"/>
      <c r="AV291" s="154"/>
      <c r="AW291" s="154"/>
      <c r="AX291" s="154"/>
      <c r="AY291" s="154"/>
      <c r="AZ291" s="154"/>
      <c r="BA291" s="154"/>
      <c r="BB291" s="154"/>
      <c r="BC291" s="154"/>
      <c r="BD291" s="154"/>
      <c r="BE291" s="154"/>
      <c r="BF291" s="154"/>
      <c r="BG291" s="154"/>
      <c r="BH291" s="154"/>
    </row>
    <row r="292" spans="1:60" outlineLevel="1" x14ac:dyDescent="0.2">
      <c r="A292" s="175">
        <v>85</v>
      </c>
      <c r="B292" s="176" t="s">
        <v>505</v>
      </c>
      <c r="C292" s="185" t="s">
        <v>497</v>
      </c>
      <c r="D292" s="177" t="s">
        <v>498</v>
      </c>
      <c r="E292" s="178">
        <v>412</v>
      </c>
      <c r="F292" s="179"/>
      <c r="G292" s="180">
        <f>ROUND(E292*F292,2)</f>
        <v>0</v>
      </c>
      <c r="H292" s="179"/>
      <c r="I292" s="180">
        <f>ROUND(E292*H292,2)</f>
        <v>0</v>
      </c>
      <c r="J292" s="179"/>
      <c r="K292" s="180">
        <f>ROUND(E292*J292,2)</f>
        <v>0</v>
      </c>
      <c r="L292" s="180">
        <v>21</v>
      </c>
      <c r="M292" s="180">
        <f>G292*(1+L292/100)</f>
        <v>0</v>
      </c>
      <c r="N292" s="180">
        <v>0</v>
      </c>
      <c r="O292" s="180">
        <f>ROUND(E292*N292,2)</f>
        <v>0</v>
      </c>
      <c r="P292" s="180">
        <v>0</v>
      </c>
      <c r="Q292" s="180">
        <f>ROUND(E292*P292,2)</f>
        <v>0</v>
      </c>
      <c r="R292" s="180"/>
      <c r="S292" s="180" t="s">
        <v>171</v>
      </c>
      <c r="T292" s="181" t="s">
        <v>134</v>
      </c>
      <c r="U292" s="165">
        <v>126.51320000000001</v>
      </c>
      <c r="V292" s="165">
        <f>ROUND(E292*U292,2)</f>
        <v>52123.44</v>
      </c>
      <c r="W292" s="165"/>
      <c r="X292" s="154"/>
      <c r="Y292" s="154"/>
      <c r="Z292" s="154"/>
      <c r="AA292" s="154"/>
      <c r="AB292" s="154"/>
      <c r="AC292" s="154"/>
      <c r="AD292" s="154"/>
      <c r="AE292" s="154"/>
      <c r="AF292" s="154"/>
      <c r="AG292" s="154" t="s">
        <v>499</v>
      </c>
      <c r="AH292" s="154"/>
      <c r="AI292" s="154"/>
      <c r="AJ292" s="154"/>
      <c r="AK292" s="154"/>
      <c r="AL292" s="154"/>
      <c r="AM292" s="154"/>
      <c r="AN292" s="154"/>
      <c r="AO292" s="154"/>
      <c r="AP292" s="154"/>
      <c r="AQ292" s="154"/>
      <c r="AR292" s="154"/>
      <c r="AS292" s="154"/>
      <c r="AT292" s="154"/>
      <c r="AU292" s="154"/>
      <c r="AV292" s="154"/>
      <c r="AW292" s="154"/>
      <c r="AX292" s="154"/>
      <c r="AY292" s="154"/>
      <c r="AZ292" s="154"/>
      <c r="BA292" s="154"/>
      <c r="BB292" s="154"/>
      <c r="BC292" s="154"/>
      <c r="BD292" s="154"/>
      <c r="BE292" s="154"/>
      <c r="BF292" s="154"/>
      <c r="BG292" s="154"/>
      <c r="BH292" s="154"/>
    </row>
    <row r="293" spans="1:60" ht="56.25" outlineLevel="1" x14ac:dyDescent="0.2">
      <c r="A293" s="163"/>
      <c r="B293" s="164"/>
      <c r="C293" s="261" t="s">
        <v>506</v>
      </c>
      <c r="D293" s="262"/>
      <c r="E293" s="262"/>
      <c r="F293" s="262"/>
      <c r="G293" s="262"/>
      <c r="H293" s="165"/>
      <c r="I293" s="165"/>
      <c r="J293" s="165"/>
      <c r="K293" s="165"/>
      <c r="L293" s="165"/>
      <c r="M293" s="165"/>
      <c r="N293" s="165"/>
      <c r="O293" s="165"/>
      <c r="P293" s="165"/>
      <c r="Q293" s="165"/>
      <c r="R293" s="165"/>
      <c r="S293" s="165"/>
      <c r="T293" s="165"/>
      <c r="U293" s="165"/>
      <c r="V293" s="165"/>
      <c r="W293" s="165"/>
      <c r="X293" s="154"/>
      <c r="Y293" s="154"/>
      <c r="Z293" s="154"/>
      <c r="AA293" s="154"/>
      <c r="AB293" s="154"/>
      <c r="AC293" s="154"/>
      <c r="AD293" s="154"/>
      <c r="AE293" s="154"/>
      <c r="AF293" s="154"/>
      <c r="AG293" s="154" t="s">
        <v>137</v>
      </c>
      <c r="AH293" s="154"/>
      <c r="AI293" s="154"/>
      <c r="AJ293" s="154"/>
      <c r="AK293" s="154"/>
      <c r="AL293" s="154"/>
      <c r="AM293" s="154"/>
      <c r="AN293" s="154"/>
      <c r="AO293" s="154"/>
      <c r="AP293" s="154"/>
      <c r="AQ293" s="154"/>
      <c r="AR293" s="154"/>
      <c r="AS293" s="154"/>
      <c r="AT293" s="154"/>
      <c r="AU293" s="154"/>
      <c r="AV293" s="154"/>
      <c r="AW293" s="154"/>
      <c r="AX293" s="154"/>
      <c r="AY293" s="154"/>
      <c r="AZ293" s="154"/>
      <c r="BA293" s="182" t="str">
        <f>C293</f>
        <v>Hloubení rýhy 60 x 50 cm v hornině 3. Svislé přemístění výkopku. Zřízení kabelového lože a obsyp potrubí z kopaného písku (0,10 m3/m), dodání kopaného písku, přísun písku do rýhy, pokrytí dna rýhy souvislou urovnanou vrstvou písku tloušťky 5-10 cm pod kabelem. Dodávka a uložení chráničky ve výkopu - KOPODUR 110 půlená vč. protahovacího lanka a zátek. Zakrytí kabelu ochrannou, nebo výstražnou fólií z PVC s rozvinutím a uložením, vč. dodávky fólie. Zásyp nezapažené rýhy sypaninou se zhutněním. Naložení přebytku po zásypu (0,10 m3/m rýhy) na dopravní prostředek. Odvoz do 15 km a uložení na skládku.</v>
      </c>
      <c r="BB293" s="154"/>
      <c r="BC293" s="154"/>
      <c r="BD293" s="154"/>
      <c r="BE293" s="154"/>
      <c r="BF293" s="154"/>
      <c r="BG293" s="154"/>
      <c r="BH293" s="154"/>
    </row>
    <row r="294" spans="1:60" outlineLevel="1" x14ac:dyDescent="0.2">
      <c r="A294" s="163"/>
      <c r="B294" s="164"/>
      <c r="C294" s="205" t="s">
        <v>507</v>
      </c>
      <c r="D294" s="189"/>
      <c r="E294" s="190">
        <v>412</v>
      </c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65"/>
      <c r="U294" s="165"/>
      <c r="V294" s="165"/>
      <c r="W294" s="165"/>
      <c r="X294" s="154"/>
      <c r="Y294" s="154"/>
      <c r="Z294" s="154"/>
      <c r="AA294" s="154"/>
      <c r="AB294" s="154"/>
      <c r="AC294" s="154"/>
      <c r="AD294" s="154"/>
      <c r="AE294" s="154"/>
      <c r="AF294" s="154"/>
      <c r="AG294" s="154" t="s">
        <v>194</v>
      </c>
      <c r="AH294" s="154">
        <v>0</v>
      </c>
      <c r="AI294" s="154"/>
      <c r="AJ294" s="154"/>
      <c r="AK294" s="154"/>
      <c r="AL294" s="154"/>
      <c r="AM294" s="154"/>
      <c r="AN294" s="154"/>
      <c r="AO294" s="154"/>
      <c r="AP294" s="154"/>
      <c r="AQ294" s="154"/>
      <c r="AR294" s="154"/>
      <c r="AS294" s="154"/>
      <c r="AT294" s="154"/>
      <c r="AU294" s="154"/>
      <c r="AV294" s="154"/>
      <c r="AW294" s="154"/>
      <c r="AX294" s="154"/>
      <c r="AY294" s="154"/>
      <c r="AZ294" s="154"/>
      <c r="BA294" s="154"/>
      <c r="BB294" s="154"/>
      <c r="BC294" s="154"/>
      <c r="BD294" s="154"/>
      <c r="BE294" s="154"/>
      <c r="BF294" s="154"/>
      <c r="BG294" s="154"/>
      <c r="BH294" s="154"/>
    </row>
    <row r="295" spans="1:60" outlineLevel="1" x14ac:dyDescent="0.2">
      <c r="A295" s="175">
        <v>86</v>
      </c>
      <c r="B295" s="176" t="s">
        <v>508</v>
      </c>
      <c r="C295" s="185" t="s">
        <v>497</v>
      </c>
      <c r="D295" s="177" t="s">
        <v>498</v>
      </c>
      <c r="E295" s="178">
        <v>412</v>
      </c>
      <c r="F295" s="179"/>
      <c r="G295" s="180">
        <f>ROUND(E295*F295,2)</f>
        <v>0</v>
      </c>
      <c r="H295" s="179"/>
      <c r="I295" s="180">
        <f>ROUND(E295*H295,2)</f>
        <v>0</v>
      </c>
      <c r="J295" s="179"/>
      <c r="K295" s="180">
        <f>ROUND(E295*J295,2)</f>
        <v>0</v>
      </c>
      <c r="L295" s="180">
        <v>21</v>
      </c>
      <c r="M295" s="180">
        <f>G295*(1+L295/100)</f>
        <v>0</v>
      </c>
      <c r="N295" s="180">
        <v>0</v>
      </c>
      <c r="O295" s="180">
        <f>ROUND(E295*N295,2)</f>
        <v>0</v>
      </c>
      <c r="P295" s="180">
        <v>0</v>
      </c>
      <c r="Q295" s="180">
        <f>ROUND(E295*P295,2)</f>
        <v>0</v>
      </c>
      <c r="R295" s="180"/>
      <c r="S295" s="180" t="s">
        <v>171</v>
      </c>
      <c r="T295" s="181" t="s">
        <v>134</v>
      </c>
      <c r="U295" s="165">
        <v>126.51320000000001</v>
      </c>
      <c r="V295" s="165">
        <f>ROUND(E295*U295,2)</f>
        <v>52123.44</v>
      </c>
      <c r="W295" s="165"/>
      <c r="X295" s="154"/>
      <c r="Y295" s="154"/>
      <c r="Z295" s="154"/>
      <c r="AA295" s="154"/>
      <c r="AB295" s="154"/>
      <c r="AC295" s="154"/>
      <c r="AD295" s="154"/>
      <c r="AE295" s="154"/>
      <c r="AF295" s="154"/>
      <c r="AG295" s="154" t="s">
        <v>499</v>
      </c>
      <c r="AH295" s="154"/>
      <c r="AI295" s="154"/>
      <c r="AJ295" s="154"/>
      <c r="AK295" s="154"/>
      <c r="AL295" s="154"/>
      <c r="AM295" s="154"/>
      <c r="AN295" s="154"/>
      <c r="AO295" s="154"/>
      <c r="AP295" s="154"/>
      <c r="AQ295" s="154"/>
      <c r="AR295" s="154"/>
      <c r="AS295" s="154"/>
      <c r="AT295" s="154"/>
      <c r="AU295" s="154"/>
      <c r="AV295" s="154"/>
      <c r="AW295" s="154"/>
      <c r="AX295" s="154"/>
      <c r="AY295" s="154"/>
      <c r="AZ295" s="154"/>
      <c r="BA295" s="154"/>
      <c r="BB295" s="154"/>
      <c r="BC295" s="154"/>
      <c r="BD295" s="154"/>
      <c r="BE295" s="154"/>
      <c r="BF295" s="154"/>
      <c r="BG295" s="154"/>
      <c r="BH295" s="154"/>
    </row>
    <row r="296" spans="1:60" ht="56.25" outlineLevel="1" x14ac:dyDescent="0.2">
      <c r="A296" s="163"/>
      <c r="B296" s="164"/>
      <c r="C296" s="261" t="s">
        <v>509</v>
      </c>
      <c r="D296" s="262"/>
      <c r="E296" s="262"/>
      <c r="F296" s="262"/>
      <c r="G296" s="262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65"/>
      <c r="U296" s="165"/>
      <c r="V296" s="165"/>
      <c r="W296" s="165"/>
      <c r="X296" s="154"/>
      <c r="Y296" s="154"/>
      <c r="Z296" s="154"/>
      <c r="AA296" s="154"/>
      <c r="AB296" s="154"/>
      <c r="AC296" s="154"/>
      <c r="AD296" s="154"/>
      <c r="AE296" s="154"/>
      <c r="AF296" s="154"/>
      <c r="AG296" s="154" t="s">
        <v>137</v>
      </c>
      <c r="AH296" s="154"/>
      <c r="AI296" s="154"/>
      <c r="AJ296" s="154"/>
      <c r="AK296" s="154"/>
      <c r="AL296" s="154"/>
      <c r="AM296" s="154"/>
      <c r="AN296" s="154"/>
      <c r="AO296" s="154"/>
      <c r="AP296" s="154"/>
      <c r="AQ296" s="154"/>
      <c r="AR296" s="154"/>
      <c r="AS296" s="154"/>
      <c r="AT296" s="154"/>
      <c r="AU296" s="154"/>
      <c r="AV296" s="154"/>
      <c r="AW296" s="154"/>
      <c r="AX296" s="154"/>
      <c r="AY296" s="154"/>
      <c r="AZ296" s="154"/>
      <c r="BA296" s="182" t="str">
        <f>C296</f>
        <v>Hloubení rýhy 60 x 50 cm v hornině 3. Svislé přemístění výkopku. Zřízení kabelového lože a obsyp potrubí z kopaného písku (0,10 m3/m), dodání kopaného písku, přísun písku do rýhy, pokrytí dna rýhy souvislou urovnanou vrstvou písku tloušťky 5-10 cm pod kabelem. Dodávka a uložení chráničky ve výkopu - KOPODUR 160 půlená vč. protahovacího lanka a zátek. Zakrytí kabelu ochrannou, nebo výstražnou fólií z PVC s rozvinutím a uložením, vč. dodávky fólie. Zásyp nezapažené rýhy sypaninou se zhutněním. Naložení přebytku po zásypu (0,10 m3/m rýhy) na dopravní prostředek. Odvoz do 15 km a uložení na skládku.</v>
      </c>
      <c r="BB296" s="154"/>
      <c r="BC296" s="154"/>
      <c r="BD296" s="154"/>
      <c r="BE296" s="154"/>
      <c r="BF296" s="154"/>
      <c r="BG296" s="154"/>
      <c r="BH296" s="154"/>
    </row>
    <row r="297" spans="1:60" outlineLevel="1" x14ac:dyDescent="0.2">
      <c r="A297" s="163"/>
      <c r="B297" s="164"/>
      <c r="C297" s="205" t="s">
        <v>510</v>
      </c>
      <c r="D297" s="189"/>
      <c r="E297" s="190">
        <v>412</v>
      </c>
      <c r="F297" s="165"/>
      <c r="G297" s="165"/>
      <c r="H297" s="165"/>
      <c r="I297" s="165"/>
      <c r="J297" s="165"/>
      <c r="K297" s="165"/>
      <c r="L297" s="165"/>
      <c r="M297" s="165"/>
      <c r="N297" s="165"/>
      <c r="O297" s="165"/>
      <c r="P297" s="165"/>
      <c r="Q297" s="165"/>
      <c r="R297" s="165"/>
      <c r="S297" s="165"/>
      <c r="T297" s="165"/>
      <c r="U297" s="165"/>
      <c r="V297" s="165"/>
      <c r="W297" s="165"/>
      <c r="X297" s="154"/>
      <c r="Y297" s="154"/>
      <c r="Z297" s="154"/>
      <c r="AA297" s="154"/>
      <c r="AB297" s="154"/>
      <c r="AC297" s="154"/>
      <c r="AD297" s="154"/>
      <c r="AE297" s="154"/>
      <c r="AF297" s="154"/>
      <c r="AG297" s="154" t="s">
        <v>194</v>
      </c>
      <c r="AH297" s="154">
        <v>0</v>
      </c>
      <c r="AI297" s="154"/>
      <c r="AJ297" s="154"/>
      <c r="AK297" s="154"/>
      <c r="AL297" s="154"/>
      <c r="AM297" s="154"/>
      <c r="AN297" s="154"/>
      <c r="AO297" s="154"/>
      <c r="AP297" s="154"/>
      <c r="AQ297" s="154"/>
      <c r="AR297" s="154"/>
      <c r="AS297" s="154"/>
      <c r="AT297" s="154"/>
      <c r="AU297" s="154"/>
      <c r="AV297" s="154"/>
      <c r="AW297" s="154"/>
      <c r="AX297" s="154"/>
      <c r="AY297" s="154"/>
      <c r="AZ297" s="154"/>
      <c r="BA297" s="154"/>
      <c r="BB297" s="154"/>
      <c r="BC297" s="154"/>
      <c r="BD297" s="154"/>
      <c r="BE297" s="154"/>
      <c r="BF297" s="154"/>
      <c r="BG297" s="154"/>
      <c r="BH297" s="154"/>
    </row>
    <row r="298" spans="1:60" x14ac:dyDescent="0.2">
      <c r="A298" s="169" t="s">
        <v>128</v>
      </c>
      <c r="B298" s="170" t="s">
        <v>96</v>
      </c>
      <c r="C298" s="184" t="s">
        <v>97</v>
      </c>
      <c r="D298" s="171"/>
      <c r="E298" s="172"/>
      <c r="F298" s="173"/>
      <c r="G298" s="173">
        <f>SUMIF(AG299:AG301,"&lt;&gt;NOR",G299:G301)</f>
        <v>0</v>
      </c>
      <c r="H298" s="173"/>
      <c r="I298" s="173">
        <f>SUM(I299:I301)</f>
        <v>0</v>
      </c>
      <c r="J298" s="173"/>
      <c r="K298" s="173">
        <f>SUM(K299:K301)</f>
        <v>0</v>
      </c>
      <c r="L298" s="173"/>
      <c r="M298" s="173">
        <f>SUM(M299:M301)</f>
        <v>0</v>
      </c>
      <c r="N298" s="173"/>
      <c r="O298" s="173">
        <f>SUM(O299:O301)</f>
        <v>0</v>
      </c>
      <c r="P298" s="173"/>
      <c r="Q298" s="173">
        <f>SUM(Q299:Q301)</f>
        <v>0</v>
      </c>
      <c r="R298" s="173"/>
      <c r="S298" s="173"/>
      <c r="T298" s="174"/>
      <c r="U298" s="168"/>
      <c r="V298" s="168">
        <f>SUM(V299:V301)</f>
        <v>73.53</v>
      </c>
      <c r="W298" s="168"/>
      <c r="AG298" t="s">
        <v>129</v>
      </c>
    </row>
    <row r="299" spans="1:60" outlineLevel="1" x14ac:dyDescent="0.2">
      <c r="A299" s="175">
        <v>87</v>
      </c>
      <c r="B299" s="176" t="s">
        <v>511</v>
      </c>
      <c r="C299" s="185" t="s">
        <v>512</v>
      </c>
      <c r="D299" s="177" t="s">
        <v>209</v>
      </c>
      <c r="E299" s="178">
        <v>342</v>
      </c>
      <c r="F299" s="179"/>
      <c r="G299" s="180">
        <f>ROUND(E299*F299,2)</f>
        <v>0</v>
      </c>
      <c r="H299" s="179"/>
      <c r="I299" s="180">
        <f>ROUND(E299*H299,2)</f>
        <v>0</v>
      </c>
      <c r="J299" s="179"/>
      <c r="K299" s="180">
        <f>ROUND(E299*J299,2)</f>
        <v>0</v>
      </c>
      <c r="L299" s="180">
        <v>21</v>
      </c>
      <c r="M299" s="180">
        <f>G299*(1+L299/100)</f>
        <v>0</v>
      </c>
      <c r="N299" s="180">
        <v>0</v>
      </c>
      <c r="O299" s="180">
        <f>ROUND(E299*N299,2)</f>
        <v>0</v>
      </c>
      <c r="P299" s="180">
        <v>0</v>
      </c>
      <c r="Q299" s="180">
        <f>ROUND(E299*P299,2)</f>
        <v>0</v>
      </c>
      <c r="R299" s="180"/>
      <c r="S299" s="180" t="s">
        <v>171</v>
      </c>
      <c r="T299" s="181" t="s">
        <v>134</v>
      </c>
      <c r="U299" s="165">
        <v>0.21500000000000002</v>
      </c>
      <c r="V299" s="165">
        <f>ROUND(E299*U299,2)</f>
        <v>73.53</v>
      </c>
      <c r="W299" s="165"/>
      <c r="X299" s="154"/>
      <c r="Y299" s="154"/>
      <c r="Z299" s="154"/>
      <c r="AA299" s="154"/>
      <c r="AB299" s="154"/>
      <c r="AC299" s="154"/>
      <c r="AD299" s="154"/>
      <c r="AE299" s="154"/>
      <c r="AF299" s="154"/>
      <c r="AG299" s="154" t="s">
        <v>190</v>
      </c>
      <c r="AH299" s="154"/>
      <c r="AI299" s="154"/>
      <c r="AJ299" s="154"/>
      <c r="AK299" s="154"/>
      <c r="AL299" s="154"/>
      <c r="AM299" s="154"/>
      <c r="AN299" s="154"/>
      <c r="AO299" s="154"/>
      <c r="AP299" s="154"/>
      <c r="AQ299" s="154"/>
      <c r="AR299" s="154"/>
      <c r="AS299" s="154"/>
      <c r="AT299" s="154"/>
      <c r="AU299" s="154"/>
      <c r="AV299" s="154"/>
      <c r="AW299" s="154"/>
      <c r="AX299" s="154"/>
      <c r="AY299" s="154"/>
      <c r="AZ299" s="154"/>
      <c r="BA299" s="154"/>
      <c r="BB299" s="154"/>
      <c r="BC299" s="154"/>
      <c r="BD299" s="154"/>
      <c r="BE299" s="154"/>
      <c r="BF299" s="154"/>
      <c r="BG299" s="154"/>
      <c r="BH299" s="154"/>
    </row>
    <row r="300" spans="1:60" ht="56.25" outlineLevel="1" x14ac:dyDescent="0.2">
      <c r="A300" s="163"/>
      <c r="B300" s="164"/>
      <c r="C300" s="261" t="s">
        <v>513</v>
      </c>
      <c r="D300" s="262"/>
      <c r="E300" s="262"/>
      <c r="F300" s="262"/>
      <c r="G300" s="262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65"/>
      <c r="U300" s="165"/>
      <c r="V300" s="165"/>
      <c r="W300" s="165"/>
      <c r="X300" s="154"/>
      <c r="Y300" s="154"/>
      <c r="Z300" s="154"/>
      <c r="AA300" s="154"/>
      <c r="AB300" s="154"/>
      <c r="AC300" s="154"/>
      <c r="AD300" s="154"/>
      <c r="AE300" s="154"/>
      <c r="AF300" s="154"/>
      <c r="AG300" s="154" t="s">
        <v>137</v>
      </c>
      <c r="AH300" s="154"/>
      <c r="AI300" s="154"/>
      <c r="AJ300" s="154"/>
      <c r="AK300" s="154"/>
      <c r="AL300" s="154"/>
      <c r="AM300" s="154"/>
      <c r="AN300" s="154"/>
      <c r="AO300" s="154"/>
      <c r="AP300" s="154"/>
      <c r="AQ300" s="154"/>
      <c r="AR300" s="154"/>
      <c r="AS300" s="154"/>
      <c r="AT300" s="154"/>
      <c r="AU300" s="154"/>
      <c r="AV300" s="154"/>
      <c r="AW300" s="154"/>
      <c r="AX300" s="154"/>
      <c r="AY300" s="154"/>
      <c r="AZ300" s="154"/>
      <c r="BA300" s="182" t="str">
        <f>C300</f>
        <v>Hloubení rýhy 60 x 100 cm v hornině 3. Svislé přemístění výkopku. Zřízení kabelového lože a obsyp potrubí z kopaného písku (0,10 m3/m), dodání kopaného písku, přísun písku do rýhy, pokrytí dna rýhy souvislou urovnanou vrstvou písku tloušťky 5-10 cm pod kabelem. Dodávka a uložení chráničky ve výkopu - žlab kabelový - TK 1 vč. poklopu žlabu. Zakrytí kabelu ochrannou, nebo výstražnou fólií z PVC s rozvinutím a uložením, vč. dodávky fólie. Zásyp nezapažené rýhy sypaninou se zhutněním. Naložení přebytku po zásypu (0,10 m3/m rýhy) na dopravní prostředek. Odvoz do 15 km a uložení na skládku.</v>
      </c>
      <c r="BB300" s="154"/>
      <c r="BC300" s="154"/>
      <c r="BD300" s="154"/>
      <c r="BE300" s="154"/>
      <c r="BF300" s="154"/>
      <c r="BG300" s="154"/>
      <c r="BH300" s="154"/>
    </row>
    <row r="301" spans="1:60" outlineLevel="1" x14ac:dyDescent="0.2">
      <c r="A301" s="163"/>
      <c r="B301" s="164"/>
      <c r="C301" s="205" t="s">
        <v>514</v>
      </c>
      <c r="D301" s="189"/>
      <c r="E301" s="190">
        <v>342</v>
      </c>
      <c r="F301" s="165"/>
      <c r="G301" s="165"/>
      <c r="H301" s="165"/>
      <c r="I301" s="165"/>
      <c r="J301" s="165"/>
      <c r="K301" s="165"/>
      <c r="L301" s="165"/>
      <c r="M301" s="165"/>
      <c r="N301" s="165"/>
      <c r="O301" s="165"/>
      <c r="P301" s="165"/>
      <c r="Q301" s="165"/>
      <c r="R301" s="165"/>
      <c r="S301" s="165"/>
      <c r="T301" s="165"/>
      <c r="U301" s="165"/>
      <c r="V301" s="165"/>
      <c r="W301" s="165"/>
      <c r="X301" s="154"/>
      <c r="Y301" s="154"/>
      <c r="Z301" s="154"/>
      <c r="AA301" s="154"/>
      <c r="AB301" s="154"/>
      <c r="AC301" s="154"/>
      <c r="AD301" s="154"/>
      <c r="AE301" s="154"/>
      <c r="AF301" s="154"/>
      <c r="AG301" s="154" t="s">
        <v>194</v>
      </c>
      <c r="AH301" s="154">
        <v>0</v>
      </c>
      <c r="AI301" s="154"/>
      <c r="AJ301" s="154"/>
      <c r="AK301" s="154"/>
      <c r="AL301" s="154"/>
      <c r="AM301" s="154"/>
      <c r="AN301" s="154"/>
      <c r="AO301" s="154"/>
      <c r="AP301" s="154"/>
      <c r="AQ301" s="154"/>
      <c r="AR301" s="154"/>
      <c r="AS301" s="154"/>
      <c r="AT301" s="154"/>
      <c r="AU301" s="154"/>
      <c r="AV301" s="154"/>
      <c r="AW301" s="154"/>
      <c r="AX301" s="154"/>
      <c r="AY301" s="154"/>
      <c r="AZ301" s="154"/>
      <c r="BA301" s="154"/>
      <c r="BB301" s="154"/>
      <c r="BC301" s="154"/>
      <c r="BD301" s="154"/>
      <c r="BE301" s="154"/>
      <c r="BF301" s="154"/>
      <c r="BG301" s="154"/>
      <c r="BH301" s="154"/>
    </row>
    <row r="302" spans="1:60" x14ac:dyDescent="0.2">
      <c r="A302" s="169" t="s">
        <v>128</v>
      </c>
      <c r="B302" s="170" t="s">
        <v>98</v>
      </c>
      <c r="C302" s="184" t="s">
        <v>91</v>
      </c>
      <c r="D302" s="171"/>
      <c r="E302" s="172"/>
      <c r="F302" s="173"/>
      <c r="G302" s="173">
        <f>SUMIF(AG303:AG310,"&lt;&gt;NOR",G303:G310)</f>
        <v>0</v>
      </c>
      <c r="H302" s="173"/>
      <c r="I302" s="173">
        <f>SUM(I303:I310)</f>
        <v>0</v>
      </c>
      <c r="J302" s="173"/>
      <c r="K302" s="173">
        <f>SUM(K303:K310)</f>
        <v>0</v>
      </c>
      <c r="L302" s="173"/>
      <c r="M302" s="173">
        <f>SUM(M303:M310)</f>
        <v>0</v>
      </c>
      <c r="N302" s="173"/>
      <c r="O302" s="173">
        <f>SUM(O303:O310)</f>
        <v>0</v>
      </c>
      <c r="P302" s="173"/>
      <c r="Q302" s="173">
        <f>SUM(Q303:Q310)</f>
        <v>0</v>
      </c>
      <c r="R302" s="173"/>
      <c r="S302" s="173"/>
      <c r="T302" s="174"/>
      <c r="U302" s="168"/>
      <c r="V302" s="168">
        <f>SUM(V303:V310)</f>
        <v>5.05</v>
      </c>
      <c r="W302" s="168"/>
      <c r="AG302" t="s">
        <v>129</v>
      </c>
    </row>
    <row r="303" spans="1:60" ht="22.5" outlineLevel="1" x14ac:dyDescent="0.2">
      <c r="A303" s="175">
        <v>88</v>
      </c>
      <c r="B303" s="176" t="s">
        <v>515</v>
      </c>
      <c r="C303" s="185" t="s">
        <v>516</v>
      </c>
      <c r="D303" s="177" t="s">
        <v>306</v>
      </c>
      <c r="E303" s="178">
        <v>505.26400000000001</v>
      </c>
      <c r="F303" s="179"/>
      <c r="G303" s="180">
        <f>ROUND(E303*F303,2)</f>
        <v>0</v>
      </c>
      <c r="H303" s="179"/>
      <c r="I303" s="180">
        <f>ROUND(E303*H303,2)</f>
        <v>0</v>
      </c>
      <c r="J303" s="179"/>
      <c r="K303" s="180">
        <f>ROUND(E303*J303,2)</f>
        <v>0</v>
      </c>
      <c r="L303" s="180">
        <v>21</v>
      </c>
      <c r="M303" s="180">
        <f>G303*(1+L303/100)</f>
        <v>0</v>
      </c>
      <c r="N303" s="180">
        <v>0</v>
      </c>
      <c r="O303" s="180">
        <f>ROUND(E303*N303,2)</f>
        <v>0</v>
      </c>
      <c r="P303" s="180">
        <v>0</v>
      </c>
      <c r="Q303" s="180">
        <f>ROUND(E303*P303,2)</f>
        <v>0</v>
      </c>
      <c r="R303" s="180" t="s">
        <v>189</v>
      </c>
      <c r="S303" s="180" t="s">
        <v>133</v>
      </c>
      <c r="T303" s="181" t="s">
        <v>133</v>
      </c>
      <c r="U303" s="165">
        <v>0.01</v>
      </c>
      <c r="V303" s="165">
        <f>ROUND(E303*U303,2)</f>
        <v>5.05</v>
      </c>
      <c r="W303" s="165"/>
      <c r="X303" s="154"/>
      <c r="Y303" s="154"/>
      <c r="Z303" s="154"/>
      <c r="AA303" s="154"/>
      <c r="AB303" s="154"/>
      <c r="AC303" s="154"/>
      <c r="AD303" s="154"/>
      <c r="AE303" s="154"/>
      <c r="AF303" s="154"/>
      <c r="AG303" s="154" t="s">
        <v>190</v>
      </c>
      <c r="AH303" s="154"/>
      <c r="AI303" s="154"/>
      <c r="AJ303" s="154"/>
      <c r="AK303" s="154"/>
      <c r="AL303" s="154"/>
      <c r="AM303" s="154"/>
      <c r="AN303" s="154"/>
      <c r="AO303" s="154"/>
      <c r="AP303" s="154"/>
      <c r="AQ303" s="154"/>
      <c r="AR303" s="154"/>
      <c r="AS303" s="154"/>
      <c r="AT303" s="154"/>
      <c r="AU303" s="154"/>
      <c r="AV303" s="154"/>
      <c r="AW303" s="154"/>
      <c r="AX303" s="154"/>
      <c r="AY303" s="154"/>
      <c r="AZ303" s="154"/>
      <c r="BA303" s="154"/>
      <c r="BB303" s="154"/>
      <c r="BC303" s="154"/>
      <c r="BD303" s="154"/>
      <c r="BE303" s="154"/>
      <c r="BF303" s="154"/>
      <c r="BG303" s="154"/>
      <c r="BH303" s="154"/>
    </row>
    <row r="304" spans="1:60" outlineLevel="1" x14ac:dyDescent="0.2">
      <c r="A304" s="163"/>
      <c r="B304" s="164"/>
      <c r="C304" s="261" t="s">
        <v>517</v>
      </c>
      <c r="D304" s="262"/>
      <c r="E304" s="262"/>
      <c r="F304" s="262"/>
      <c r="G304" s="262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65"/>
      <c r="U304" s="165"/>
      <c r="V304" s="165"/>
      <c r="W304" s="165"/>
      <c r="X304" s="154"/>
      <c r="Y304" s="154"/>
      <c r="Z304" s="154"/>
      <c r="AA304" s="154"/>
      <c r="AB304" s="154"/>
      <c r="AC304" s="154"/>
      <c r="AD304" s="154"/>
      <c r="AE304" s="154"/>
      <c r="AF304" s="154"/>
      <c r="AG304" s="154" t="s">
        <v>137</v>
      </c>
      <c r="AH304" s="154"/>
      <c r="AI304" s="154"/>
      <c r="AJ304" s="154"/>
      <c r="AK304" s="154"/>
      <c r="AL304" s="154"/>
      <c r="AM304" s="154"/>
      <c r="AN304" s="154"/>
      <c r="AO304" s="154"/>
      <c r="AP304" s="154"/>
      <c r="AQ304" s="154"/>
      <c r="AR304" s="154"/>
      <c r="AS304" s="154"/>
      <c r="AT304" s="154"/>
      <c r="AU304" s="154"/>
      <c r="AV304" s="154"/>
      <c r="AW304" s="154"/>
      <c r="AX304" s="154"/>
      <c r="AY304" s="154"/>
      <c r="AZ304" s="154"/>
      <c r="BA304" s="154"/>
      <c r="BB304" s="154"/>
      <c r="BC304" s="154"/>
      <c r="BD304" s="154"/>
      <c r="BE304" s="154"/>
      <c r="BF304" s="154"/>
      <c r="BG304" s="154"/>
      <c r="BH304" s="154"/>
    </row>
    <row r="305" spans="1:60" outlineLevel="1" x14ac:dyDescent="0.2">
      <c r="A305" s="163"/>
      <c r="B305" s="164"/>
      <c r="C305" s="205" t="s">
        <v>518</v>
      </c>
      <c r="D305" s="189"/>
      <c r="E305" s="190">
        <v>505.26400000000001</v>
      </c>
      <c r="F305" s="165"/>
      <c r="G305" s="165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5"/>
      <c r="U305" s="165"/>
      <c r="V305" s="165"/>
      <c r="W305" s="165"/>
      <c r="X305" s="154"/>
      <c r="Y305" s="154"/>
      <c r="Z305" s="154"/>
      <c r="AA305" s="154"/>
      <c r="AB305" s="154"/>
      <c r="AC305" s="154"/>
      <c r="AD305" s="154"/>
      <c r="AE305" s="154"/>
      <c r="AF305" s="154"/>
      <c r="AG305" s="154" t="s">
        <v>194</v>
      </c>
      <c r="AH305" s="154">
        <v>0</v>
      </c>
      <c r="AI305" s="154"/>
      <c r="AJ305" s="154"/>
      <c r="AK305" s="154"/>
      <c r="AL305" s="154"/>
      <c r="AM305" s="154"/>
      <c r="AN305" s="154"/>
      <c r="AO305" s="154"/>
      <c r="AP305" s="154"/>
      <c r="AQ305" s="154"/>
      <c r="AR305" s="154"/>
      <c r="AS305" s="154"/>
      <c r="AT305" s="154"/>
      <c r="AU305" s="154"/>
      <c r="AV305" s="154"/>
      <c r="AW305" s="154"/>
      <c r="AX305" s="154"/>
      <c r="AY305" s="154"/>
      <c r="AZ305" s="154"/>
      <c r="BA305" s="154"/>
      <c r="BB305" s="154"/>
      <c r="BC305" s="154"/>
      <c r="BD305" s="154"/>
      <c r="BE305" s="154"/>
      <c r="BF305" s="154"/>
      <c r="BG305" s="154"/>
      <c r="BH305" s="154"/>
    </row>
    <row r="306" spans="1:60" ht="22.5" outlineLevel="1" x14ac:dyDescent="0.2">
      <c r="A306" s="175">
        <v>89</v>
      </c>
      <c r="B306" s="176" t="s">
        <v>519</v>
      </c>
      <c r="C306" s="185" t="s">
        <v>520</v>
      </c>
      <c r="D306" s="177" t="s">
        <v>306</v>
      </c>
      <c r="E306" s="178">
        <v>1970.056</v>
      </c>
      <c r="F306" s="179"/>
      <c r="G306" s="180">
        <f>ROUND(E306*F306,2)</f>
        <v>0</v>
      </c>
      <c r="H306" s="179"/>
      <c r="I306" s="180">
        <f>ROUND(E306*H306,2)</f>
        <v>0</v>
      </c>
      <c r="J306" s="179"/>
      <c r="K306" s="180">
        <f>ROUND(E306*J306,2)</f>
        <v>0</v>
      </c>
      <c r="L306" s="180">
        <v>21</v>
      </c>
      <c r="M306" s="180">
        <f>G306*(1+L306/100)</f>
        <v>0</v>
      </c>
      <c r="N306" s="180">
        <v>0</v>
      </c>
      <c r="O306" s="180">
        <f>ROUND(E306*N306,2)</f>
        <v>0</v>
      </c>
      <c r="P306" s="180">
        <v>0</v>
      </c>
      <c r="Q306" s="180">
        <f>ROUND(E306*P306,2)</f>
        <v>0</v>
      </c>
      <c r="R306" s="180" t="s">
        <v>189</v>
      </c>
      <c r="S306" s="180" t="s">
        <v>133</v>
      </c>
      <c r="T306" s="181" t="s">
        <v>133</v>
      </c>
      <c r="U306" s="165">
        <v>0</v>
      </c>
      <c r="V306" s="165">
        <f>ROUND(E306*U306,2)</f>
        <v>0</v>
      </c>
      <c r="W306" s="165"/>
      <c r="X306" s="154"/>
      <c r="Y306" s="154"/>
      <c r="Z306" s="154"/>
      <c r="AA306" s="154"/>
      <c r="AB306" s="154"/>
      <c r="AC306" s="154"/>
      <c r="AD306" s="154"/>
      <c r="AE306" s="154"/>
      <c r="AF306" s="154"/>
      <c r="AG306" s="154" t="s">
        <v>190</v>
      </c>
      <c r="AH306" s="154"/>
      <c r="AI306" s="154"/>
      <c r="AJ306" s="154"/>
      <c r="AK306" s="154"/>
      <c r="AL306" s="154"/>
      <c r="AM306" s="154"/>
      <c r="AN306" s="154"/>
      <c r="AO306" s="154"/>
      <c r="AP306" s="154"/>
      <c r="AQ306" s="154"/>
      <c r="AR306" s="154"/>
      <c r="AS306" s="154"/>
      <c r="AT306" s="154"/>
      <c r="AU306" s="154"/>
      <c r="AV306" s="154"/>
      <c r="AW306" s="154"/>
      <c r="AX306" s="154"/>
      <c r="AY306" s="154"/>
      <c r="AZ306" s="154"/>
      <c r="BA306" s="154"/>
      <c r="BB306" s="154"/>
      <c r="BC306" s="154"/>
      <c r="BD306" s="154"/>
      <c r="BE306" s="154"/>
      <c r="BF306" s="154"/>
      <c r="BG306" s="154"/>
      <c r="BH306" s="154"/>
    </row>
    <row r="307" spans="1:60" outlineLevel="1" x14ac:dyDescent="0.2">
      <c r="A307" s="163"/>
      <c r="B307" s="164"/>
      <c r="C307" s="205" t="s">
        <v>521</v>
      </c>
      <c r="D307" s="189"/>
      <c r="E307" s="190">
        <v>1970.056</v>
      </c>
      <c r="F307" s="165"/>
      <c r="G307" s="165"/>
      <c r="H307" s="165"/>
      <c r="I307" s="165"/>
      <c r="J307" s="165"/>
      <c r="K307" s="165"/>
      <c r="L307" s="165"/>
      <c r="M307" s="165"/>
      <c r="N307" s="165"/>
      <c r="O307" s="165"/>
      <c r="P307" s="165"/>
      <c r="Q307" s="165"/>
      <c r="R307" s="165"/>
      <c r="S307" s="165"/>
      <c r="T307" s="165"/>
      <c r="U307" s="165"/>
      <c r="V307" s="165"/>
      <c r="W307" s="165"/>
      <c r="X307" s="154"/>
      <c r="Y307" s="154"/>
      <c r="Z307" s="154"/>
      <c r="AA307" s="154"/>
      <c r="AB307" s="154"/>
      <c r="AC307" s="154"/>
      <c r="AD307" s="154"/>
      <c r="AE307" s="154"/>
      <c r="AF307" s="154"/>
      <c r="AG307" s="154" t="s">
        <v>194</v>
      </c>
      <c r="AH307" s="154">
        <v>0</v>
      </c>
      <c r="AI307" s="154"/>
      <c r="AJ307" s="154"/>
      <c r="AK307" s="154"/>
      <c r="AL307" s="154"/>
      <c r="AM307" s="154"/>
      <c r="AN307" s="154"/>
      <c r="AO307" s="154"/>
      <c r="AP307" s="154"/>
      <c r="AQ307" s="154"/>
      <c r="AR307" s="154"/>
      <c r="AS307" s="154"/>
      <c r="AT307" s="154"/>
      <c r="AU307" s="154"/>
      <c r="AV307" s="154"/>
      <c r="AW307" s="154"/>
      <c r="AX307" s="154"/>
      <c r="AY307" s="154"/>
      <c r="AZ307" s="154"/>
      <c r="BA307" s="154"/>
      <c r="BB307" s="154"/>
      <c r="BC307" s="154"/>
      <c r="BD307" s="154"/>
      <c r="BE307" s="154"/>
      <c r="BF307" s="154"/>
      <c r="BG307" s="154"/>
      <c r="BH307" s="154"/>
    </row>
    <row r="308" spans="1:60" outlineLevel="1" x14ac:dyDescent="0.2">
      <c r="A308" s="175">
        <v>90</v>
      </c>
      <c r="B308" s="176" t="s">
        <v>522</v>
      </c>
      <c r="C308" s="185" t="s">
        <v>523</v>
      </c>
      <c r="D308" s="177" t="s">
        <v>306</v>
      </c>
      <c r="E308" s="178">
        <v>505.26400000000001</v>
      </c>
      <c r="F308" s="179"/>
      <c r="G308" s="180">
        <f>ROUND(E308*F308,2)</f>
        <v>0</v>
      </c>
      <c r="H308" s="179"/>
      <c r="I308" s="180">
        <f>ROUND(E308*H308,2)</f>
        <v>0</v>
      </c>
      <c r="J308" s="179"/>
      <c r="K308" s="180">
        <f>ROUND(E308*J308,2)</f>
        <v>0</v>
      </c>
      <c r="L308" s="180">
        <v>21</v>
      </c>
      <c r="M308" s="180">
        <f>G308*(1+L308/100)</f>
        <v>0</v>
      </c>
      <c r="N308" s="180">
        <v>0</v>
      </c>
      <c r="O308" s="180">
        <f>ROUND(E308*N308,2)</f>
        <v>0</v>
      </c>
      <c r="P308" s="180">
        <v>0</v>
      </c>
      <c r="Q308" s="180">
        <f>ROUND(E308*P308,2)</f>
        <v>0</v>
      </c>
      <c r="R308" s="180"/>
      <c r="S308" s="180" t="s">
        <v>171</v>
      </c>
      <c r="T308" s="181" t="s">
        <v>134</v>
      </c>
      <c r="U308" s="165">
        <v>0</v>
      </c>
      <c r="V308" s="165">
        <f>ROUND(E308*U308,2)</f>
        <v>0</v>
      </c>
      <c r="W308" s="165"/>
      <c r="X308" s="154"/>
      <c r="Y308" s="154"/>
      <c r="Z308" s="154"/>
      <c r="AA308" s="154"/>
      <c r="AB308" s="154"/>
      <c r="AC308" s="154"/>
      <c r="AD308" s="154"/>
      <c r="AE308" s="154"/>
      <c r="AF308" s="154"/>
      <c r="AG308" s="154" t="s">
        <v>190</v>
      </c>
      <c r="AH308" s="154"/>
      <c r="AI308" s="154"/>
      <c r="AJ308" s="154"/>
      <c r="AK308" s="154"/>
      <c r="AL308" s="154"/>
      <c r="AM308" s="154"/>
      <c r="AN308" s="154"/>
      <c r="AO308" s="154"/>
      <c r="AP308" s="154"/>
      <c r="AQ308" s="154"/>
      <c r="AR308" s="154"/>
      <c r="AS308" s="154"/>
      <c r="AT308" s="154"/>
      <c r="AU308" s="154"/>
      <c r="AV308" s="154"/>
      <c r="AW308" s="154"/>
      <c r="AX308" s="154"/>
      <c r="AY308" s="154"/>
      <c r="AZ308" s="154"/>
      <c r="BA308" s="154"/>
      <c r="BB308" s="154"/>
      <c r="BC308" s="154"/>
      <c r="BD308" s="154"/>
      <c r="BE308" s="154"/>
      <c r="BF308" s="154"/>
      <c r="BG308" s="154"/>
      <c r="BH308" s="154"/>
    </row>
    <row r="309" spans="1:60" outlineLevel="1" x14ac:dyDescent="0.2">
      <c r="A309" s="163"/>
      <c r="B309" s="164"/>
      <c r="C309" s="261" t="s">
        <v>524</v>
      </c>
      <c r="D309" s="262"/>
      <c r="E309" s="262"/>
      <c r="F309" s="262"/>
      <c r="G309" s="262"/>
      <c r="H309" s="165"/>
      <c r="I309" s="165"/>
      <c r="J309" s="165"/>
      <c r="K309" s="165"/>
      <c r="L309" s="165"/>
      <c r="M309" s="165"/>
      <c r="N309" s="165"/>
      <c r="O309" s="165"/>
      <c r="P309" s="165"/>
      <c r="Q309" s="165"/>
      <c r="R309" s="165"/>
      <c r="S309" s="165"/>
      <c r="T309" s="165"/>
      <c r="U309" s="165"/>
      <c r="V309" s="165"/>
      <c r="W309" s="165"/>
      <c r="X309" s="154"/>
      <c r="Y309" s="154"/>
      <c r="Z309" s="154"/>
      <c r="AA309" s="154"/>
      <c r="AB309" s="154"/>
      <c r="AC309" s="154"/>
      <c r="AD309" s="154"/>
      <c r="AE309" s="154"/>
      <c r="AF309" s="154"/>
      <c r="AG309" s="154" t="s">
        <v>137</v>
      </c>
      <c r="AH309" s="154"/>
      <c r="AI309" s="154"/>
      <c r="AJ309" s="154"/>
      <c r="AK309" s="154"/>
      <c r="AL309" s="154"/>
      <c r="AM309" s="154"/>
      <c r="AN309" s="154"/>
      <c r="AO309" s="154"/>
      <c r="AP309" s="154"/>
      <c r="AQ309" s="154"/>
      <c r="AR309" s="154"/>
      <c r="AS309" s="154"/>
      <c r="AT309" s="154"/>
      <c r="AU309" s="154"/>
      <c r="AV309" s="154"/>
      <c r="AW309" s="154"/>
      <c r="AX309" s="154"/>
      <c r="AY309" s="154"/>
      <c r="AZ309" s="154"/>
      <c r="BA309" s="182" t="str">
        <f>C309</f>
        <v>Uložení na skládce vytěženého materiálu BKOM a.s. předepsaným způsobem nebo uložení a poplatek na nejbližší řízené skládce.</v>
      </c>
      <c r="BB309" s="154"/>
      <c r="BC309" s="154"/>
      <c r="BD309" s="154"/>
      <c r="BE309" s="154"/>
      <c r="BF309" s="154"/>
      <c r="BG309" s="154"/>
      <c r="BH309" s="154"/>
    </row>
    <row r="310" spans="1:60" outlineLevel="1" x14ac:dyDescent="0.2">
      <c r="A310" s="163"/>
      <c r="B310" s="164"/>
      <c r="C310" s="205" t="s">
        <v>525</v>
      </c>
      <c r="D310" s="189"/>
      <c r="E310" s="190">
        <v>505.26400000000001</v>
      </c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65"/>
      <c r="U310" s="165"/>
      <c r="V310" s="165"/>
      <c r="W310" s="165"/>
      <c r="X310" s="154"/>
      <c r="Y310" s="154"/>
      <c r="Z310" s="154"/>
      <c r="AA310" s="154"/>
      <c r="AB310" s="154"/>
      <c r="AC310" s="154"/>
      <c r="AD310" s="154"/>
      <c r="AE310" s="154"/>
      <c r="AF310" s="154"/>
      <c r="AG310" s="154" t="s">
        <v>194</v>
      </c>
      <c r="AH310" s="154">
        <v>5</v>
      </c>
      <c r="AI310" s="154"/>
      <c r="AJ310" s="154"/>
      <c r="AK310" s="154"/>
      <c r="AL310" s="154"/>
      <c r="AM310" s="154"/>
      <c r="AN310" s="154"/>
      <c r="AO310" s="154"/>
      <c r="AP310" s="154"/>
      <c r="AQ310" s="154"/>
      <c r="AR310" s="154"/>
      <c r="AS310" s="154"/>
      <c r="AT310" s="154"/>
      <c r="AU310" s="154"/>
      <c r="AV310" s="154"/>
      <c r="AW310" s="154"/>
      <c r="AX310" s="154"/>
      <c r="AY310" s="154"/>
      <c r="AZ310" s="154"/>
      <c r="BA310" s="154"/>
      <c r="BB310" s="154"/>
      <c r="BC310" s="154"/>
      <c r="BD310" s="154"/>
      <c r="BE310" s="154"/>
      <c r="BF310" s="154"/>
      <c r="BG310" s="154"/>
      <c r="BH310" s="154"/>
    </row>
    <row r="311" spans="1:60" x14ac:dyDescent="0.2">
      <c r="A311" s="161"/>
      <c r="B311" s="162"/>
      <c r="C311" s="209"/>
      <c r="D311" s="194"/>
      <c r="E311" s="193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AE311">
        <v>15</v>
      </c>
      <c r="AF311">
        <v>21</v>
      </c>
    </row>
    <row r="312" spans="1:60" x14ac:dyDescent="0.2">
      <c r="A312" s="166"/>
      <c r="B312" s="167" t="s">
        <v>29</v>
      </c>
      <c r="C312" s="210"/>
      <c r="D312" s="196"/>
      <c r="E312" s="195"/>
      <c r="F312" s="166"/>
      <c r="G312" s="204">
        <f>G8+G93+G127+G130+G175+G186+G196+G216+G221+G239+G246+G256+G265+G282+G285+G298+G302</f>
        <v>0</v>
      </c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AE312">
        <f>SUMIF(L7:L310,AE311,G7:G310)</f>
        <v>0</v>
      </c>
      <c r="AF312">
        <f>SUMIF(L7:L310,AF311,G7:G310)</f>
        <v>0</v>
      </c>
      <c r="AG312" t="s">
        <v>181</v>
      </c>
    </row>
    <row r="313" spans="1:60" x14ac:dyDescent="0.2">
      <c r="A313" s="161"/>
      <c r="B313" s="162"/>
      <c r="C313" s="209"/>
      <c r="D313" s="194"/>
      <c r="E313" s="193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</row>
    <row r="314" spans="1:60" x14ac:dyDescent="0.2">
      <c r="A314" s="274" t="s">
        <v>526</v>
      </c>
      <c r="B314" s="274"/>
      <c r="C314" s="209"/>
      <c r="D314" s="194"/>
      <c r="E314" s="193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</row>
    <row r="315" spans="1:60" x14ac:dyDescent="0.2">
      <c r="A315" s="161"/>
      <c r="B315" s="162" t="s">
        <v>527</v>
      </c>
      <c r="C315" s="209" t="s">
        <v>528</v>
      </c>
      <c r="D315" s="194"/>
      <c r="E315" s="193">
        <v>0.95238</v>
      </c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AG315" t="s">
        <v>529</v>
      </c>
    </row>
    <row r="316" spans="1:60" x14ac:dyDescent="0.2">
      <c r="A316" s="161"/>
      <c r="B316" s="162"/>
      <c r="C316" s="211" t="s">
        <v>530</v>
      </c>
      <c r="D316" s="194"/>
      <c r="E316" s="193">
        <v>0.95238</v>
      </c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AG316" t="s">
        <v>194</v>
      </c>
      <c r="AH316">
        <v>0</v>
      </c>
    </row>
    <row r="317" spans="1:60" x14ac:dyDescent="0.2">
      <c r="A317" s="5"/>
      <c r="B317" s="6"/>
      <c r="C317" s="186"/>
      <c r="D317" s="8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60" x14ac:dyDescent="0.2">
      <c r="A318" s="275" t="s">
        <v>531</v>
      </c>
      <c r="B318" s="275"/>
      <c r="C318" s="186"/>
      <c r="D318" s="8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60" x14ac:dyDescent="0.2">
      <c r="A319" s="5"/>
      <c r="B319" s="6" t="s">
        <v>532</v>
      </c>
      <c r="C319" s="186" t="s">
        <v>533</v>
      </c>
      <c r="D319" s="8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AG319" t="s">
        <v>534</v>
      </c>
    </row>
    <row r="320" spans="1:60" x14ac:dyDescent="0.2">
      <c r="A320" s="5"/>
      <c r="B320" s="6" t="s">
        <v>535</v>
      </c>
      <c r="C320" s="186" t="s">
        <v>536</v>
      </c>
      <c r="D320" s="8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AG320" t="s">
        <v>537</v>
      </c>
    </row>
    <row r="321" spans="1:33" x14ac:dyDescent="0.2">
      <c r="A321" s="5"/>
      <c r="B321" s="6"/>
      <c r="C321" s="186" t="s">
        <v>538</v>
      </c>
      <c r="D321" s="8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AG321" t="s">
        <v>539</v>
      </c>
    </row>
    <row r="322" spans="1:33" x14ac:dyDescent="0.2">
      <c r="A322" s="5"/>
      <c r="B322" s="6"/>
      <c r="C322" s="186"/>
      <c r="D322" s="8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33" x14ac:dyDescent="0.2">
      <c r="C323" s="188"/>
      <c r="D323" s="145"/>
      <c r="AG323" t="s">
        <v>184</v>
      </c>
    </row>
    <row r="324" spans="1:33" x14ac:dyDescent="0.2">
      <c r="D324" s="145"/>
    </row>
    <row r="325" spans="1:33" x14ac:dyDescent="0.2">
      <c r="D325" s="145"/>
    </row>
    <row r="326" spans="1:33" x14ac:dyDescent="0.2">
      <c r="D326" s="145"/>
    </row>
    <row r="327" spans="1:33" x14ac:dyDescent="0.2">
      <c r="D327" s="145"/>
    </row>
    <row r="328" spans="1:33" x14ac:dyDescent="0.2">
      <c r="D328" s="145"/>
    </row>
    <row r="329" spans="1:33" x14ac:dyDescent="0.2">
      <c r="D329" s="145"/>
    </row>
    <row r="330" spans="1:33" x14ac:dyDescent="0.2">
      <c r="D330" s="145"/>
    </row>
    <row r="331" spans="1:33" x14ac:dyDescent="0.2">
      <c r="D331" s="145"/>
    </row>
    <row r="332" spans="1:33" x14ac:dyDescent="0.2">
      <c r="D332" s="145"/>
    </row>
    <row r="333" spans="1:33" x14ac:dyDescent="0.2">
      <c r="D333" s="145"/>
    </row>
    <row r="334" spans="1:33" x14ac:dyDescent="0.2">
      <c r="D334" s="145"/>
    </row>
    <row r="335" spans="1:33" x14ac:dyDescent="0.2">
      <c r="D335" s="145"/>
    </row>
    <row r="336" spans="1:33" x14ac:dyDescent="0.2">
      <c r="D336" s="145"/>
    </row>
    <row r="337" spans="4:4" x14ac:dyDescent="0.2">
      <c r="D337" s="145"/>
    </row>
    <row r="338" spans="4:4" x14ac:dyDescent="0.2">
      <c r="D338" s="145"/>
    </row>
    <row r="339" spans="4:4" x14ac:dyDescent="0.2">
      <c r="D339" s="145"/>
    </row>
    <row r="340" spans="4:4" x14ac:dyDescent="0.2">
      <c r="D340" s="145"/>
    </row>
    <row r="341" spans="4:4" x14ac:dyDescent="0.2">
      <c r="D341" s="145"/>
    </row>
    <row r="342" spans="4:4" x14ac:dyDescent="0.2">
      <c r="D342" s="145"/>
    </row>
    <row r="343" spans="4:4" x14ac:dyDescent="0.2">
      <c r="D343" s="145"/>
    </row>
    <row r="344" spans="4:4" x14ac:dyDescent="0.2">
      <c r="D344" s="145"/>
    </row>
    <row r="345" spans="4:4" x14ac:dyDescent="0.2">
      <c r="D345" s="145"/>
    </row>
    <row r="346" spans="4:4" x14ac:dyDescent="0.2">
      <c r="D346" s="145"/>
    </row>
    <row r="347" spans="4:4" x14ac:dyDescent="0.2">
      <c r="D347" s="145"/>
    </row>
    <row r="348" spans="4:4" x14ac:dyDescent="0.2">
      <c r="D348" s="145"/>
    </row>
    <row r="349" spans="4:4" x14ac:dyDescent="0.2">
      <c r="D349" s="145"/>
    </row>
    <row r="350" spans="4:4" x14ac:dyDescent="0.2">
      <c r="D350" s="145"/>
    </row>
    <row r="351" spans="4:4" x14ac:dyDescent="0.2">
      <c r="D351" s="145"/>
    </row>
    <row r="352" spans="4:4" x14ac:dyDescent="0.2">
      <c r="D352" s="145"/>
    </row>
    <row r="353" spans="4:4" x14ac:dyDescent="0.2">
      <c r="D353" s="145"/>
    </row>
    <row r="354" spans="4:4" x14ac:dyDescent="0.2">
      <c r="D354" s="145"/>
    </row>
    <row r="355" spans="4:4" x14ac:dyDescent="0.2">
      <c r="D355" s="145"/>
    </row>
    <row r="356" spans="4:4" x14ac:dyDescent="0.2">
      <c r="D356" s="145"/>
    </row>
    <row r="357" spans="4:4" x14ac:dyDescent="0.2">
      <c r="D357" s="145"/>
    </row>
    <row r="358" spans="4:4" x14ac:dyDescent="0.2">
      <c r="D358" s="145"/>
    </row>
    <row r="359" spans="4:4" x14ac:dyDescent="0.2">
      <c r="D359" s="145"/>
    </row>
    <row r="360" spans="4:4" x14ac:dyDescent="0.2">
      <c r="D360" s="145"/>
    </row>
    <row r="361" spans="4:4" x14ac:dyDescent="0.2">
      <c r="D361" s="145"/>
    </row>
    <row r="362" spans="4:4" x14ac:dyDescent="0.2">
      <c r="D362" s="145"/>
    </row>
    <row r="363" spans="4:4" x14ac:dyDescent="0.2">
      <c r="D363" s="145"/>
    </row>
    <row r="364" spans="4:4" x14ac:dyDescent="0.2">
      <c r="D364" s="145"/>
    </row>
    <row r="365" spans="4:4" x14ac:dyDescent="0.2">
      <c r="D365" s="145"/>
    </row>
    <row r="366" spans="4:4" x14ac:dyDescent="0.2">
      <c r="D366" s="145"/>
    </row>
    <row r="367" spans="4:4" x14ac:dyDescent="0.2">
      <c r="D367" s="145"/>
    </row>
    <row r="368" spans="4:4" x14ac:dyDescent="0.2">
      <c r="D368" s="145"/>
    </row>
    <row r="369" spans="4:4" x14ac:dyDescent="0.2">
      <c r="D369" s="145"/>
    </row>
    <row r="370" spans="4:4" x14ac:dyDescent="0.2">
      <c r="D370" s="145"/>
    </row>
    <row r="371" spans="4:4" x14ac:dyDescent="0.2">
      <c r="D371" s="145"/>
    </row>
    <row r="372" spans="4:4" x14ac:dyDescent="0.2">
      <c r="D372" s="145"/>
    </row>
    <row r="373" spans="4:4" x14ac:dyDescent="0.2">
      <c r="D373" s="145"/>
    </row>
    <row r="374" spans="4:4" x14ac:dyDescent="0.2">
      <c r="D374" s="145"/>
    </row>
    <row r="375" spans="4:4" x14ac:dyDescent="0.2">
      <c r="D375" s="145"/>
    </row>
    <row r="376" spans="4:4" x14ac:dyDescent="0.2">
      <c r="D376" s="145"/>
    </row>
    <row r="377" spans="4:4" x14ac:dyDescent="0.2">
      <c r="D377" s="145"/>
    </row>
    <row r="378" spans="4:4" x14ac:dyDescent="0.2">
      <c r="D378" s="145"/>
    </row>
    <row r="379" spans="4:4" x14ac:dyDescent="0.2">
      <c r="D379" s="145"/>
    </row>
    <row r="380" spans="4:4" x14ac:dyDescent="0.2">
      <c r="D380" s="145"/>
    </row>
    <row r="381" spans="4:4" x14ac:dyDescent="0.2">
      <c r="D381" s="145"/>
    </row>
    <row r="382" spans="4:4" x14ac:dyDescent="0.2">
      <c r="D382" s="145"/>
    </row>
    <row r="383" spans="4:4" x14ac:dyDescent="0.2">
      <c r="D383" s="145"/>
    </row>
    <row r="384" spans="4:4" x14ac:dyDescent="0.2">
      <c r="D384" s="145"/>
    </row>
    <row r="385" spans="4:4" x14ac:dyDescent="0.2">
      <c r="D385" s="145"/>
    </row>
    <row r="386" spans="4:4" x14ac:dyDescent="0.2">
      <c r="D386" s="145"/>
    </row>
    <row r="387" spans="4:4" x14ac:dyDescent="0.2">
      <c r="D387" s="145"/>
    </row>
    <row r="388" spans="4:4" x14ac:dyDescent="0.2">
      <c r="D388" s="145"/>
    </row>
    <row r="389" spans="4:4" x14ac:dyDescent="0.2">
      <c r="D389" s="145"/>
    </row>
    <row r="390" spans="4:4" x14ac:dyDescent="0.2">
      <c r="D390" s="145"/>
    </row>
    <row r="391" spans="4:4" x14ac:dyDescent="0.2">
      <c r="D391" s="145"/>
    </row>
    <row r="392" spans="4:4" x14ac:dyDescent="0.2">
      <c r="D392" s="145"/>
    </row>
    <row r="393" spans="4:4" x14ac:dyDescent="0.2">
      <c r="D393" s="145"/>
    </row>
    <row r="394" spans="4:4" x14ac:dyDescent="0.2">
      <c r="D394" s="145"/>
    </row>
    <row r="395" spans="4:4" x14ac:dyDescent="0.2">
      <c r="D395" s="145"/>
    </row>
    <row r="396" spans="4:4" x14ac:dyDescent="0.2">
      <c r="D396" s="145"/>
    </row>
    <row r="397" spans="4:4" x14ac:dyDescent="0.2">
      <c r="D397" s="145"/>
    </row>
    <row r="398" spans="4:4" x14ac:dyDescent="0.2">
      <c r="D398" s="145"/>
    </row>
    <row r="399" spans="4:4" x14ac:dyDescent="0.2">
      <c r="D399" s="145"/>
    </row>
    <row r="400" spans="4:4" x14ac:dyDescent="0.2">
      <c r="D400" s="145"/>
    </row>
    <row r="401" spans="4:4" x14ac:dyDescent="0.2">
      <c r="D401" s="145"/>
    </row>
    <row r="402" spans="4:4" x14ac:dyDescent="0.2">
      <c r="D402" s="145"/>
    </row>
    <row r="403" spans="4:4" x14ac:dyDescent="0.2">
      <c r="D403" s="145"/>
    </row>
    <row r="404" spans="4:4" x14ac:dyDescent="0.2">
      <c r="D404" s="145"/>
    </row>
    <row r="405" spans="4:4" x14ac:dyDescent="0.2">
      <c r="D405" s="145"/>
    </row>
    <row r="406" spans="4:4" x14ac:dyDescent="0.2">
      <c r="D406" s="145"/>
    </row>
    <row r="407" spans="4:4" x14ac:dyDescent="0.2">
      <c r="D407" s="145"/>
    </row>
    <row r="408" spans="4:4" x14ac:dyDescent="0.2">
      <c r="D408" s="145"/>
    </row>
    <row r="409" spans="4:4" x14ac:dyDescent="0.2">
      <c r="D409" s="145"/>
    </row>
    <row r="410" spans="4:4" x14ac:dyDescent="0.2">
      <c r="D410" s="145"/>
    </row>
    <row r="411" spans="4:4" x14ac:dyDescent="0.2">
      <c r="D411" s="145"/>
    </row>
    <row r="412" spans="4:4" x14ac:dyDescent="0.2">
      <c r="D412" s="145"/>
    </row>
    <row r="413" spans="4:4" x14ac:dyDescent="0.2">
      <c r="D413" s="145"/>
    </row>
    <row r="414" spans="4:4" x14ac:dyDescent="0.2">
      <c r="D414" s="145"/>
    </row>
    <row r="415" spans="4:4" x14ac:dyDescent="0.2">
      <c r="D415" s="145"/>
    </row>
    <row r="416" spans="4:4" x14ac:dyDescent="0.2">
      <c r="D416" s="145"/>
    </row>
    <row r="417" spans="4:4" x14ac:dyDescent="0.2">
      <c r="D417" s="145"/>
    </row>
    <row r="418" spans="4:4" x14ac:dyDescent="0.2">
      <c r="D418" s="145"/>
    </row>
    <row r="419" spans="4:4" x14ac:dyDescent="0.2">
      <c r="D419" s="145"/>
    </row>
    <row r="420" spans="4:4" x14ac:dyDescent="0.2">
      <c r="D420" s="145"/>
    </row>
    <row r="421" spans="4:4" x14ac:dyDescent="0.2">
      <c r="D421" s="145"/>
    </row>
    <row r="422" spans="4:4" x14ac:dyDescent="0.2">
      <c r="D422" s="145"/>
    </row>
    <row r="423" spans="4:4" x14ac:dyDescent="0.2">
      <c r="D423" s="145"/>
    </row>
    <row r="424" spans="4:4" x14ac:dyDescent="0.2">
      <c r="D424" s="145"/>
    </row>
    <row r="425" spans="4:4" x14ac:dyDescent="0.2">
      <c r="D425" s="145"/>
    </row>
    <row r="426" spans="4:4" x14ac:dyDescent="0.2">
      <c r="D426" s="145"/>
    </row>
    <row r="427" spans="4:4" x14ac:dyDescent="0.2">
      <c r="D427" s="145"/>
    </row>
    <row r="428" spans="4:4" x14ac:dyDescent="0.2">
      <c r="D428" s="145"/>
    </row>
    <row r="429" spans="4:4" x14ac:dyDescent="0.2">
      <c r="D429" s="145"/>
    </row>
    <row r="430" spans="4:4" x14ac:dyDescent="0.2">
      <c r="D430" s="145"/>
    </row>
    <row r="431" spans="4:4" x14ac:dyDescent="0.2">
      <c r="D431" s="145"/>
    </row>
    <row r="432" spans="4:4" x14ac:dyDescent="0.2">
      <c r="D432" s="145"/>
    </row>
    <row r="433" spans="4:4" x14ac:dyDescent="0.2">
      <c r="D433" s="145"/>
    </row>
    <row r="434" spans="4:4" x14ac:dyDescent="0.2">
      <c r="D434" s="145"/>
    </row>
    <row r="435" spans="4:4" x14ac:dyDescent="0.2">
      <c r="D435" s="145"/>
    </row>
    <row r="436" spans="4:4" x14ac:dyDescent="0.2">
      <c r="D436" s="145"/>
    </row>
    <row r="437" spans="4:4" x14ac:dyDescent="0.2">
      <c r="D437" s="145"/>
    </row>
    <row r="438" spans="4:4" x14ac:dyDescent="0.2">
      <c r="D438" s="145"/>
    </row>
    <row r="439" spans="4:4" x14ac:dyDescent="0.2">
      <c r="D439" s="145"/>
    </row>
    <row r="440" spans="4:4" x14ac:dyDescent="0.2">
      <c r="D440" s="145"/>
    </row>
    <row r="441" spans="4:4" x14ac:dyDescent="0.2">
      <c r="D441" s="145"/>
    </row>
    <row r="442" spans="4:4" x14ac:dyDescent="0.2">
      <c r="D442" s="145"/>
    </row>
    <row r="443" spans="4:4" x14ac:dyDescent="0.2">
      <c r="D443" s="145"/>
    </row>
    <row r="444" spans="4:4" x14ac:dyDescent="0.2">
      <c r="D444" s="145"/>
    </row>
    <row r="445" spans="4:4" x14ac:dyDescent="0.2">
      <c r="D445" s="145"/>
    </row>
    <row r="446" spans="4:4" x14ac:dyDescent="0.2">
      <c r="D446" s="145"/>
    </row>
    <row r="447" spans="4:4" x14ac:dyDescent="0.2">
      <c r="D447" s="145"/>
    </row>
    <row r="448" spans="4:4" x14ac:dyDescent="0.2">
      <c r="D448" s="145"/>
    </row>
    <row r="449" spans="4:4" x14ac:dyDescent="0.2">
      <c r="D449" s="145"/>
    </row>
    <row r="450" spans="4:4" x14ac:dyDescent="0.2">
      <c r="D450" s="145"/>
    </row>
    <row r="451" spans="4:4" x14ac:dyDescent="0.2">
      <c r="D451" s="145"/>
    </row>
    <row r="452" spans="4:4" x14ac:dyDescent="0.2">
      <c r="D452" s="145"/>
    </row>
    <row r="453" spans="4:4" x14ac:dyDescent="0.2">
      <c r="D453" s="145"/>
    </row>
    <row r="454" spans="4:4" x14ac:dyDescent="0.2">
      <c r="D454" s="145"/>
    </row>
    <row r="455" spans="4:4" x14ac:dyDescent="0.2">
      <c r="D455" s="145"/>
    </row>
    <row r="456" spans="4:4" x14ac:dyDescent="0.2">
      <c r="D456" s="145"/>
    </row>
    <row r="457" spans="4:4" x14ac:dyDescent="0.2">
      <c r="D457" s="145"/>
    </row>
    <row r="458" spans="4:4" x14ac:dyDescent="0.2">
      <c r="D458" s="145"/>
    </row>
    <row r="459" spans="4:4" x14ac:dyDescent="0.2">
      <c r="D459" s="145"/>
    </row>
    <row r="460" spans="4:4" x14ac:dyDescent="0.2">
      <c r="D460" s="145"/>
    </row>
    <row r="461" spans="4:4" x14ac:dyDescent="0.2">
      <c r="D461" s="145"/>
    </row>
    <row r="462" spans="4:4" x14ac:dyDescent="0.2">
      <c r="D462" s="145"/>
    </row>
    <row r="463" spans="4:4" x14ac:dyDescent="0.2">
      <c r="D463" s="145"/>
    </row>
    <row r="464" spans="4:4" x14ac:dyDescent="0.2">
      <c r="D464" s="145"/>
    </row>
    <row r="465" spans="4:4" x14ac:dyDescent="0.2">
      <c r="D465" s="145"/>
    </row>
    <row r="466" spans="4:4" x14ac:dyDescent="0.2">
      <c r="D466" s="145"/>
    </row>
    <row r="467" spans="4:4" x14ac:dyDescent="0.2">
      <c r="D467" s="145"/>
    </row>
    <row r="468" spans="4:4" x14ac:dyDescent="0.2">
      <c r="D468" s="145"/>
    </row>
    <row r="469" spans="4:4" x14ac:dyDescent="0.2">
      <c r="D469" s="145"/>
    </row>
    <row r="470" spans="4:4" x14ac:dyDescent="0.2">
      <c r="D470" s="145"/>
    </row>
    <row r="471" spans="4:4" x14ac:dyDescent="0.2">
      <c r="D471" s="145"/>
    </row>
    <row r="472" spans="4:4" x14ac:dyDescent="0.2">
      <c r="D472" s="145"/>
    </row>
    <row r="473" spans="4:4" x14ac:dyDescent="0.2">
      <c r="D473" s="145"/>
    </row>
    <row r="474" spans="4:4" x14ac:dyDescent="0.2">
      <c r="D474" s="145"/>
    </row>
    <row r="475" spans="4:4" x14ac:dyDescent="0.2">
      <c r="D475" s="145"/>
    </row>
    <row r="476" spans="4:4" x14ac:dyDescent="0.2">
      <c r="D476" s="145"/>
    </row>
    <row r="477" spans="4:4" x14ac:dyDescent="0.2">
      <c r="D477" s="145"/>
    </row>
    <row r="478" spans="4:4" x14ac:dyDescent="0.2">
      <c r="D478" s="145"/>
    </row>
    <row r="479" spans="4:4" x14ac:dyDescent="0.2">
      <c r="D479" s="145"/>
    </row>
    <row r="480" spans="4:4" x14ac:dyDescent="0.2">
      <c r="D480" s="145"/>
    </row>
    <row r="481" spans="4:4" x14ac:dyDescent="0.2">
      <c r="D481" s="145"/>
    </row>
    <row r="482" spans="4:4" x14ac:dyDescent="0.2">
      <c r="D482" s="145"/>
    </row>
    <row r="483" spans="4:4" x14ac:dyDescent="0.2">
      <c r="D483" s="145"/>
    </row>
    <row r="484" spans="4:4" x14ac:dyDescent="0.2">
      <c r="D484" s="145"/>
    </row>
    <row r="485" spans="4:4" x14ac:dyDescent="0.2">
      <c r="D485" s="145"/>
    </row>
    <row r="486" spans="4:4" x14ac:dyDescent="0.2">
      <c r="D486" s="145"/>
    </row>
    <row r="487" spans="4:4" x14ac:dyDescent="0.2">
      <c r="D487" s="145"/>
    </row>
    <row r="488" spans="4:4" x14ac:dyDescent="0.2">
      <c r="D488" s="145"/>
    </row>
    <row r="489" spans="4:4" x14ac:dyDescent="0.2">
      <c r="D489" s="145"/>
    </row>
    <row r="490" spans="4:4" x14ac:dyDescent="0.2">
      <c r="D490" s="145"/>
    </row>
    <row r="491" spans="4:4" x14ac:dyDescent="0.2">
      <c r="D491" s="145"/>
    </row>
    <row r="492" spans="4:4" x14ac:dyDescent="0.2">
      <c r="D492" s="145"/>
    </row>
    <row r="493" spans="4:4" x14ac:dyDescent="0.2">
      <c r="D493" s="145"/>
    </row>
    <row r="494" spans="4:4" x14ac:dyDescent="0.2">
      <c r="D494" s="145"/>
    </row>
    <row r="495" spans="4:4" x14ac:dyDescent="0.2">
      <c r="D495" s="145"/>
    </row>
    <row r="496" spans="4:4" x14ac:dyDescent="0.2">
      <c r="D496" s="145"/>
    </row>
    <row r="497" spans="4:4" x14ac:dyDescent="0.2">
      <c r="D497" s="145"/>
    </row>
    <row r="498" spans="4:4" x14ac:dyDescent="0.2">
      <c r="D498" s="145"/>
    </row>
    <row r="499" spans="4:4" x14ac:dyDescent="0.2">
      <c r="D499" s="145"/>
    </row>
    <row r="500" spans="4:4" x14ac:dyDescent="0.2">
      <c r="D500" s="145"/>
    </row>
    <row r="501" spans="4:4" x14ac:dyDescent="0.2">
      <c r="D501" s="145"/>
    </row>
    <row r="502" spans="4:4" x14ac:dyDescent="0.2">
      <c r="D502" s="145"/>
    </row>
    <row r="503" spans="4:4" x14ac:dyDescent="0.2">
      <c r="D503" s="145"/>
    </row>
    <row r="504" spans="4:4" x14ac:dyDescent="0.2">
      <c r="D504" s="145"/>
    </row>
    <row r="505" spans="4:4" x14ac:dyDescent="0.2">
      <c r="D505" s="145"/>
    </row>
    <row r="506" spans="4:4" x14ac:dyDescent="0.2">
      <c r="D506" s="145"/>
    </row>
    <row r="507" spans="4:4" x14ac:dyDescent="0.2">
      <c r="D507" s="145"/>
    </row>
    <row r="508" spans="4:4" x14ac:dyDescent="0.2">
      <c r="D508" s="145"/>
    </row>
    <row r="509" spans="4:4" x14ac:dyDescent="0.2">
      <c r="D509" s="145"/>
    </row>
    <row r="510" spans="4:4" x14ac:dyDescent="0.2">
      <c r="D510" s="145"/>
    </row>
    <row r="511" spans="4:4" x14ac:dyDescent="0.2">
      <c r="D511" s="145"/>
    </row>
    <row r="512" spans="4:4" x14ac:dyDescent="0.2">
      <c r="D512" s="145"/>
    </row>
    <row r="513" spans="4:4" x14ac:dyDescent="0.2">
      <c r="D513" s="145"/>
    </row>
    <row r="514" spans="4:4" x14ac:dyDescent="0.2">
      <c r="D514" s="145"/>
    </row>
    <row r="515" spans="4:4" x14ac:dyDescent="0.2">
      <c r="D515" s="145"/>
    </row>
    <row r="516" spans="4:4" x14ac:dyDescent="0.2">
      <c r="D516" s="145"/>
    </row>
    <row r="517" spans="4:4" x14ac:dyDescent="0.2">
      <c r="D517" s="145"/>
    </row>
    <row r="518" spans="4:4" x14ac:dyDescent="0.2">
      <c r="D518" s="145"/>
    </row>
    <row r="519" spans="4:4" x14ac:dyDescent="0.2">
      <c r="D519" s="145"/>
    </row>
    <row r="520" spans="4:4" x14ac:dyDescent="0.2">
      <c r="D520" s="145"/>
    </row>
    <row r="521" spans="4:4" x14ac:dyDescent="0.2">
      <c r="D521" s="145"/>
    </row>
    <row r="522" spans="4:4" x14ac:dyDescent="0.2">
      <c r="D522" s="145"/>
    </row>
    <row r="523" spans="4:4" x14ac:dyDescent="0.2">
      <c r="D523" s="145"/>
    </row>
    <row r="524" spans="4:4" x14ac:dyDescent="0.2">
      <c r="D524" s="145"/>
    </row>
    <row r="525" spans="4:4" x14ac:dyDescent="0.2">
      <c r="D525" s="145"/>
    </row>
    <row r="526" spans="4:4" x14ac:dyDescent="0.2">
      <c r="D526" s="145"/>
    </row>
    <row r="527" spans="4:4" x14ac:dyDescent="0.2">
      <c r="D527" s="145"/>
    </row>
    <row r="528" spans="4:4" x14ac:dyDescent="0.2">
      <c r="D528" s="145"/>
    </row>
    <row r="529" spans="4:4" x14ac:dyDescent="0.2">
      <c r="D529" s="145"/>
    </row>
    <row r="530" spans="4:4" x14ac:dyDescent="0.2">
      <c r="D530" s="145"/>
    </row>
    <row r="531" spans="4:4" x14ac:dyDescent="0.2">
      <c r="D531" s="145"/>
    </row>
    <row r="532" spans="4:4" x14ac:dyDescent="0.2">
      <c r="D532" s="145"/>
    </row>
    <row r="533" spans="4:4" x14ac:dyDescent="0.2">
      <c r="D533" s="145"/>
    </row>
    <row r="534" spans="4:4" x14ac:dyDescent="0.2">
      <c r="D534" s="145"/>
    </row>
    <row r="535" spans="4:4" x14ac:dyDescent="0.2">
      <c r="D535" s="145"/>
    </row>
    <row r="536" spans="4:4" x14ac:dyDescent="0.2">
      <c r="D536" s="145"/>
    </row>
    <row r="537" spans="4:4" x14ac:dyDescent="0.2">
      <c r="D537" s="145"/>
    </row>
    <row r="538" spans="4:4" x14ac:dyDescent="0.2">
      <c r="D538" s="145"/>
    </row>
    <row r="539" spans="4:4" x14ac:dyDescent="0.2">
      <c r="D539" s="145"/>
    </row>
    <row r="540" spans="4:4" x14ac:dyDescent="0.2">
      <c r="D540" s="145"/>
    </row>
    <row r="541" spans="4:4" x14ac:dyDescent="0.2">
      <c r="D541" s="145"/>
    </row>
    <row r="542" spans="4:4" x14ac:dyDescent="0.2">
      <c r="D542" s="145"/>
    </row>
    <row r="543" spans="4:4" x14ac:dyDescent="0.2">
      <c r="D543" s="145"/>
    </row>
    <row r="544" spans="4:4" x14ac:dyDescent="0.2">
      <c r="D544" s="145"/>
    </row>
    <row r="545" spans="4:4" x14ac:dyDescent="0.2">
      <c r="D545" s="145"/>
    </row>
    <row r="546" spans="4:4" x14ac:dyDescent="0.2">
      <c r="D546" s="145"/>
    </row>
    <row r="547" spans="4:4" x14ac:dyDescent="0.2">
      <c r="D547" s="145"/>
    </row>
    <row r="548" spans="4:4" x14ac:dyDescent="0.2">
      <c r="D548" s="145"/>
    </row>
    <row r="549" spans="4:4" x14ac:dyDescent="0.2">
      <c r="D549" s="145"/>
    </row>
    <row r="550" spans="4:4" x14ac:dyDescent="0.2">
      <c r="D550" s="145"/>
    </row>
    <row r="551" spans="4:4" x14ac:dyDescent="0.2">
      <c r="D551" s="145"/>
    </row>
    <row r="552" spans="4:4" x14ac:dyDescent="0.2">
      <c r="D552" s="145"/>
    </row>
    <row r="553" spans="4:4" x14ac:dyDescent="0.2">
      <c r="D553" s="145"/>
    </row>
    <row r="554" spans="4:4" x14ac:dyDescent="0.2">
      <c r="D554" s="145"/>
    </row>
    <row r="555" spans="4:4" x14ac:dyDescent="0.2">
      <c r="D555" s="145"/>
    </row>
    <row r="556" spans="4:4" x14ac:dyDescent="0.2">
      <c r="D556" s="145"/>
    </row>
    <row r="557" spans="4:4" x14ac:dyDescent="0.2">
      <c r="D557" s="145"/>
    </row>
    <row r="558" spans="4:4" x14ac:dyDescent="0.2">
      <c r="D558" s="145"/>
    </row>
    <row r="559" spans="4:4" x14ac:dyDescent="0.2">
      <c r="D559" s="145"/>
    </row>
    <row r="560" spans="4:4" x14ac:dyDescent="0.2">
      <c r="D560" s="145"/>
    </row>
    <row r="561" spans="4:4" x14ac:dyDescent="0.2">
      <c r="D561" s="145"/>
    </row>
    <row r="562" spans="4:4" x14ac:dyDescent="0.2">
      <c r="D562" s="145"/>
    </row>
    <row r="563" spans="4:4" x14ac:dyDescent="0.2">
      <c r="D563" s="145"/>
    </row>
    <row r="564" spans="4:4" x14ac:dyDescent="0.2">
      <c r="D564" s="145"/>
    </row>
    <row r="565" spans="4:4" x14ac:dyDescent="0.2">
      <c r="D565" s="145"/>
    </row>
    <row r="566" spans="4:4" x14ac:dyDescent="0.2">
      <c r="D566" s="145"/>
    </row>
    <row r="567" spans="4:4" x14ac:dyDescent="0.2">
      <c r="D567" s="145"/>
    </row>
    <row r="568" spans="4:4" x14ac:dyDescent="0.2">
      <c r="D568" s="145"/>
    </row>
    <row r="569" spans="4:4" x14ac:dyDescent="0.2">
      <c r="D569" s="145"/>
    </row>
    <row r="570" spans="4:4" x14ac:dyDescent="0.2">
      <c r="D570" s="145"/>
    </row>
    <row r="571" spans="4:4" x14ac:dyDescent="0.2">
      <c r="D571" s="145"/>
    </row>
    <row r="572" spans="4:4" x14ac:dyDescent="0.2">
      <c r="D572" s="145"/>
    </row>
    <row r="573" spans="4:4" x14ac:dyDescent="0.2">
      <c r="D573" s="145"/>
    </row>
    <row r="574" spans="4:4" x14ac:dyDescent="0.2">
      <c r="D574" s="145"/>
    </row>
    <row r="575" spans="4:4" x14ac:dyDescent="0.2">
      <c r="D575" s="145"/>
    </row>
    <row r="576" spans="4:4" x14ac:dyDescent="0.2">
      <c r="D576" s="145"/>
    </row>
    <row r="577" spans="4:4" x14ac:dyDescent="0.2">
      <c r="D577" s="145"/>
    </row>
    <row r="578" spans="4:4" x14ac:dyDescent="0.2">
      <c r="D578" s="145"/>
    </row>
    <row r="579" spans="4:4" x14ac:dyDescent="0.2">
      <c r="D579" s="145"/>
    </row>
    <row r="580" spans="4:4" x14ac:dyDescent="0.2">
      <c r="D580" s="145"/>
    </row>
    <row r="581" spans="4:4" x14ac:dyDescent="0.2">
      <c r="D581" s="145"/>
    </row>
    <row r="582" spans="4:4" x14ac:dyDescent="0.2">
      <c r="D582" s="145"/>
    </row>
    <row r="583" spans="4:4" x14ac:dyDescent="0.2">
      <c r="D583" s="145"/>
    </row>
    <row r="584" spans="4:4" x14ac:dyDescent="0.2">
      <c r="D584" s="145"/>
    </row>
    <row r="585" spans="4:4" x14ac:dyDescent="0.2">
      <c r="D585" s="145"/>
    </row>
    <row r="586" spans="4:4" x14ac:dyDescent="0.2">
      <c r="D586" s="145"/>
    </row>
    <row r="587" spans="4:4" x14ac:dyDescent="0.2">
      <c r="D587" s="145"/>
    </row>
    <row r="588" spans="4:4" x14ac:dyDescent="0.2">
      <c r="D588" s="145"/>
    </row>
    <row r="589" spans="4:4" x14ac:dyDescent="0.2">
      <c r="D589" s="145"/>
    </row>
    <row r="590" spans="4:4" x14ac:dyDescent="0.2">
      <c r="D590" s="145"/>
    </row>
    <row r="591" spans="4:4" x14ac:dyDescent="0.2">
      <c r="D591" s="145"/>
    </row>
    <row r="592" spans="4:4" x14ac:dyDescent="0.2">
      <c r="D592" s="145"/>
    </row>
    <row r="593" spans="4:4" x14ac:dyDescent="0.2">
      <c r="D593" s="145"/>
    </row>
    <row r="594" spans="4:4" x14ac:dyDescent="0.2">
      <c r="D594" s="145"/>
    </row>
    <row r="595" spans="4:4" x14ac:dyDescent="0.2">
      <c r="D595" s="145"/>
    </row>
    <row r="596" spans="4:4" x14ac:dyDescent="0.2">
      <c r="D596" s="145"/>
    </row>
    <row r="597" spans="4:4" x14ac:dyDescent="0.2">
      <c r="D597" s="145"/>
    </row>
    <row r="598" spans="4:4" x14ac:dyDescent="0.2">
      <c r="D598" s="145"/>
    </row>
    <row r="599" spans="4:4" x14ac:dyDescent="0.2">
      <c r="D599" s="145"/>
    </row>
    <row r="600" spans="4:4" x14ac:dyDescent="0.2">
      <c r="D600" s="145"/>
    </row>
    <row r="601" spans="4:4" x14ac:dyDescent="0.2">
      <c r="D601" s="145"/>
    </row>
    <row r="602" spans="4:4" x14ac:dyDescent="0.2">
      <c r="D602" s="145"/>
    </row>
    <row r="603" spans="4:4" x14ac:dyDescent="0.2">
      <c r="D603" s="145"/>
    </row>
    <row r="604" spans="4:4" x14ac:dyDescent="0.2">
      <c r="D604" s="145"/>
    </row>
    <row r="605" spans="4:4" x14ac:dyDescent="0.2">
      <c r="D605" s="145"/>
    </row>
    <row r="606" spans="4:4" x14ac:dyDescent="0.2">
      <c r="D606" s="145"/>
    </row>
    <row r="607" spans="4:4" x14ac:dyDescent="0.2">
      <c r="D607" s="145"/>
    </row>
    <row r="608" spans="4:4" x14ac:dyDescent="0.2">
      <c r="D608" s="145"/>
    </row>
    <row r="609" spans="4:4" x14ac:dyDescent="0.2">
      <c r="D609" s="145"/>
    </row>
    <row r="610" spans="4:4" x14ac:dyDescent="0.2">
      <c r="D610" s="145"/>
    </row>
    <row r="611" spans="4:4" x14ac:dyDescent="0.2">
      <c r="D611" s="145"/>
    </row>
    <row r="612" spans="4:4" x14ac:dyDescent="0.2">
      <c r="D612" s="145"/>
    </row>
    <row r="613" spans="4:4" x14ac:dyDescent="0.2">
      <c r="D613" s="145"/>
    </row>
    <row r="614" spans="4:4" x14ac:dyDescent="0.2">
      <c r="D614" s="145"/>
    </row>
    <row r="615" spans="4:4" x14ac:dyDescent="0.2">
      <c r="D615" s="145"/>
    </row>
    <row r="616" spans="4:4" x14ac:dyDescent="0.2">
      <c r="D616" s="145"/>
    </row>
    <row r="617" spans="4:4" x14ac:dyDescent="0.2">
      <c r="D617" s="145"/>
    </row>
    <row r="618" spans="4:4" x14ac:dyDescent="0.2">
      <c r="D618" s="145"/>
    </row>
    <row r="619" spans="4:4" x14ac:dyDescent="0.2">
      <c r="D619" s="145"/>
    </row>
    <row r="620" spans="4:4" x14ac:dyDescent="0.2">
      <c r="D620" s="145"/>
    </row>
    <row r="621" spans="4:4" x14ac:dyDescent="0.2">
      <c r="D621" s="145"/>
    </row>
    <row r="622" spans="4:4" x14ac:dyDescent="0.2">
      <c r="D622" s="145"/>
    </row>
    <row r="623" spans="4:4" x14ac:dyDescent="0.2">
      <c r="D623" s="145"/>
    </row>
    <row r="624" spans="4:4" x14ac:dyDescent="0.2">
      <c r="D624" s="145"/>
    </row>
    <row r="625" spans="4:4" x14ac:dyDescent="0.2">
      <c r="D625" s="145"/>
    </row>
    <row r="626" spans="4:4" x14ac:dyDescent="0.2">
      <c r="D626" s="145"/>
    </row>
    <row r="627" spans="4:4" x14ac:dyDescent="0.2">
      <c r="D627" s="145"/>
    </row>
    <row r="628" spans="4:4" x14ac:dyDescent="0.2">
      <c r="D628" s="145"/>
    </row>
    <row r="629" spans="4:4" x14ac:dyDescent="0.2">
      <c r="D629" s="145"/>
    </row>
    <row r="630" spans="4:4" x14ac:dyDescent="0.2">
      <c r="D630" s="145"/>
    </row>
    <row r="631" spans="4:4" x14ac:dyDescent="0.2">
      <c r="D631" s="145"/>
    </row>
    <row r="632" spans="4:4" x14ac:dyDescent="0.2">
      <c r="D632" s="145"/>
    </row>
    <row r="633" spans="4:4" x14ac:dyDescent="0.2">
      <c r="D633" s="145"/>
    </row>
    <row r="634" spans="4:4" x14ac:dyDescent="0.2">
      <c r="D634" s="145"/>
    </row>
    <row r="635" spans="4:4" x14ac:dyDescent="0.2">
      <c r="D635" s="145"/>
    </row>
    <row r="636" spans="4:4" x14ac:dyDescent="0.2">
      <c r="D636" s="145"/>
    </row>
    <row r="637" spans="4:4" x14ac:dyDescent="0.2">
      <c r="D637" s="145"/>
    </row>
    <row r="638" spans="4:4" x14ac:dyDescent="0.2">
      <c r="D638" s="145"/>
    </row>
    <row r="639" spans="4:4" x14ac:dyDescent="0.2">
      <c r="D639" s="145"/>
    </row>
    <row r="640" spans="4:4" x14ac:dyDescent="0.2">
      <c r="D640" s="145"/>
    </row>
    <row r="641" spans="4:4" x14ac:dyDescent="0.2">
      <c r="D641" s="145"/>
    </row>
    <row r="642" spans="4:4" x14ac:dyDescent="0.2">
      <c r="D642" s="145"/>
    </row>
    <row r="643" spans="4:4" x14ac:dyDescent="0.2">
      <c r="D643" s="145"/>
    </row>
    <row r="644" spans="4:4" x14ac:dyDescent="0.2">
      <c r="D644" s="145"/>
    </row>
    <row r="645" spans="4:4" x14ac:dyDescent="0.2">
      <c r="D645" s="145"/>
    </row>
    <row r="646" spans="4:4" x14ac:dyDescent="0.2">
      <c r="D646" s="145"/>
    </row>
    <row r="647" spans="4:4" x14ac:dyDescent="0.2">
      <c r="D647" s="145"/>
    </row>
    <row r="648" spans="4:4" x14ac:dyDescent="0.2">
      <c r="D648" s="145"/>
    </row>
    <row r="649" spans="4:4" x14ac:dyDescent="0.2">
      <c r="D649" s="145"/>
    </row>
    <row r="650" spans="4:4" x14ac:dyDescent="0.2">
      <c r="D650" s="145"/>
    </row>
    <row r="651" spans="4:4" x14ac:dyDescent="0.2">
      <c r="D651" s="145"/>
    </row>
    <row r="652" spans="4:4" x14ac:dyDescent="0.2">
      <c r="D652" s="145"/>
    </row>
    <row r="653" spans="4:4" x14ac:dyDescent="0.2">
      <c r="D653" s="145"/>
    </row>
    <row r="654" spans="4:4" x14ac:dyDescent="0.2">
      <c r="D654" s="145"/>
    </row>
    <row r="655" spans="4:4" x14ac:dyDescent="0.2">
      <c r="D655" s="145"/>
    </row>
    <row r="656" spans="4:4" x14ac:dyDescent="0.2">
      <c r="D656" s="145"/>
    </row>
    <row r="657" spans="4:4" x14ac:dyDescent="0.2">
      <c r="D657" s="145"/>
    </row>
    <row r="658" spans="4:4" x14ac:dyDescent="0.2">
      <c r="D658" s="145"/>
    </row>
    <row r="659" spans="4:4" x14ac:dyDescent="0.2">
      <c r="D659" s="145"/>
    </row>
    <row r="660" spans="4:4" x14ac:dyDescent="0.2">
      <c r="D660" s="145"/>
    </row>
    <row r="661" spans="4:4" x14ac:dyDescent="0.2">
      <c r="D661" s="145"/>
    </row>
    <row r="662" spans="4:4" x14ac:dyDescent="0.2">
      <c r="D662" s="145"/>
    </row>
    <row r="663" spans="4:4" x14ac:dyDescent="0.2">
      <c r="D663" s="145"/>
    </row>
    <row r="664" spans="4:4" x14ac:dyDescent="0.2">
      <c r="D664" s="145"/>
    </row>
    <row r="665" spans="4:4" x14ac:dyDescent="0.2">
      <c r="D665" s="145"/>
    </row>
    <row r="666" spans="4:4" x14ac:dyDescent="0.2">
      <c r="D666" s="145"/>
    </row>
    <row r="667" spans="4:4" x14ac:dyDescent="0.2">
      <c r="D667" s="145"/>
    </row>
    <row r="668" spans="4:4" x14ac:dyDescent="0.2">
      <c r="D668" s="145"/>
    </row>
    <row r="669" spans="4:4" x14ac:dyDescent="0.2">
      <c r="D669" s="145"/>
    </row>
    <row r="670" spans="4:4" x14ac:dyDescent="0.2">
      <c r="D670" s="145"/>
    </row>
    <row r="671" spans="4:4" x14ac:dyDescent="0.2">
      <c r="D671" s="145"/>
    </row>
    <row r="672" spans="4:4" x14ac:dyDescent="0.2">
      <c r="D672" s="145"/>
    </row>
    <row r="673" spans="4:4" x14ac:dyDescent="0.2">
      <c r="D673" s="145"/>
    </row>
    <row r="674" spans="4:4" x14ac:dyDescent="0.2">
      <c r="D674" s="145"/>
    </row>
    <row r="675" spans="4:4" x14ac:dyDescent="0.2">
      <c r="D675" s="145"/>
    </row>
    <row r="676" spans="4:4" x14ac:dyDescent="0.2">
      <c r="D676" s="145"/>
    </row>
    <row r="677" spans="4:4" x14ac:dyDescent="0.2">
      <c r="D677" s="145"/>
    </row>
    <row r="678" spans="4:4" x14ac:dyDescent="0.2">
      <c r="D678" s="145"/>
    </row>
    <row r="679" spans="4:4" x14ac:dyDescent="0.2">
      <c r="D679" s="145"/>
    </row>
    <row r="680" spans="4:4" x14ac:dyDescent="0.2">
      <c r="D680" s="145"/>
    </row>
    <row r="681" spans="4:4" x14ac:dyDescent="0.2">
      <c r="D681" s="145"/>
    </row>
    <row r="682" spans="4:4" x14ac:dyDescent="0.2">
      <c r="D682" s="145"/>
    </row>
    <row r="683" spans="4:4" x14ac:dyDescent="0.2">
      <c r="D683" s="145"/>
    </row>
    <row r="684" spans="4:4" x14ac:dyDescent="0.2">
      <c r="D684" s="145"/>
    </row>
    <row r="685" spans="4:4" x14ac:dyDescent="0.2">
      <c r="D685" s="145"/>
    </row>
    <row r="686" spans="4:4" x14ac:dyDescent="0.2">
      <c r="D686" s="145"/>
    </row>
    <row r="687" spans="4:4" x14ac:dyDescent="0.2">
      <c r="D687" s="145"/>
    </row>
    <row r="688" spans="4:4" x14ac:dyDescent="0.2">
      <c r="D688" s="145"/>
    </row>
    <row r="689" spans="4:4" x14ac:dyDescent="0.2">
      <c r="D689" s="145"/>
    </row>
    <row r="690" spans="4:4" x14ac:dyDescent="0.2">
      <c r="D690" s="145"/>
    </row>
    <row r="691" spans="4:4" x14ac:dyDescent="0.2">
      <c r="D691" s="145"/>
    </row>
    <row r="692" spans="4:4" x14ac:dyDescent="0.2">
      <c r="D692" s="145"/>
    </row>
    <row r="693" spans="4:4" x14ac:dyDescent="0.2">
      <c r="D693" s="145"/>
    </row>
    <row r="694" spans="4:4" x14ac:dyDescent="0.2">
      <c r="D694" s="145"/>
    </row>
    <row r="695" spans="4:4" x14ac:dyDescent="0.2">
      <c r="D695" s="145"/>
    </row>
    <row r="696" spans="4:4" x14ac:dyDescent="0.2">
      <c r="D696" s="145"/>
    </row>
    <row r="697" spans="4:4" x14ac:dyDescent="0.2">
      <c r="D697" s="145"/>
    </row>
    <row r="698" spans="4:4" x14ac:dyDescent="0.2">
      <c r="D698" s="145"/>
    </row>
    <row r="699" spans="4:4" x14ac:dyDescent="0.2">
      <c r="D699" s="145"/>
    </row>
    <row r="700" spans="4:4" x14ac:dyDescent="0.2">
      <c r="D700" s="145"/>
    </row>
    <row r="701" spans="4:4" x14ac:dyDescent="0.2">
      <c r="D701" s="145"/>
    </row>
    <row r="702" spans="4:4" x14ac:dyDescent="0.2">
      <c r="D702" s="145"/>
    </row>
    <row r="703" spans="4:4" x14ac:dyDescent="0.2">
      <c r="D703" s="145"/>
    </row>
    <row r="704" spans="4:4" x14ac:dyDescent="0.2">
      <c r="D704" s="145"/>
    </row>
    <row r="705" spans="4:4" x14ac:dyDescent="0.2">
      <c r="D705" s="145"/>
    </row>
    <row r="706" spans="4:4" x14ac:dyDescent="0.2">
      <c r="D706" s="145"/>
    </row>
    <row r="707" spans="4:4" x14ac:dyDescent="0.2">
      <c r="D707" s="145"/>
    </row>
    <row r="708" spans="4:4" x14ac:dyDescent="0.2">
      <c r="D708" s="145"/>
    </row>
    <row r="709" spans="4:4" x14ac:dyDescent="0.2">
      <c r="D709" s="145"/>
    </row>
    <row r="710" spans="4:4" x14ac:dyDescent="0.2">
      <c r="D710" s="145"/>
    </row>
    <row r="711" spans="4:4" x14ac:dyDescent="0.2">
      <c r="D711" s="145"/>
    </row>
    <row r="712" spans="4:4" x14ac:dyDescent="0.2">
      <c r="D712" s="145"/>
    </row>
    <row r="713" spans="4:4" x14ac:dyDescent="0.2">
      <c r="D713" s="145"/>
    </row>
    <row r="714" spans="4:4" x14ac:dyDescent="0.2">
      <c r="D714" s="145"/>
    </row>
    <row r="715" spans="4:4" x14ac:dyDescent="0.2">
      <c r="D715" s="145"/>
    </row>
    <row r="716" spans="4:4" x14ac:dyDescent="0.2">
      <c r="D716" s="145"/>
    </row>
    <row r="717" spans="4:4" x14ac:dyDescent="0.2">
      <c r="D717" s="145"/>
    </row>
    <row r="718" spans="4:4" x14ac:dyDescent="0.2">
      <c r="D718" s="145"/>
    </row>
    <row r="719" spans="4:4" x14ac:dyDescent="0.2">
      <c r="D719" s="145"/>
    </row>
    <row r="720" spans="4:4" x14ac:dyDescent="0.2">
      <c r="D720" s="145"/>
    </row>
    <row r="721" spans="4:4" x14ac:dyDescent="0.2">
      <c r="D721" s="145"/>
    </row>
    <row r="722" spans="4:4" x14ac:dyDescent="0.2">
      <c r="D722" s="145"/>
    </row>
    <row r="723" spans="4:4" x14ac:dyDescent="0.2">
      <c r="D723" s="145"/>
    </row>
    <row r="724" spans="4:4" x14ac:dyDescent="0.2">
      <c r="D724" s="145"/>
    </row>
    <row r="725" spans="4:4" x14ac:dyDescent="0.2">
      <c r="D725" s="145"/>
    </row>
    <row r="726" spans="4:4" x14ac:dyDescent="0.2">
      <c r="D726" s="145"/>
    </row>
    <row r="727" spans="4:4" x14ac:dyDescent="0.2">
      <c r="D727" s="145"/>
    </row>
    <row r="728" spans="4:4" x14ac:dyDescent="0.2">
      <c r="D728" s="145"/>
    </row>
    <row r="729" spans="4:4" x14ac:dyDescent="0.2">
      <c r="D729" s="145"/>
    </row>
    <row r="730" spans="4:4" x14ac:dyDescent="0.2">
      <c r="D730" s="145"/>
    </row>
    <row r="731" spans="4:4" x14ac:dyDescent="0.2">
      <c r="D731" s="145"/>
    </row>
    <row r="732" spans="4:4" x14ac:dyDescent="0.2">
      <c r="D732" s="145"/>
    </row>
    <row r="733" spans="4:4" x14ac:dyDescent="0.2">
      <c r="D733" s="145"/>
    </row>
    <row r="734" spans="4:4" x14ac:dyDescent="0.2">
      <c r="D734" s="145"/>
    </row>
    <row r="735" spans="4:4" x14ac:dyDescent="0.2">
      <c r="D735" s="145"/>
    </row>
    <row r="736" spans="4:4" x14ac:dyDescent="0.2">
      <c r="D736" s="145"/>
    </row>
    <row r="737" spans="4:4" x14ac:dyDescent="0.2">
      <c r="D737" s="145"/>
    </row>
    <row r="738" spans="4:4" x14ac:dyDescent="0.2">
      <c r="D738" s="145"/>
    </row>
    <row r="739" spans="4:4" x14ac:dyDescent="0.2">
      <c r="D739" s="145"/>
    </row>
    <row r="740" spans="4:4" x14ac:dyDescent="0.2">
      <c r="D740" s="145"/>
    </row>
    <row r="741" spans="4:4" x14ac:dyDescent="0.2">
      <c r="D741" s="145"/>
    </row>
    <row r="742" spans="4:4" x14ac:dyDescent="0.2">
      <c r="D742" s="145"/>
    </row>
    <row r="743" spans="4:4" x14ac:dyDescent="0.2">
      <c r="D743" s="145"/>
    </row>
    <row r="744" spans="4:4" x14ac:dyDescent="0.2">
      <c r="D744" s="145"/>
    </row>
    <row r="745" spans="4:4" x14ac:dyDescent="0.2">
      <c r="D745" s="145"/>
    </row>
    <row r="746" spans="4:4" x14ac:dyDescent="0.2">
      <c r="D746" s="145"/>
    </row>
    <row r="747" spans="4:4" x14ac:dyDescent="0.2">
      <c r="D747" s="145"/>
    </row>
    <row r="748" spans="4:4" x14ac:dyDescent="0.2">
      <c r="D748" s="145"/>
    </row>
    <row r="749" spans="4:4" x14ac:dyDescent="0.2">
      <c r="D749" s="145"/>
    </row>
    <row r="750" spans="4:4" x14ac:dyDescent="0.2">
      <c r="D750" s="145"/>
    </row>
    <row r="751" spans="4:4" x14ac:dyDescent="0.2">
      <c r="D751" s="145"/>
    </row>
    <row r="752" spans="4:4" x14ac:dyDescent="0.2">
      <c r="D752" s="145"/>
    </row>
    <row r="753" spans="4:4" x14ac:dyDescent="0.2">
      <c r="D753" s="145"/>
    </row>
    <row r="754" spans="4:4" x14ac:dyDescent="0.2">
      <c r="D754" s="145"/>
    </row>
    <row r="755" spans="4:4" x14ac:dyDescent="0.2">
      <c r="D755" s="145"/>
    </row>
    <row r="756" spans="4:4" x14ac:dyDescent="0.2">
      <c r="D756" s="145"/>
    </row>
    <row r="757" spans="4:4" x14ac:dyDescent="0.2">
      <c r="D757" s="145"/>
    </row>
    <row r="758" spans="4:4" x14ac:dyDescent="0.2">
      <c r="D758" s="145"/>
    </row>
    <row r="759" spans="4:4" x14ac:dyDescent="0.2">
      <c r="D759" s="145"/>
    </row>
    <row r="760" spans="4:4" x14ac:dyDescent="0.2">
      <c r="D760" s="145"/>
    </row>
    <row r="761" spans="4:4" x14ac:dyDescent="0.2">
      <c r="D761" s="145"/>
    </row>
    <row r="762" spans="4:4" x14ac:dyDescent="0.2">
      <c r="D762" s="145"/>
    </row>
    <row r="763" spans="4:4" x14ac:dyDescent="0.2">
      <c r="D763" s="145"/>
    </row>
    <row r="764" spans="4:4" x14ac:dyDescent="0.2">
      <c r="D764" s="145"/>
    </row>
    <row r="765" spans="4:4" x14ac:dyDescent="0.2">
      <c r="D765" s="145"/>
    </row>
    <row r="766" spans="4:4" x14ac:dyDescent="0.2">
      <c r="D766" s="145"/>
    </row>
    <row r="767" spans="4:4" x14ac:dyDescent="0.2">
      <c r="D767" s="145"/>
    </row>
    <row r="768" spans="4:4" x14ac:dyDescent="0.2">
      <c r="D768" s="145"/>
    </row>
    <row r="769" spans="4:4" x14ac:dyDescent="0.2">
      <c r="D769" s="145"/>
    </row>
    <row r="770" spans="4:4" x14ac:dyDescent="0.2">
      <c r="D770" s="145"/>
    </row>
    <row r="771" spans="4:4" x14ac:dyDescent="0.2">
      <c r="D771" s="145"/>
    </row>
    <row r="772" spans="4:4" x14ac:dyDescent="0.2">
      <c r="D772" s="145"/>
    </row>
    <row r="773" spans="4:4" x14ac:dyDescent="0.2">
      <c r="D773" s="145"/>
    </row>
    <row r="774" spans="4:4" x14ac:dyDescent="0.2">
      <c r="D774" s="145"/>
    </row>
    <row r="775" spans="4:4" x14ac:dyDescent="0.2">
      <c r="D775" s="145"/>
    </row>
    <row r="776" spans="4:4" x14ac:dyDescent="0.2">
      <c r="D776" s="145"/>
    </row>
    <row r="777" spans="4:4" x14ac:dyDescent="0.2">
      <c r="D777" s="145"/>
    </row>
    <row r="778" spans="4:4" x14ac:dyDescent="0.2">
      <c r="D778" s="145"/>
    </row>
    <row r="779" spans="4:4" x14ac:dyDescent="0.2">
      <c r="D779" s="145"/>
    </row>
    <row r="780" spans="4:4" x14ac:dyDescent="0.2">
      <c r="D780" s="145"/>
    </row>
    <row r="781" spans="4:4" x14ac:dyDescent="0.2">
      <c r="D781" s="145"/>
    </row>
    <row r="782" spans="4:4" x14ac:dyDescent="0.2">
      <c r="D782" s="145"/>
    </row>
    <row r="783" spans="4:4" x14ac:dyDescent="0.2">
      <c r="D783" s="145"/>
    </row>
    <row r="784" spans="4:4" x14ac:dyDescent="0.2">
      <c r="D784" s="145"/>
    </row>
    <row r="785" spans="4:4" x14ac:dyDescent="0.2">
      <c r="D785" s="145"/>
    </row>
    <row r="786" spans="4:4" x14ac:dyDescent="0.2">
      <c r="D786" s="145"/>
    </row>
    <row r="787" spans="4:4" x14ac:dyDescent="0.2">
      <c r="D787" s="145"/>
    </row>
    <row r="788" spans="4:4" x14ac:dyDescent="0.2">
      <c r="D788" s="145"/>
    </row>
    <row r="789" spans="4:4" x14ac:dyDescent="0.2">
      <c r="D789" s="145"/>
    </row>
    <row r="790" spans="4:4" x14ac:dyDescent="0.2">
      <c r="D790" s="145"/>
    </row>
    <row r="791" spans="4:4" x14ac:dyDescent="0.2">
      <c r="D791" s="145"/>
    </row>
    <row r="792" spans="4:4" x14ac:dyDescent="0.2">
      <c r="D792" s="145"/>
    </row>
    <row r="793" spans="4:4" x14ac:dyDescent="0.2">
      <c r="D793" s="145"/>
    </row>
    <row r="794" spans="4:4" x14ac:dyDescent="0.2">
      <c r="D794" s="145"/>
    </row>
    <row r="795" spans="4:4" x14ac:dyDescent="0.2">
      <c r="D795" s="145"/>
    </row>
    <row r="796" spans="4:4" x14ac:dyDescent="0.2">
      <c r="D796" s="145"/>
    </row>
    <row r="797" spans="4:4" x14ac:dyDescent="0.2">
      <c r="D797" s="145"/>
    </row>
    <row r="798" spans="4:4" x14ac:dyDescent="0.2">
      <c r="D798" s="145"/>
    </row>
    <row r="799" spans="4:4" x14ac:dyDescent="0.2">
      <c r="D799" s="145"/>
    </row>
    <row r="800" spans="4:4" x14ac:dyDescent="0.2">
      <c r="D800" s="145"/>
    </row>
    <row r="801" spans="4:4" x14ac:dyDescent="0.2">
      <c r="D801" s="145"/>
    </row>
    <row r="802" spans="4:4" x14ac:dyDescent="0.2">
      <c r="D802" s="145"/>
    </row>
    <row r="803" spans="4:4" x14ac:dyDescent="0.2">
      <c r="D803" s="145"/>
    </row>
    <row r="804" spans="4:4" x14ac:dyDescent="0.2">
      <c r="D804" s="145"/>
    </row>
    <row r="805" spans="4:4" x14ac:dyDescent="0.2">
      <c r="D805" s="145"/>
    </row>
    <row r="806" spans="4:4" x14ac:dyDescent="0.2">
      <c r="D806" s="145"/>
    </row>
    <row r="807" spans="4:4" x14ac:dyDescent="0.2">
      <c r="D807" s="145"/>
    </row>
    <row r="808" spans="4:4" x14ac:dyDescent="0.2">
      <c r="D808" s="145"/>
    </row>
    <row r="809" spans="4:4" x14ac:dyDescent="0.2">
      <c r="D809" s="145"/>
    </row>
    <row r="810" spans="4:4" x14ac:dyDescent="0.2">
      <c r="D810" s="145"/>
    </row>
    <row r="811" spans="4:4" x14ac:dyDescent="0.2">
      <c r="D811" s="145"/>
    </row>
    <row r="812" spans="4:4" x14ac:dyDescent="0.2">
      <c r="D812" s="145"/>
    </row>
    <row r="813" spans="4:4" x14ac:dyDescent="0.2">
      <c r="D813" s="145"/>
    </row>
    <row r="814" spans="4:4" x14ac:dyDescent="0.2">
      <c r="D814" s="145"/>
    </row>
    <row r="815" spans="4:4" x14ac:dyDescent="0.2">
      <c r="D815" s="145"/>
    </row>
    <row r="816" spans="4:4" x14ac:dyDescent="0.2">
      <c r="D816" s="145"/>
    </row>
    <row r="817" spans="4:4" x14ac:dyDescent="0.2">
      <c r="D817" s="145"/>
    </row>
    <row r="818" spans="4:4" x14ac:dyDescent="0.2">
      <c r="D818" s="145"/>
    </row>
    <row r="819" spans="4:4" x14ac:dyDescent="0.2">
      <c r="D819" s="145"/>
    </row>
    <row r="820" spans="4:4" x14ac:dyDescent="0.2">
      <c r="D820" s="145"/>
    </row>
    <row r="821" spans="4:4" x14ac:dyDescent="0.2">
      <c r="D821" s="145"/>
    </row>
    <row r="822" spans="4:4" x14ac:dyDescent="0.2">
      <c r="D822" s="145"/>
    </row>
    <row r="823" spans="4:4" x14ac:dyDescent="0.2">
      <c r="D823" s="145"/>
    </row>
    <row r="824" spans="4:4" x14ac:dyDescent="0.2">
      <c r="D824" s="145"/>
    </row>
    <row r="825" spans="4:4" x14ac:dyDescent="0.2">
      <c r="D825" s="145"/>
    </row>
    <row r="826" spans="4:4" x14ac:dyDescent="0.2">
      <c r="D826" s="145"/>
    </row>
    <row r="827" spans="4:4" x14ac:dyDescent="0.2">
      <c r="D827" s="145"/>
    </row>
    <row r="828" spans="4:4" x14ac:dyDescent="0.2">
      <c r="D828" s="145"/>
    </row>
    <row r="829" spans="4:4" x14ac:dyDescent="0.2">
      <c r="D829" s="145"/>
    </row>
    <row r="830" spans="4:4" x14ac:dyDescent="0.2">
      <c r="D830" s="145"/>
    </row>
    <row r="831" spans="4:4" x14ac:dyDescent="0.2">
      <c r="D831" s="145"/>
    </row>
    <row r="832" spans="4:4" x14ac:dyDescent="0.2">
      <c r="D832" s="145"/>
    </row>
    <row r="833" spans="4:4" x14ac:dyDescent="0.2">
      <c r="D833" s="145"/>
    </row>
    <row r="834" spans="4:4" x14ac:dyDescent="0.2">
      <c r="D834" s="145"/>
    </row>
    <row r="835" spans="4:4" x14ac:dyDescent="0.2">
      <c r="D835" s="145"/>
    </row>
    <row r="836" spans="4:4" x14ac:dyDescent="0.2">
      <c r="D836" s="145"/>
    </row>
    <row r="837" spans="4:4" x14ac:dyDescent="0.2">
      <c r="D837" s="145"/>
    </row>
    <row r="838" spans="4:4" x14ac:dyDescent="0.2">
      <c r="D838" s="145"/>
    </row>
    <row r="839" spans="4:4" x14ac:dyDescent="0.2">
      <c r="D839" s="145"/>
    </row>
    <row r="840" spans="4:4" x14ac:dyDescent="0.2">
      <c r="D840" s="145"/>
    </row>
    <row r="841" spans="4:4" x14ac:dyDescent="0.2">
      <c r="D841" s="145"/>
    </row>
    <row r="842" spans="4:4" x14ac:dyDescent="0.2">
      <c r="D842" s="145"/>
    </row>
    <row r="843" spans="4:4" x14ac:dyDescent="0.2">
      <c r="D843" s="145"/>
    </row>
    <row r="844" spans="4:4" x14ac:dyDescent="0.2">
      <c r="D844" s="145"/>
    </row>
    <row r="845" spans="4:4" x14ac:dyDescent="0.2">
      <c r="D845" s="145"/>
    </row>
    <row r="846" spans="4:4" x14ac:dyDescent="0.2">
      <c r="D846" s="145"/>
    </row>
    <row r="847" spans="4:4" x14ac:dyDescent="0.2">
      <c r="D847" s="145"/>
    </row>
    <row r="848" spans="4:4" x14ac:dyDescent="0.2">
      <c r="D848" s="145"/>
    </row>
    <row r="849" spans="4:4" x14ac:dyDescent="0.2">
      <c r="D849" s="145"/>
    </row>
    <row r="850" spans="4:4" x14ac:dyDescent="0.2">
      <c r="D850" s="145"/>
    </row>
    <row r="851" spans="4:4" x14ac:dyDescent="0.2">
      <c r="D851" s="145"/>
    </row>
    <row r="852" spans="4:4" x14ac:dyDescent="0.2">
      <c r="D852" s="145"/>
    </row>
    <row r="853" spans="4:4" x14ac:dyDescent="0.2">
      <c r="D853" s="145"/>
    </row>
    <row r="854" spans="4:4" x14ac:dyDescent="0.2">
      <c r="D854" s="145"/>
    </row>
    <row r="855" spans="4:4" x14ac:dyDescent="0.2">
      <c r="D855" s="145"/>
    </row>
    <row r="856" spans="4:4" x14ac:dyDescent="0.2">
      <c r="D856" s="145"/>
    </row>
    <row r="857" spans="4:4" x14ac:dyDescent="0.2">
      <c r="D857" s="145"/>
    </row>
    <row r="858" spans="4:4" x14ac:dyDescent="0.2">
      <c r="D858" s="145"/>
    </row>
    <row r="859" spans="4:4" x14ac:dyDescent="0.2">
      <c r="D859" s="145"/>
    </row>
    <row r="860" spans="4:4" x14ac:dyDescent="0.2">
      <c r="D860" s="145"/>
    </row>
    <row r="861" spans="4:4" x14ac:dyDescent="0.2">
      <c r="D861" s="145"/>
    </row>
    <row r="862" spans="4:4" x14ac:dyDescent="0.2">
      <c r="D862" s="145"/>
    </row>
    <row r="863" spans="4:4" x14ac:dyDescent="0.2">
      <c r="D863" s="145"/>
    </row>
    <row r="864" spans="4:4" x14ac:dyDescent="0.2">
      <c r="D864" s="145"/>
    </row>
    <row r="865" spans="4:4" x14ac:dyDescent="0.2">
      <c r="D865" s="145"/>
    </row>
    <row r="866" spans="4:4" x14ac:dyDescent="0.2">
      <c r="D866" s="145"/>
    </row>
    <row r="867" spans="4:4" x14ac:dyDescent="0.2">
      <c r="D867" s="145"/>
    </row>
    <row r="868" spans="4:4" x14ac:dyDescent="0.2">
      <c r="D868" s="145"/>
    </row>
    <row r="869" spans="4:4" x14ac:dyDescent="0.2">
      <c r="D869" s="145"/>
    </row>
    <row r="870" spans="4:4" x14ac:dyDescent="0.2">
      <c r="D870" s="145"/>
    </row>
    <row r="871" spans="4:4" x14ac:dyDescent="0.2">
      <c r="D871" s="145"/>
    </row>
    <row r="872" spans="4:4" x14ac:dyDescent="0.2">
      <c r="D872" s="145"/>
    </row>
    <row r="873" spans="4:4" x14ac:dyDescent="0.2">
      <c r="D873" s="145"/>
    </row>
    <row r="874" spans="4:4" x14ac:dyDescent="0.2">
      <c r="D874" s="145"/>
    </row>
    <row r="875" spans="4:4" x14ac:dyDescent="0.2">
      <c r="D875" s="145"/>
    </row>
    <row r="876" spans="4:4" x14ac:dyDescent="0.2">
      <c r="D876" s="145"/>
    </row>
    <row r="877" spans="4:4" x14ac:dyDescent="0.2">
      <c r="D877" s="145"/>
    </row>
    <row r="878" spans="4:4" x14ac:dyDescent="0.2">
      <c r="D878" s="145"/>
    </row>
    <row r="879" spans="4:4" x14ac:dyDescent="0.2">
      <c r="D879" s="145"/>
    </row>
    <row r="880" spans="4:4" x14ac:dyDescent="0.2">
      <c r="D880" s="145"/>
    </row>
    <row r="881" spans="4:4" x14ac:dyDescent="0.2">
      <c r="D881" s="145"/>
    </row>
    <row r="882" spans="4:4" x14ac:dyDescent="0.2">
      <c r="D882" s="145"/>
    </row>
    <row r="883" spans="4:4" x14ac:dyDescent="0.2">
      <c r="D883" s="145"/>
    </row>
    <row r="884" spans="4:4" x14ac:dyDescent="0.2">
      <c r="D884" s="145"/>
    </row>
    <row r="885" spans="4:4" x14ac:dyDescent="0.2">
      <c r="D885" s="145"/>
    </row>
    <row r="886" spans="4:4" x14ac:dyDescent="0.2">
      <c r="D886" s="145"/>
    </row>
    <row r="887" spans="4:4" x14ac:dyDescent="0.2">
      <c r="D887" s="145"/>
    </row>
    <row r="888" spans="4:4" x14ac:dyDescent="0.2">
      <c r="D888" s="145"/>
    </row>
    <row r="889" spans="4:4" x14ac:dyDescent="0.2">
      <c r="D889" s="145"/>
    </row>
    <row r="890" spans="4:4" x14ac:dyDescent="0.2">
      <c r="D890" s="145"/>
    </row>
    <row r="891" spans="4:4" x14ac:dyDescent="0.2">
      <c r="D891" s="145"/>
    </row>
    <row r="892" spans="4:4" x14ac:dyDescent="0.2">
      <c r="D892" s="145"/>
    </row>
    <row r="893" spans="4:4" x14ac:dyDescent="0.2">
      <c r="D893" s="145"/>
    </row>
    <row r="894" spans="4:4" x14ac:dyDescent="0.2">
      <c r="D894" s="145"/>
    </row>
    <row r="895" spans="4:4" x14ac:dyDescent="0.2">
      <c r="D895" s="145"/>
    </row>
    <row r="896" spans="4:4" x14ac:dyDescent="0.2">
      <c r="D896" s="145"/>
    </row>
    <row r="897" spans="4:4" x14ac:dyDescent="0.2">
      <c r="D897" s="145"/>
    </row>
    <row r="898" spans="4:4" x14ac:dyDescent="0.2">
      <c r="D898" s="145"/>
    </row>
    <row r="899" spans="4:4" x14ac:dyDescent="0.2">
      <c r="D899" s="145"/>
    </row>
    <row r="900" spans="4:4" x14ac:dyDescent="0.2">
      <c r="D900" s="145"/>
    </row>
    <row r="901" spans="4:4" x14ac:dyDescent="0.2">
      <c r="D901" s="145"/>
    </row>
    <row r="902" spans="4:4" x14ac:dyDescent="0.2">
      <c r="D902" s="145"/>
    </row>
    <row r="903" spans="4:4" x14ac:dyDescent="0.2">
      <c r="D903" s="145"/>
    </row>
    <row r="904" spans="4:4" x14ac:dyDescent="0.2">
      <c r="D904" s="145"/>
    </row>
    <row r="905" spans="4:4" x14ac:dyDescent="0.2">
      <c r="D905" s="145"/>
    </row>
    <row r="906" spans="4:4" x14ac:dyDescent="0.2">
      <c r="D906" s="145"/>
    </row>
    <row r="907" spans="4:4" x14ac:dyDescent="0.2">
      <c r="D907" s="145"/>
    </row>
    <row r="908" spans="4:4" x14ac:dyDescent="0.2">
      <c r="D908" s="145"/>
    </row>
    <row r="909" spans="4:4" x14ac:dyDescent="0.2">
      <c r="D909" s="145"/>
    </row>
    <row r="910" spans="4:4" x14ac:dyDescent="0.2">
      <c r="D910" s="145"/>
    </row>
    <row r="911" spans="4:4" x14ac:dyDescent="0.2">
      <c r="D911" s="145"/>
    </row>
    <row r="912" spans="4:4" x14ac:dyDescent="0.2">
      <c r="D912" s="145"/>
    </row>
    <row r="913" spans="4:4" x14ac:dyDescent="0.2">
      <c r="D913" s="145"/>
    </row>
    <row r="914" spans="4:4" x14ac:dyDescent="0.2">
      <c r="D914" s="145"/>
    </row>
    <row r="915" spans="4:4" x14ac:dyDescent="0.2">
      <c r="D915" s="145"/>
    </row>
    <row r="916" spans="4:4" x14ac:dyDescent="0.2">
      <c r="D916" s="145"/>
    </row>
    <row r="917" spans="4:4" x14ac:dyDescent="0.2">
      <c r="D917" s="145"/>
    </row>
    <row r="918" spans="4:4" x14ac:dyDescent="0.2">
      <c r="D918" s="145"/>
    </row>
    <row r="919" spans="4:4" x14ac:dyDescent="0.2">
      <c r="D919" s="145"/>
    </row>
    <row r="920" spans="4:4" x14ac:dyDescent="0.2">
      <c r="D920" s="145"/>
    </row>
    <row r="921" spans="4:4" x14ac:dyDescent="0.2">
      <c r="D921" s="145"/>
    </row>
    <row r="922" spans="4:4" x14ac:dyDescent="0.2">
      <c r="D922" s="145"/>
    </row>
    <row r="923" spans="4:4" x14ac:dyDescent="0.2">
      <c r="D923" s="145"/>
    </row>
    <row r="924" spans="4:4" x14ac:dyDescent="0.2">
      <c r="D924" s="145"/>
    </row>
    <row r="925" spans="4:4" x14ac:dyDescent="0.2">
      <c r="D925" s="145"/>
    </row>
    <row r="926" spans="4:4" x14ac:dyDescent="0.2">
      <c r="D926" s="145"/>
    </row>
    <row r="927" spans="4:4" x14ac:dyDescent="0.2">
      <c r="D927" s="145"/>
    </row>
    <row r="928" spans="4:4" x14ac:dyDescent="0.2">
      <c r="D928" s="145"/>
    </row>
    <row r="929" spans="4:4" x14ac:dyDescent="0.2">
      <c r="D929" s="145"/>
    </row>
    <row r="930" spans="4:4" x14ac:dyDescent="0.2">
      <c r="D930" s="145"/>
    </row>
    <row r="931" spans="4:4" x14ac:dyDescent="0.2">
      <c r="D931" s="145"/>
    </row>
    <row r="932" spans="4:4" x14ac:dyDescent="0.2">
      <c r="D932" s="145"/>
    </row>
    <row r="933" spans="4:4" x14ac:dyDescent="0.2">
      <c r="D933" s="145"/>
    </row>
    <row r="934" spans="4:4" x14ac:dyDescent="0.2">
      <c r="D934" s="145"/>
    </row>
    <row r="935" spans="4:4" x14ac:dyDescent="0.2">
      <c r="D935" s="145"/>
    </row>
    <row r="936" spans="4:4" x14ac:dyDescent="0.2">
      <c r="D936" s="145"/>
    </row>
    <row r="937" spans="4:4" x14ac:dyDescent="0.2">
      <c r="D937" s="145"/>
    </row>
    <row r="938" spans="4:4" x14ac:dyDescent="0.2">
      <c r="D938" s="145"/>
    </row>
    <row r="939" spans="4:4" x14ac:dyDescent="0.2">
      <c r="D939" s="145"/>
    </row>
    <row r="940" spans="4:4" x14ac:dyDescent="0.2">
      <c r="D940" s="145"/>
    </row>
    <row r="941" spans="4:4" x14ac:dyDescent="0.2">
      <c r="D941" s="145"/>
    </row>
    <row r="942" spans="4:4" x14ac:dyDescent="0.2">
      <c r="D942" s="145"/>
    </row>
    <row r="943" spans="4:4" x14ac:dyDescent="0.2">
      <c r="D943" s="145"/>
    </row>
    <row r="944" spans="4:4" x14ac:dyDescent="0.2">
      <c r="D944" s="145"/>
    </row>
    <row r="945" spans="4:4" x14ac:dyDescent="0.2">
      <c r="D945" s="145"/>
    </row>
    <row r="946" spans="4:4" x14ac:dyDescent="0.2">
      <c r="D946" s="145"/>
    </row>
    <row r="947" spans="4:4" x14ac:dyDescent="0.2">
      <c r="D947" s="145"/>
    </row>
    <row r="948" spans="4:4" x14ac:dyDescent="0.2">
      <c r="D948" s="145"/>
    </row>
    <row r="949" spans="4:4" x14ac:dyDescent="0.2">
      <c r="D949" s="145"/>
    </row>
    <row r="950" spans="4:4" x14ac:dyDescent="0.2">
      <c r="D950" s="145"/>
    </row>
    <row r="951" spans="4:4" x14ac:dyDescent="0.2">
      <c r="D951" s="145"/>
    </row>
    <row r="952" spans="4:4" x14ac:dyDescent="0.2">
      <c r="D952" s="145"/>
    </row>
    <row r="953" spans="4:4" x14ac:dyDescent="0.2">
      <c r="D953" s="145"/>
    </row>
    <row r="954" spans="4:4" x14ac:dyDescent="0.2">
      <c r="D954" s="145"/>
    </row>
    <row r="955" spans="4:4" x14ac:dyDescent="0.2">
      <c r="D955" s="145"/>
    </row>
    <row r="956" spans="4:4" x14ac:dyDescent="0.2">
      <c r="D956" s="145"/>
    </row>
    <row r="957" spans="4:4" x14ac:dyDescent="0.2">
      <c r="D957" s="145"/>
    </row>
    <row r="958" spans="4:4" x14ac:dyDescent="0.2">
      <c r="D958" s="145"/>
    </row>
    <row r="959" spans="4:4" x14ac:dyDescent="0.2">
      <c r="D959" s="145"/>
    </row>
    <row r="960" spans="4:4" x14ac:dyDescent="0.2">
      <c r="D960" s="145"/>
    </row>
    <row r="961" spans="4:4" x14ac:dyDescent="0.2">
      <c r="D961" s="145"/>
    </row>
    <row r="962" spans="4:4" x14ac:dyDescent="0.2">
      <c r="D962" s="145"/>
    </row>
    <row r="963" spans="4:4" x14ac:dyDescent="0.2">
      <c r="D963" s="145"/>
    </row>
    <row r="964" spans="4:4" x14ac:dyDescent="0.2">
      <c r="D964" s="145"/>
    </row>
    <row r="965" spans="4:4" x14ac:dyDescent="0.2">
      <c r="D965" s="145"/>
    </row>
    <row r="966" spans="4:4" x14ac:dyDescent="0.2">
      <c r="D966" s="145"/>
    </row>
    <row r="967" spans="4:4" x14ac:dyDescent="0.2">
      <c r="D967" s="145"/>
    </row>
    <row r="968" spans="4:4" x14ac:dyDescent="0.2">
      <c r="D968" s="145"/>
    </row>
    <row r="969" spans="4:4" x14ac:dyDescent="0.2">
      <c r="D969" s="145"/>
    </row>
    <row r="970" spans="4:4" x14ac:dyDescent="0.2">
      <c r="D970" s="145"/>
    </row>
    <row r="971" spans="4:4" x14ac:dyDescent="0.2">
      <c r="D971" s="145"/>
    </row>
    <row r="972" spans="4:4" x14ac:dyDescent="0.2">
      <c r="D972" s="145"/>
    </row>
    <row r="973" spans="4:4" x14ac:dyDescent="0.2">
      <c r="D973" s="145"/>
    </row>
    <row r="974" spans="4:4" x14ac:dyDescent="0.2">
      <c r="D974" s="145"/>
    </row>
    <row r="975" spans="4:4" x14ac:dyDescent="0.2">
      <c r="D975" s="145"/>
    </row>
    <row r="976" spans="4:4" x14ac:dyDescent="0.2">
      <c r="D976" s="145"/>
    </row>
    <row r="977" spans="4:4" x14ac:dyDescent="0.2">
      <c r="D977" s="145"/>
    </row>
    <row r="978" spans="4:4" x14ac:dyDescent="0.2">
      <c r="D978" s="145"/>
    </row>
    <row r="979" spans="4:4" x14ac:dyDescent="0.2">
      <c r="D979" s="145"/>
    </row>
    <row r="980" spans="4:4" x14ac:dyDescent="0.2">
      <c r="D980" s="145"/>
    </row>
    <row r="981" spans="4:4" x14ac:dyDescent="0.2">
      <c r="D981" s="145"/>
    </row>
    <row r="982" spans="4:4" x14ac:dyDescent="0.2">
      <c r="D982" s="145"/>
    </row>
    <row r="983" spans="4:4" x14ac:dyDescent="0.2">
      <c r="D983" s="145"/>
    </row>
    <row r="984" spans="4:4" x14ac:dyDescent="0.2">
      <c r="D984" s="145"/>
    </row>
    <row r="985" spans="4:4" x14ac:dyDescent="0.2">
      <c r="D985" s="145"/>
    </row>
    <row r="986" spans="4:4" x14ac:dyDescent="0.2">
      <c r="D986" s="145"/>
    </row>
    <row r="987" spans="4:4" x14ac:dyDescent="0.2">
      <c r="D987" s="145"/>
    </row>
    <row r="988" spans="4:4" x14ac:dyDescent="0.2">
      <c r="D988" s="145"/>
    </row>
    <row r="989" spans="4:4" x14ac:dyDescent="0.2">
      <c r="D989" s="145"/>
    </row>
    <row r="990" spans="4:4" x14ac:dyDescent="0.2">
      <c r="D990" s="145"/>
    </row>
    <row r="991" spans="4:4" x14ac:dyDescent="0.2">
      <c r="D991" s="145"/>
    </row>
    <row r="992" spans="4:4" x14ac:dyDescent="0.2">
      <c r="D992" s="145"/>
    </row>
    <row r="993" spans="4:4" x14ac:dyDescent="0.2">
      <c r="D993" s="145"/>
    </row>
    <row r="994" spans="4:4" x14ac:dyDescent="0.2">
      <c r="D994" s="145"/>
    </row>
    <row r="995" spans="4:4" x14ac:dyDescent="0.2">
      <c r="D995" s="145"/>
    </row>
    <row r="996" spans="4:4" x14ac:dyDescent="0.2">
      <c r="D996" s="145"/>
    </row>
    <row r="997" spans="4:4" x14ac:dyDescent="0.2">
      <c r="D997" s="145"/>
    </row>
    <row r="998" spans="4:4" x14ac:dyDescent="0.2">
      <c r="D998" s="145"/>
    </row>
    <row r="999" spans="4:4" x14ac:dyDescent="0.2">
      <c r="D999" s="145"/>
    </row>
    <row r="1000" spans="4:4" x14ac:dyDescent="0.2">
      <c r="D1000" s="145"/>
    </row>
    <row r="1001" spans="4:4" x14ac:dyDescent="0.2">
      <c r="D1001" s="145"/>
    </row>
    <row r="1002" spans="4:4" x14ac:dyDescent="0.2">
      <c r="D1002" s="145"/>
    </row>
    <row r="1003" spans="4:4" x14ac:dyDescent="0.2">
      <c r="D1003" s="145"/>
    </row>
    <row r="1004" spans="4:4" x14ac:dyDescent="0.2">
      <c r="D1004" s="145"/>
    </row>
    <row r="1005" spans="4:4" x14ac:dyDescent="0.2">
      <c r="D1005" s="145"/>
    </row>
    <row r="1006" spans="4:4" x14ac:dyDescent="0.2">
      <c r="D1006" s="145"/>
    </row>
    <row r="1007" spans="4:4" x14ac:dyDescent="0.2">
      <c r="D1007" s="145"/>
    </row>
    <row r="1008" spans="4:4" x14ac:dyDescent="0.2">
      <c r="D1008" s="145"/>
    </row>
    <row r="1009" spans="4:4" x14ac:dyDescent="0.2">
      <c r="D1009" s="145"/>
    </row>
    <row r="1010" spans="4:4" x14ac:dyDescent="0.2">
      <c r="D1010" s="145"/>
    </row>
    <row r="1011" spans="4:4" x14ac:dyDescent="0.2">
      <c r="D1011" s="145"/>
    </row>
    <row r="1012" spans="4:4" x14ac:dyDescent="0.2">
      <c r="D1012" s="145"/>
    </row>
    <row r="1013" spans="4:4" x14ac:dyDescent="0.2">
      <c r="D1013" s="145"/>
    </row>
    <row r="1014" spans="4:4" x14ac:dyDescent="0.2">
      <c r="D1014" s="145"/>
    </row>
    <row r="1015" spans="4:4" x14ac:dyDescent="0.2">
      <c r="D1015" s="145"/>
    </row>
    <row r="1016" spans="4:4" x14ac:dyDescent="0.2">
      <c r="D1016" s="145"/>
    </row>
    <row r="1017" spans="4:4" x14ac:dyDescent="0.2">
      <c r="D1017" s="145"/>
    </row>
    <row r="1018" spans="4:4" x14ac:dyDescent="0.2">
      <c r="D1018" s="145"/>
    </row>
    <row r="1019" spans="4:4" x14ac:dyDescent="0.2">
      <c r="D1019" s="145"/>
    </row>
    <row r="1020" spans="4:4" x14ac:dyDescent="0.2">
      <c r="D1020" s="145"/>
    </row>
    <row r="1021" spans="4:4" x14ac:dyDescent="0.2">
      <c r="D1021" s="145"/>
    </row>
    <row r="1022" spans="4:4" x14ac:dyDescent="0.2">
      <c r="D1022" s="145"/>
    </row>
    <row r="1023" spans="4:4" x14ac:dyDescent="0.2">
      <c r="D1023" s="145"/>
    </row>
    <row r="1024" spans="4:4" x14ac:dyDescent="0.2">
      <c r="D1024" s="145"/>
    </row>
    <row r="1025" spans="4:4" x14ac:dyDescent="0.2">
      <c r="D1025" s="145"/>
    </row>
    <row r="1026" spans="4:4" x14ac:dyDescent="0.2">
      <c r="D1026" s="145"/>
    </row>
    <row r="1027" spans="4:4" x14ac:dyDescent="0.2">
      <c r="D1027" s="145"/>
    </row>
    <row r="1028" spans="4:4" x14ac:dyDescent="0.2">
      <c r="D1028" s="145"/>
    </row>
    <row r="1029" spans="4:4" x14ac:dyDescent="0.2">
      <c r="D1029" s="145"/>
    </row>
    <row r="1030" spans="4:4" x14ac:dyDescent="0.2">
      <c r="D1030" s="145"/>
    </row>
    <row r="1031" spans="4:4" x14ac:dyDescent="0.2">
      <c r="D1031" s="145"/>
    </row>
    <row r="1032" spans="4:4" x14ac:dyDescent="0.2">
      <c r="D1032" s="145"/>
    </row>
    <row r="1033" spans="4:4" x14ac:dyDescent="0.2">
      <c r="D1033" s="145"/>
    </row>
    <row r="1034" spans="4:4" x14ac:dyDescent="0.2">
      <c r="D1034" s="145"/>
    </row>
    <row r="1035" spans="4:4" x14ac:dyDescent="0.2">
      <c r="D1035" s="145"/>
    </row>
    <row r="1036" spans="4:4" x14ac:dyDescent="0.2">
      <c r="D1036" s="145"/>
    </row>
    <row r="1037" spans="4:4" x14ac:dyDescent="0.2">
      <c r="D1037" s="145"/>
    </row>
    <row r="1038" spans="4:4" x14ac:dyDescent="0.2">
      <c r="D1038" s="145"/>
    </row>
    <row r="1039" spans="4:4" x14ac:dyDescent="0.2">
      <c r="D1039" s="145"/>
    </row>
    <row r="1040" spans="4:4" x14ac:dyDescent="0.2">
      <c r="D1040" s="145"/>
    </row>
    <row r="1041" spans="4:4" x14ac:dyDescent="0.2">
      <c r="D1041" s="145"/>
    </row>
    <row r="1042" spans="4:4" x14ac:dyDescent="0.2">
      <c r="D1042" s="145"/>
    </row>
    <row r="1043" spans="4:4" x14ac:dyDescent="0.2">
      <c r="D1043" s="145"/>
    </row>
    <row r="1044" spans="4:4" x14ac:dyDescent="0.2">
      <c r="D1044" s="145"/>
    </row>
    <row r="1045" spans="4:4" x14ac:dyDescent="0.2">
      <c r="D1045" s="145"/>
    </row>
    <row r="1046" spans="4:4" x14ac:dyDescent="0.2">
      <c r="D1046" s="145"/>
    </row>
    <row r="1047" spans="4:4" x14ac:dyDescent="0.2">
      <c r="D1047" s="145"/>
    </row>
    <row r="1048" spans="4:4" x14ac:dyDescent="0.2">
      <c r="D1048" s="145"/>
    </row>
    <row r="1049" spans="4:4" x14ac:dyDescent="0.2">
      <c r="D1049" s="145"/>
    </row>
    <row r="1050" spans="4:4" x14ac:dyDescent="0.2">
      <c r="D1050" s="145"/>
    </row>
    <row r="1051" spans="4:4" x14ac:dyDescent="0.2">
      <c r="D1051" s="145"/>
    </row>
    <row r="1052" spans="4:4" x14ac:dyDescent="0.2">
      <c r="D1052" s="145"/>
    </row>
    <row r="1053" spans="4:4" x14ac:dyDescent="0.2">
      <c r="D1053" s="145"/>
    </row>
    <row r="1054" spans="4:4" x14ac:dyDescent="0.2">
      <c r="D1054" s="145"/>
    </row>
    <row r="1055" spans="4:4" x14ac:dyDescent="0.2">
      <c r="D1055" s="145"/>
    </row>
    <row r="1056" spans="4:4" x14ac:dyDescent="0.2">
      <c r="D1056" s="145"/>
    </row>
    <row r="1057" spans="4:4" x14ac:dyDescent="0.2">
      <c r="D1057" s="145"/>
    </row>
    <row r="1058" spans="4:4" x14ac:dyDescent="0.2">
      <c r="D1058" s="145"/>
    </row>
    <row r="1059" spans="4:4" x14ac:dyDescent="0.2">
      <c r="D1059" s="145"/>
    </row>
    <row r="1060" spans="4:4" x14ac:dyDescent="0.2">
      <c r="D1060" s="145"/>
    </row>
    <row r="1061" spans="4:4" x14ac:dyDescent="0.2">
      <c r="D1061" s="145"/>
    </row>
    <row r="1062" spans="4:4" x14ac:dyDescent="0.2">
      <c r="D1062" s="145"/>
    </row>
    <row r="1063" spans="4:4" x14ac:dyDescent="0.2">
      <c r="D1063" s="145"/>
    </row>
    <row r="1064" spans="4:4" x14ac:dyDescent="0.2">
      <c r="D1064" s="145"/>
    </row>
    <row r="1065" spans="4:4" x14ac:dyDescent="0.2">
      <c r="D1065" s="145"/>
    </row>
    <row r="1066" spans="4:4" x14ac:dyDescent="0.2">
      <c r="D1066" s="145"/>
    </row>
    <row r="1067" spans="4:4" x14ac:dyDescent="0.2">
      <c r="D1067" s="145"/>
    </row>
    <row r="1068" spans="4:4" x14ac:dyDescent="0.2">
      <c r="D1068" s="145"/>
    </row>
    <row r="1069" spans="4:4" x14ac:dyDescent="0.2">
      <c r="D1069" s="145"/>
    </row>
    <row r="1070" spans="4:4" x14ac:dyDescent="0.2">
      <c r="D1070" s="145"/>
    </row>
    <row r="1071" spans="4:4" x14ac:dyDescent="0.2">
      <c r="D1071" s="145"/>
    </row>
    <row r="1072" spans="4:4" x14ac:dyDescent="0.2">
      <c r="D1072" s="145"/>
    </row>
    <row r="1073" spans="4:4" x14ac:dyDescent="0.2">
      <c r="D1073" s="145"/>
    </row>
    <row r="1074" spans="4:4" x14ac:dyDescent="0.2">
      <c r="D1074" s="145"/>
    </row>
    <row r="1075" spans="4:4" x14ac:dyDescent="0.2">
      <c r="D1075" s="145"/>
    </row>
    <row r="1076" spans="4:4" x14ac:dyDescent="0.2">
      <c r="D1076" s="145"/>
    </row>
    <row r="1077" spans="4:4" x14ac:dyDescent="0.2">
      <c r="D1077" s="145"/>
    </row>
    <row r="1078" spans="4:4" x14ac:dyDescent="0.2">
      <c r="D1078" s="145"/>
    </row>
    <row r="1079" spans="4:4" x14ac:dyDescent="0.2">
      <c r="D1079" s="145"/>
    </row>
    <row r="1080" spans="4:4" x14ac:dyDescent="0.2">
      <c r="D1080" s="145"/>
    </row>
    <row r="1081" spans="4:4" x14ac:dyDescent="0.2">
      <c r="D1081" s="145"/>
    </row>
    <row r="1082" spans="4:4" x14ac:dyDescent="0.2">
      <c r="D1082" s="145"/>
    </row>
    <row r="1083" spans="4:4" x14ac:dyDescent="0.2">
      <c r="D1083" s="145"/>
    </row>
    <row r="1084" spans="4:4" x14ac:dyDescent="0.2">
      <c r="D1084" s="145"/>
    </row>
    <row r="1085" spans="4:4" x14ac:dyDescent="0.2">
      <c r="D1085" s="145"/>
    </row>
    <row r="1086" spans="4:4" x14ac:dyDescent="0.2">
      <c r="D1086" s="145"/>
    </row>
    <row r="1087" spans="4:4" x14ac:dyDescent="0.2">
      <c r="D1087" s="145"/>
    </row>
    <row r="1088" spans="4:4" x14ac:dyDescent="0.2">
      <c r="D1088" s="145"/>
    </row>
    <row r="1089" spans="4:4" x14ac:dyDescent="0.2">
      <c r="D1089" s="145"/>
    </row>
    <row r="1090" spans="4:4" x14ac:dyDescent="0.2">
      <c r="D1090" s="145"/>
    </row>
    <row r="1091" spans="4:4" x14ac:dyDescent="0.2">
      <c r="D1091" s="145"/>
    </row>
    <row r="1092" spans="4:4" x14ac:dyDescent="0.2">
      <c r="D1092" s="145"/>
    </row>
    <row r="1093" spans="4:4" x14ac:dyDescent="0.2">
      <c r="D1093" s="145"/>
    </row>
    <row r="1094" spans="4:4" x14ac:dyDescent="0.2">
      <c r="D1094" s="145"/>
    </row>
    <row r="1095" spans="4:4" x14ac:dyDescent="0.2">
      <c r="D1095" s="145"/>
    </row>
    <row r="1096" spans="4:4" x14ac:dyDescent="0.2">
      <c r="D1096" s="145"/>
    </row>
    <row r="1097" spans="4:4" x14ac:dyDescent="0.2">
      <c r="D1097" s="145"/>
    </row>
    <row r="1098" spans="4:4" x14ac:dyDescent="0.2">
      <c r="D1098" s="145"/>
    </row>
    <row r="1099" spans="4:4" x14ac:dyDescent="0.2">
      <c r="D1099" s="145"/>
    </row>
    <row r="1100" spans="4:4" x14ac:dyDescent="0.2">
      <c r="D1100" s="145"/>
    </row>
    <row r="1101" spans="4:4" x14ac:dyDescent="0.2">
      <c r="D1101" s="145"/>
    </row>
    <row r="1102" spans="4:4" x14ac:dyDescent="0.2">
      <c r="D1102" s="145"/>
    </row>
    <row r="1103" spans="4:4" x14ac:dyDescent="0.2">
      <c r="D1103" s="145"/>
    </row>
    <row r="1104" spans="4:4" x14ac:dyDescent="0.2">
      <c r="D1104" s="145"/>
    </row>
    <row r="1105" spans="4:4" x14ac:dyDescent="0.2">
      <c r="D1105" s="145"/>
    </row>
    <row r="1106" spans="4:4" x14ac:dyDescent="0.2">
      <c r="D1106" s="145"/>
    </row>
    <row r="1107" spans="4:4" x14ac:dyDescent="0.2">
      <c r="D1107" s="145"/>
    </row>
    <row r="1108" spans="4:4" x14ac:dyDescent="0.2">
      <c r="D1108" s="145"/>
    </row>
    <row r="1109" spans="4:4" x14ac:dyDescent="0.2">
      <c r="D1109" s="145"/>
    </row>
    <row r="1110" spans="4:4" x14ac:dyDescent="0.2">
      <c r="D1110" s="145"/>
    </row>
    <row r="1111" spans="4:4" x14ac:dyDescent="0.2">
      <c r="D1111" s="145"/>
    </row>
    <row r="1112" spans="4:4" x14ac:dyDescent="0.2">
      <c r="D1112" s="145"/>
    </row>
    <row r="1113" spans="4:4" x14ac:dyDescent="0.2">
      <c r="D1113" s="145"/>
    </row>
    <row r="1114" spans="4:4" x14ac:dyDescent="0.2">
      <c r="D1114" s="145"/>
    </row>
    <row r="1115" spans="4:4" x14ac:dyDescent="0.2">
      <c r="D1115" s="145"/>
    </row>
    <row r="1116" spans="4:4" x14ac:dyDescent="0.2">
      <c r="D1116" s="145"/>
    </row>
    <row r="1117" spans="4:4" x14ac:dyDescent="0.2">
      <c r="D1117" s="145"/>
    </row>
    <row r="1118" spans="4:4" x14ac:dyDescent="0.2">
      <c r="D1118" s="145"/>
    </row>
    <row r="1119" spans="4:4" x14ac:dyDescent="0.2">
      <c r="D1119" s="145"/>
    </row>
    <row r="1120" spans="4:4" x14ac:dyDescent="0.2">
      <c r="D1120" s="145"/>
    </row>
    <row r="1121" spans="4:4" x14ac:dyDescent="0.2">
      <c r="D1121" s="145"/>
    </row>
    <row r="1122" spans="4:4" x14ac:dyDescent="0.2">
      <c r="D1122" s="145"/>
    </row>
    <row r="1123" spans="4:4" x14ac:dyDescent="0.2">
      <c r="D1123" s="145"/>
    </row>
    <row r="1124" spans="4:4" x14ac:dyDescent="0.2">
      <c r="D1124" s="145"/>
    </row>
    <row r="1125" spans="4:4" x14ac:dyDescent="0.2">
      <c r="D1125" s="145"/>
    </row>
    <row r="1126" spans="4:4" x14ac:dyDescent="0.2">
      <c r="D1126" s="145"/>
    </row>
    <row r="1127" spans="4:4" x14ac:dyDescent="0.2">
      <c r="D1127" s="145"/>
    </row>
    <row r="1128" spans="4:4" x14ac:dyDescent="0.2">
      <c r="D1128" s="145"/>
    </row>
    <row r="1129" spans="4:4" x14ac:dyDescent="0.2">
      <c r="D1129" s="145"/>
    </row>
    <row r="1130" spans="4:4" x14ac:dyDescent="0.2">
      <c r="D1130" s="145"/>
    </row>
    <row r="1131" spans="4:4" x14ac:dyDescent="0.2">
      <c r="D1131" s="145"/>
    </row>
    <row r="1132" spans="4:4" x14ac:dyDescent="0.2">
      <c r="D1132" s="145"/>
    </row>
    <row r="1133" spans="4:4" x14ac:dyDescent="0.2">
      <c r="D1133" s="145"/>
    </row>
    <row r="1134" spans="4:4" x14ac:dyDescent="0.2">
      <c r="D1134" s="145"/>
    </row>
    <row r="1135" spans="4:4" x14ac:dyDescent="0.2">
      <c r="D1135" s="145"/>
    </row>
    <row r="1136" spans="4:4" x14ac:dyDescent="0.2">
      <c r="D1136" s="145"/>
    </row>
    <row r="1137" spans="4:4" x14ac:dyDescent="0.2">
      <c r="D1137" s="145"/>
    </row>
    <row r="1138" spans="4:4" x14ac:dyDescent="0.2">
      <c r="D1138" s="145"/>
    </row>
    <row r="1139" spans="4:4" x14ac:dyDescent="0.2">
      <c r="D1139" s="145"/>
    </row>
    <row r="1140" spans="4:4" x14ac:dyDescent="0.2">
      <c r="D1140" s="145"/>
    </row>
    <row r="1141" spans="4:4" x14ac:dyDescent="0.2">
      <c r="D1141" s="145"/>
    </row>
    <row r="1142" spans="4:4" x14ac:dyDescent="0.2">
      <c r="D1142" s="145"/>
    </row>
    <row r="1143" spans="4:4" x14ac:dyDescent="0.2">
      <c r="D1143" s="145"/>
    </row>
    <row r="1144" spans="4:4" x14ac:dyDescent="0.2">
      <c r="D1144" s="145"/>
    </row>
    <row r="1145" spans="4:4" x14ac:dyDescent="0.2">
      <c r="D1145" s="145"/>
    </row>
    <row r="1146" spans="4:4" x14ac:dyDescent="0.2">
      <c r="D1146" s="145"/>
    </row>
    <row r="1147" spans="4:4" x14ac:dyDescent="0.2">
      <c r="D1147" s="145"/>
    </row>
    <row r="1148" spans="4:4" x14ac:dyDescent="0.2">
      <c r="D1148" s="145"/>
    </row>
    <row r="1149" spans="4:4" x14ac:dyDescent="0.2">
      <c r="D1149" s="145"/>
    </row>
    <row r="1150" spans="4:4" x14ac:dyDescent="0.2">
      <c r="D1150" s="145"/>
    </row>
    <row r="1151" spans="4:4" x14ac:dyDescent="0.2">
      <c r="D1151" s="145"/>
    </row>
    <row r="1152" spans="4:4" x14ac:dyDescent="0.2">
      <c r="D1152" s="145"/>
    </row>
    <row r="1153" spans="4:4" x14ac:dyDescent="0.2">
      <c r="D1153" s="145"/>
    </row>
    <row r="1154" spans="4:4" x14ac:dyDescent="0.2">
      <c r="D1154" s="145"/>
    </row>
    <row r="1155" spans="4:4" x14ac:dyDescent="0.2">
      <c r="D1155" s="145"/>
    </row>
    <row r="1156" spans="4:4" x14ac:dyDescent="0.2">
      <c r="D1156" s="145"/>
    </row>
    <row r="1157" spans="4:4" x14ac:dyDescent="0.2">
      <c r="D1157" s="145"/>
    </row>
    <row r="1158" spans="4:4" x14ac:dyDescent="0.2">
      <c r="D1158" s="145"/>
    </row>
    <row r="1159" spans="4:4" x14ac:dyDescent="0.2">
      <c r="D1159" s="145"/>
    </row>
    <row r="1160" spans="4:4" x14ac:dyDescent="0.2">
      <c r="D1160" s="145"/>
    </row>
    <row r="1161" spans="4:4" x14ac:dyDescent="0.2">
      <c r="D1161" s="145"/>
    </row>
    <row r="1162" spans="4:4" x14ac:dyDescent="0.2">
      <c r="D1162" s="145"/>
    </row>
    <row r="1163" spans="4:4" x14ac:dyDescent="0.2">
      <c r="D1163" s="145"/>
    </row>
    <row r="1164" spans="4:4" x14ac:dyDescent="0.2">
      <c r="D1164" s="145"/>
    </row>
    <row r="1165" spans="4:4" x14ac:dyDescent="0.2">
      <c r="D1165" s="145"/>
    </row>
    <row r="1166" spans="4:4" x14ac:dyDescent="0.2">
      <c r="D1166" s="145"/>
    </row>
    <row r="1167" spans="4:4" x14ac:dyDescent="0.2">
      <c r="D1167" s="145"/>
    </row>
    <row r="1168" spans="4:4" x14ac:dyDescent="0.2">
      <c r="D1168" s="145"/>
    </row>
    <row r="1169" spans="4:4" x14ac:dyDescent="0.2">
      <c r="D1169" s="145"/>
    </row>
    <row r="1170" spans="4:4" x14ac:dyDescent="0.2">
      <c r="D1170" s="145"/>
    </row>
    <row r="1171" spans="4:4" x14ac:dyDescent="0.2">
      <c r="D1171" s="145"/>
    </row>
    <row r="1172" spans="4:4" x14ac:dyDescent="0.2">
      <c r="D1172" s="145"/>
    </row>
    <row r="1173" spans="4:4" x14ac:dyDescent="0.2">
      <c r="D1173" s="145"/>
    </row>
    <row r="1174" spans="4:4" x14ac:dyDescent="0.2">
      <c r="D1174" s="145"/>
    </row>
    <row r="1175" spans="4:4" x14ac:dyDescent="0.2">
      <c r="D1175" s="145"/>
    </row>
    <row r="1176" spans="4:4" x14ac:dyDescent="0.2">
      <c r="D1176" s="145"/>
    </row>
    <row r="1177" spans="4:4" x14ac:dyDescent="0.2">
      <c r="D1177" s="145"/>
    </row>
    <row r="1178" spans="4:4" x14ac:dyDescent="0.2">
      <c r="D1178" s="145"/>
    </row>
    <row r="1179" spans="4:4" x14ac:dyDescent="0.2">
      <c r="D1179" s="145"/>
    </row>
    <row r="1180" spans="4:4" x14ac:dyDescent="0.2">
      <c r="D1180" s="145"/>
    </row>
    <row r="1181" spans="4:4" x14ac:dyDescent="0.2">
      <c r="D1181" s="145"/>
    </row>
    <row r="1182" spans="4:4" x14ac:dyDescent="0.2">
      <c r="D1182" s="145"/>
    </row>
    <row r="1183" spans="4:4" x14ac:dyDescent="0.2">
      <c r="D1183" s="145"/>
    </row>
    <row r="1184" spans="4:4" x14ac:dyDescent="0.2">
      <c r="D1184" s="145"/>
    </row>
    <row r="1185" spans="4:4" x14ac:dyDescent="0.2">
      <c r="D1185" s="145"/>
    </row>
    <row r="1186" spans="4:4" x14ac:dyDescent="0.2">
      <c r="D1186" s="145"/>
    </row>
    <row r="1187" spans="4:4" x14ac:dyDescent="0.2">
      <c r="D1187" s="145"/>
    </row>
    <row r="1188" spans="4:4" x14ac:dyDescent="0.2">
      <c r="D1188" s="145"/>
    </row>
    <row r="1189" spans="4:4" x14ac:dyDescent="0.2">
      <c r="D1189" s="145"/>
    </row>
    <row r="1190" spans="4:4" x14ac:dyDescent="0.2">
      <c r="D1190" s="145"/>
    </row>
    <row r="1191" spans="4:4" x14ac:dyDescent="0.2">
      <c r="D1191" s="145"/>
    </row>
    <row r="1192" spans="4:4" x14ac:dyDescent="0.2">
      <c r="D1192" s="145"/>
    </row>
    <row r="1193" spans="4:4" x14ac:dyDescent="0.2">
      <c r="D1193" s="145"/>
    </row>
    <row r="1194" spans="4:4" x14ac:dyDescent="0.2">
      <c r="D1194" s="145"/>
    </row>
    <row r="1195" spans="4:4" x14ac:dyDescent="0.2">
      <c r="D1195" s="145"/>
    </row>
    <row r="1196" spans="4:4" x14ac:dyDescent="0.2">
      <c r="D1196" s="145"/>
    </row>
    <row r="1197" spans="4:4" x14ac:dyDescent="0.2">
      <c r="D1197" s="145"/>
    </row>
    <row r="1198" spans="4:4" x14ac:dyDescent="0.2">
      <c r="D1198" s="145"/>
    </row>
    <row r="1199" spans="4:4" x14ac:dyDescent="0.2">
      <c r="D1199" s="145"/>
    </row>
    <row r="1200" spans="4:4" x14ac:dyDescent="0.2">
      <c r="D1200" s="145"/>
    </row>
    <row r="1201" spans="4:4" x14ac:dyDescent="0.2">
      <c r="D1201" s="145"/>
    </row>
    <row r="1202" spans="4:4" x14ac:dyDescent="0.2">
      <c r="D1202" s="145"/>
    </row>
    <row r="1203" spans="4:4" x14ac:dyDescent="0.2">
      <c r="D1203" s="145"/>
    </row>
    <row r="1204" spans="4:4" x14ac:dyDescent="0.2">
      <c r="D1204" s="145"/>
    </row>
    <row r="1205" spans="4:4" x14ac:dyDescent="0.2">
      <c r="D1205" s="145"/>
    </row>
    <row r="1206" spans="4:4" x14ac:dyDescent="0.2">
      <c r="D1206" s="145"/>
    </row>
    <row r="1207" spans="4:4" x14ac:dyDescent="0.2">
      <c r="D1207" s="145"/>
    </row>
    <row r="1208" spans="4:4" x14ac:dyDescent="0.2">
      <c r="D1208" s="145"/>
    </row>
    <row r="1209" spans="4:4" x14ac:dyDescent="0.2">
      <c r="D1209" s="145"/>
    </row>
    <row r="1210" spans="4:4" x14ac:dyDescent="0.2">
      <c r="D1210" s="145"/>
    </row>
    <row r="1211" spans="4:4" x14ac:dyDescent="0.2">
      <c r="D1211" s="145"/>
    </row>
    <row r="1212" spans="4:4" x14ac:dyDescent="0.2">
      <c r="D1212" s="145"/>
    </row>
    <row r="1213" spans="4:4" x14ac:dyDescent="0.2">
      <c r="D1213" s="145"/>
    </row>
    <row r="1214" spans="4:4" x14ac:dyDescent="0.2">
      <c r="D1214" s="145"/>
    </row>
    <row r="1215" spans="4:4" x14ac:dyDescent="0.2">
      <c r="D1215" s="145"/>
    </row>
    <row r="1216" spans="4:4" x14ac:dyDescent="0.2">
      <c r="D1216" s="145"/>
    </row>
    <row r="1217" spans="4:4" x14ac:dyDescent="0.2">
      <c r="D1217" s="145"/>
    </row>
    <row r="1218" spans="4:4" x14ac:dyDescent="0.2">
      <c r="D1218" s="145"/>
    </row>
    <row r="1219" spans="4:4" x14ac:dyDescent="0.2">
      <c r="D1219" s="145"/>
    </row>
    <row r="1220" spans="4:4" x14ac:dyDescent="0.2">
      <c r="D1220" s="145"/>
    </row>
    <row r="1221" spans="4:4" x14ac:dyDescent="0.2">
      <c r="D1221" s="145"/>
    </row>
    <row r="1222" spans="4:4" x14ac:dyDescent="0.2">
      <c r="D1222" s="145"/>
    </row>
    <row r="1223" spans="4:4" x14ac:dyDescent="0.2">
      <c r="D1223" s="145"/>
    </row>
    <row r="1224" spans="4:4" x14ac:dyDescent="0.2">
      <c r="D1224" s="145"/>
    </row>
    <row r="1225" spans="4:4" x14ac:dyDescent="0.2">
      <c r="D1225" s="145"/>
    </row>
    <row r="1226" spans="4:4" x14ac:dyDescent="0.2">
      <c r="D1226" s="145"/>
    </row>
    <row r="1227" spans="4:4" x14ac:dyDescent="0.2">
      <c r="D1227" s="145"/>
    </row>
    <row r="1228" spans="4:4" x14ac:dyDescent="0.2">
      <c r="D1228" s="145"/>
    </row>
    <row r="1229" spans="4:4" x14ac:dyDescent="0.2">
      <c r="D1229" s="145"/>
    </row>
    <row r="1230" spans="4:4" x14ac:dyDescent="0.2">
      <c r="D1230" s="145"/>
    </row>
    <row r="1231" spans="4:4" x14ac:dyDescent="0.2">
      <c r="D1231" s="145"/>
    </row>
    <row r="1232" spans="4:4" x14ac:dyDescent="0.2">
      <c r="D1232" s="145"/>
    </row>
    <row r="1233" spans="4:4" x14ac:dyDescent="0.2">
      <c r="D1233" s="145"/>
    </row>
    <row r="1234" spans="4:4" x14ac:dyDescent="0.2">
      <c r="D1234" s="145"/>
    </row>
    <row r="1235" spans="4:4" x14ac:dyDescent="0.2">
      <c r="D1235" s="145"/>
    </row>
    <row r="1236" spans="4:4" x14ac:dyDescent="0.2">
      <c r="D1236" s="145"/>
    </row>
    <row r="1237" spans="4:4" x14ac:dyDescent="0.2">
      <c r="D1237" s="145"/>
    </row>
    <row r="1238" spans="4:4" x14ac:dyDescent="0.2">
      <c r="D1238" s="145"/>
    </row>
    <row r="1239" spans="4:4" x14ac:dyDescent="0.2">
      <c r="D1239" s="145"/>
    </row>
    <row r="1240" spans="4:4" x14ac:dyDescent="0.2">
      <c r="D1240" s="145"/>
    </row>
    <row r="1241" spans="4:4" x14ac:dyDescent="0.2">
      <c r="D1241" s="145"/>
    </row>
    <row r="1242" spans="4:4" x14ac:dyDescent="0.2">
      <c r="D1242" s="145"/>
    </row>
    <row r="1243" spans="4:4" x14ac:dyDescent="0.2">
      <c r="D1243" s="145"/>
    </row>
    <row r="1244" spans="4:4" x14ac:dyDescent="0.2">
      <c r="D1244" s="145"/>
    </row>
    <row r="1245" spans="4:4" x14ac:dyDescent="0.2">
      <c r="D1245" s="145"/>
    </row>
    <row r="1246" spans="4:4" x14ac:dyDescent="0.2">
      <c r="D1246" s="145"/>
    </row>
    <row r="1247" spans="4:4" x14ac:dyDescent="0.2">
      <c r="D1247" s="145"/>
    </row>
    <row r="1248" spans="4:4" x14ac:dyDescent="0.2">
      <c r="D1248" s="145"/>
    </row>
    <row r="1249" spans="4:4" x14ac:dyDescent="0.2">
      <c r="D1249" s="145"/>
    </row>
    <row r="1250" spans="4:4" x14ac:dyDescent="0.2">
      <c r="D1250" s="145"/>
    </row>
    <row r="1251" spans="4:4" x14ac:dyDescent="0.2">
      <c r="D1251" s="145"/>
    </row>
    <row r="1252" spans="4:4" x14ac:dyDescent="0.2">
      <c r="D1252" s="145"/>
    </row>
    <row r="1253" spans="4:4" x14ac:dyDescent="0.2">
      <c r="D1253" s="145"/>
    </row>
    <row r="1254" spans="4:4" x14ac:dyDescent="0.2">
      <c r="D1254" s="145"/>
    </row>
    <row r="1255" spans="4:4" x14ac:dyDescent="0.2">
      <c r="D1255" s="145"/>
    </row>
    <row r="1256" spans="4:4" x14ac:dyDescent="0.2">
      <c r="D1256" s="145"/>
    </row>
    <row r="1257" spans="4:4" x14ac:dyDescent="0.2">
      <c r="D1257" s="145"/>
    </row>
    <row r="1258" spans="4:4" x14ac:dyDescent="0.2">
      <c r="D1258" s="145"/>
    </row>
    <row r="1259" spans="4:4" x14ac:dyDescent="0.2">
      <c r="D1259" s="145"/>
    </row>
    <row r="1260" spans="4:4" x14ac:dyDescent="0.2">
      <c r="D1260" s="145"/>
    </row>
    <row r="1261" spans="4:4" x14ac:dyDescent="0.2">
      <c r="D1261" s="145"/>
    </row>
    <row r="1262" spans="4:4" x14ac:dyDescent="0.2">
      <c r="D1262" s="145"/>
    </row>
    <row r="1263" spans="4:4" x14ac:dyDescent="0.2">
      <c r="D1263" s="145"/>
    </row>
    <row r="1264" spans="4:4" x14ac:dyDescent="0.2">
      <c r="D1264" s="145"/>
    </row>
    <row r="1265" spans="4:4" x14ac:dyDescent="0.2">
      <c r="D1265" s="145"/>
    </row>
    <row r="1266" spans="4:4" x14ac:dyDescent="0.2">
      <c r="D1266" s="145"/>
    </row>
    <row r="1267" spans="4:4" x14ac:dyDescent="0.2">
      <c r="D1267" s="145"/>
    </row>
    <row r="1268" spans="4:4" x14ac:dyDescent="0.2">
      <c r="D1268" s="145"/>
    </row>
    <row r="1269" spans="4:4" x14ac:dyDescent="0.2">
      <c r="D1269" s="145"/>
    </row>
    <row r="1270" spans="4:4" x14ac:dyDescent="0.2">
      <c r="D1270" s="145"/>
    </row>
    <row r="1271" spans="4:4" x14ac:dyDescent="0.2">
      <c r="D1271" s="145"/>
    </row>
    <row r="1272" spans="4:4" x14ac:dyDescent="0.2">
      <c r="D1272" s="145"/>
    </row>
    <row r="1273" spans="4:4" x14ac:dyDescent="0.2">
      <c r="D1273" s="145"/>
    </row>
    <row r="1274" spans="4:4" x14ac:dyDescent="0.2">
      <c r="D1274" s="145"/>
    </row>
    <row r="1275" spans="4:4" x14ac:dyDescent="0.2">
      <c r="D1275" s="145"/>
    </row>
    <row r="1276" spans="4:4" x14ac:dyDescent="0.2">
      <c r="D1276" s="145"/>
    </row>
    <row r="1277" spans="4:4" x14ac:dyDescent="0.2">
      <c r="D1277" s="145"/>
    </row>
    <row r="1278" spans="4:4" x14ac:dyDescent="0.2">
      <c r="D1278" s="145"/>
    </row>
    <row r="1279" spans="4:4" x14ac:dyDescent="0.2">
      <c r="D1279" s="145"/>
    </row>
    <row r="1280" spans="4:4" x14ac:dyDescent="0.2">
      <c r="D1280" s="145"/>
    </row>
    <row r="1281" spans="4:4" x14ac:dyDescent="0.2">
      <c r="D1281" s="145"/>
    </row>
    <row r="1282" spans="4:4" x14ac:dyDescent="0.2">
      <c r="D1282" s="145"/>
    </row>
    <row r="1283" spans="4:4" x14ac:dyDescent="0.2">
      <c r="D1283" s="145"/>
    </row>
    <row r="1284" spans="4:4" x14ac:dyDescent="0.2">
      <c r="D1284" s="145"/>
    </row>
    <row r="1285" spans="4:4" x14ac:dyDescent="0.2">
      <c r="D1285" s="145"/>
    </row>
    <row r="1286" spans="4:4" x14ac:dyDescent="0.2">
      <c r="D1286" s="145"/>
    </row>
    <row r="1287" spans="4:4" x14ac:dyDescent="0.2">
      <c r="D1287" s="145"/>
    </row>
    <row r="1288" spans="4:4" x14ac:dyDescent="0.2">
      <c r="D1288" s="145"/>
    </row>
    <row r="1289" spans="4:4" x14ac:dyDescent="0.2">
      <c r="D1289" s="145"/>
    </row>
    <row r="1290" spans="4:4" x14ac:dyDescent="0.2">
      <c r="D1290" s="145"/>
    </row>
    <row r="1291" spans="4:4" x14ac:dyDescent="0.2">
      <c r="D1291" s="145"/>
    </row>
    <row r="1292" spans="4:4" x14ac:dyDescent="0.2">
      <c r="D1292" s="145"/>
    </row>
    <row r="1293" spans="4:4" x14ac:dyDescent="0.2">
      <c r="D1293" s="145"/>
    </row>
    <row r="1294" spans="4:4" x14ac:dyDescent="0.2">
      <c r="D1294" s="145"/>
    </row>
    <row r="1295" spans="4:4" x14ac:dyDescent="0.2">
      <c r="D1295" s="145"/>
    </row>
    <row r="1296" spans="4:4" x14ac:dyDescent="0.2">
      <c r="D1296" s="145"/>
    </row>
    <row r="1297" spans="4:4" x14ac:dyDescent="0.2">
      <c r="D1297" s="145"/>
    </row>
    <row r="1298" spans="4:4" x14ac:dyDescent="0.2">
      <c r="D1298" s="145"/>
    </row>
    <row r="1299" spans="4:4" x14ac:dyDescent="0.2">
      <c r="D1299" s="145"/>
    </row>
    <row r="1300" spans="4:4" x14ac:dyDescent="0.2">
      <c r="D1300" s="145"/>
    </row>
    <row r="1301" spans="4:4" x14ac:dyDescent="0.2">
      <c r="D1301" s="145"/>
    </row>
    <row r="1302" spans="4:4" x14ac:dyDescent="0.2">
      <c r="D1302" s="145"/>
    </row>
    <row r="1303" spans="4:4" x14ac:dyDescent="0.2">
      <c r="D1303" s="145"/>
    </row>
    <row r="1304" spans="4:4" x14ac:dyDescent="0.2">
      <c r="D1304" s="145"/>
    </row>
    <row r="1305" spans="4:4" x14ac:dyDescent="0.2">
      <c r="D1305" s="145"/>
    </row>
    <row r="1306" spans="4:4" x14ac:dyDescent="0.2">
      <c r="D1306" s="145"/>
    </row>
    <row r="1307" spans="4:4" x14ac:dyDescent="0.2">
      <c r="D1307" s="145"/>
    </row>
    <row r="1308" spans="4:4" x14ac:dyDescent="0.2">
      <c r="D1308" s="145"/>
    </row>
    <row r="1309" spans="4:4" x14ac:dyDescent="0.2">
      <c r="D1309" s="145"/>
    </row>
    <row r="1310" spans="4:4" x14ac:dyDescent="0.2">
      <c r="D1310" s="145"/>
    </row>
    <row r="1311" spans="4:4" x14ac:dyDescent="0.2">
      <c r="D1311" s="145"/>
    </row>
    <row r="1312" spans="4:4" x14ac:dyDescent="0.2">
      <c r="D1312" s="145"/>
    </row>
    <row r="1313" spans="4:4" x14ac:dyDescent="0.2">
      <c r="D1313" s="145"/>
    </row>
    <row r="1314" spans="4:4" x14ac:dyDescent="0.2">
      <c r="D1314" s="145"/>
    </row>
    <row r="1315" spans="4:4" x14ac:dyDescent="0.2">
      <c r="D1315" s="145"/>
    </row>
    <row r="1316" spans="4:4" x14ac:dyDescent="0.2">
      <c r="D1316" s="145"/>
    </row>
    <row r="1317" spans="4:4" x14ac:dyDescent="0.2">
      <c r="D1317" s="145"/>
    </row>
    <row r="1318" spans="4:4" x14ac:dyDescent="0.2">
      <c r="D1318" s="145"/>
    </row>
    <row r="1319" spans="4:4" x14ac:dyDescent="0.2">
      <c r="D1319" s="145"/>
    </row>
    <row r="1320" spans="4:4" x14ac:dyDescent="0.2">
      <c r="D1320" s="145"/>
    </row>
    <row r="1321" spans="4:4" x14ac:dyDescent="0.2">
      <c r="D1321" s="145"/>
    </row>
    <row r="1322" spans="4:4" x14ac:dyDescent="0.2">
      <c r="D1322" s="145"/>
    </row>
    <row r="1323" spans="4:4" x14ac:dyDescent="0.2">
      <c r="D1323" s="145"/>
    </row>
    <row r="1324" spans="4:4" x14ac:dyDescent="0.2">
      <c r="D1324" s="145"/>
    </row>
    <row r="1325" spans="4:4" x14ac:dyDescent="0.2">
      <c r="D1325" s="145"/>
    </row>
    <row r="1326" spans="4:4" x14ac:dyDescent="0.2">
      <c r="D1326" s="145"/>
    </row>
    <row r="1327" spans="4:4" x14ac:dyDescent="0.2">
      <c r="D1327" s="145"/>
    </row>
    <row r="1328" spans="4:4" x14ac:dyDescent="0.2">
      <c r="D1328" s="145"/>
    </row>
    <row r="1329" spans="4:4" x14ac:dyDescent="0.2">
      <c r="D1329" s="145"/>
    </row>
    <row r="1330" spans="4:4" x14ac:dyDescent="0.2">
      <c r="D1330" s="145"/>
    </row>
    <row r="1331" spans="4:4" x14ac:dyDescent="0.2">
      <c r="D1331" s="145"/>
    </row>
    <row r="1332" spans="4:4" x14ac:dyDescent="0.2">
      <c r="D1332" s="145"/>
    </row>
    <row r="1333" spans="4:4" x14ac:dyDescent="0.2">
      <c r="D1333" s="145"/>
    </row>
    <row r="1334" spans="4:4" x14ac:dyDescent="0.2">
      <c r="D1334" s="145"/>
    </row>
    <row r="1335" spans="4:4" x14ac:dyDescent="0.2">
      <c r="D1335" s="145"/>
    </row>
    <row r="1336" spans="4:4" x14ac:dyDescent="0.2">
      <c r="D1336" s="145"/>
    </row>
    <row r="1337" spans="4:4" x14ac:dyDescent="0.2">
      <c r="D1337" s="145"/>
    </row>
    <row r="1338" spans="4:4" x14ac:dyDescent="0.2">
      <c r="D1338" s="145"/>
    </row>
    <row r="1339" spans="4:4" x14ac:dyDescent="0.2">
      <c r="D1339" s="145"/>
    </row>
    <row r="1340" spans="4:4" x14ac:dyDescent="0.2">
      <c r="D1340" s="145"/>
    </row>
    <row r="1341" spans="4:4" x14ac:dyDescent="0.2">
      <c r="D1341" s="145"/>
    </row>
    <row r="1342" spans="4:4" x14ac:dyDescent="0.2">
      <c r="D1342" s="145"/>
    </row>
    <row r="1343" spans="4:4" x14ac:dyDescent="0.2">
      <c r="D1343" s="145"/>
    </row>
    <row r="1344" spans="4:4" x14ac:dyDescent="0.2">
      <c r="D1344" s="145"/>
    </row>
    <row r="1345" spans="4:4" x14ac:dyDescent="0.2">
      <c r="D1345" s="145"/>
    </row>
    <row r="1346" spans="4:4" x14ac:dyDescent="0.2">
      <c r="D1346" s="145"/>
    </row>
    <row r="1347" spans="4:4" x14ac:dyDescent="0.2">
      <c r="D1347" s="145"/>
    </row>
    <row r="1348" spans="4:4" x14ac:dyDescent="0.2">
      <c r="D1348" s="145"/>
    </row>
    <row r="1349" spans="4:4" x14ac:dyDescent="0.2">
      <c r="D1349" s="145"/>
    </row>
    <row r="1350" spans="4:4" x14ac:dyDescent="0.2">
      <c r="D1350" s="145"/>
    </row>
    <row r="1351" spans="4:4" x14ac:dyDescent="0.2">
      <c r="D1351" s="145"/>
    </row>
    <row r="1352" spans="4:4" x14ac:dyDescent="0.2">
      <c r="D1352" s="145"/>
    </row>
    <row r="1353" spans="4:4" x14ac:dyDescent="0.2">
      <c r="D1353" s="145"/>
    </row>
    <row r="1354" spans="4:4" x14ac:dyDescent="0.2">
      <c r="D1354" s="145"/>
    </row>
    <row r="1355" spans="4:4" x14ac:dyDescent="0.2">
      <c r="D1355" s="145"/>
    </row>
    <row r="1356" spans="4:4" x14ac:dyDescent="0.2">
      <c r="D1356" s="145"/>
    </row>
    <row r="1357" spans="4:4" x14ac:dyDescent="0.2">
      <c r="D1357" s="145"/>
    </row>
    <row r="1358" spans="4:4" x14ac:dyDescent="0.2">
      <c r="D1358" s="145"/>
    </row>
    <row r="1359" spans="4:4" x14ac:dyDescent="0.2">
      <c r="D1359" s="145"/>
    </row>
    <row r="1360" spans="4:4" x14ac:dyDescent="0.2">
      <c r="D1360" s="145"/>
    </row>
    <row r="1361" spans="4:4" x14ac:dyDescent="0.2">
      <c r="D1361" s="145"/>
    </row>
    <row r="1362" spans="4:4" x14ac:dyDescent="0.2">
      <c r="D1362" s="145"/>
    </row>
    <row r="1363" spans="4:4" x14ac:dyDescent="0.2">
      <c r="D1363" s="145"/>
    </row>
    <row r="1364" spans="4:4" x14ac:dyDescent="0.2">
      <c r="D1364" s="145"/>
    </row>
    <row r="1365" spans="4:4" x14ac:dyDescent="0.2">
      <c r="D1365" s="145"/>
    </row>
    <row r="1366" spans="4:4" x14ac:dyDescent="0.2">
      <c r="D1366" s="145"/>
    </row>
    <row r="1367" spans="4:4" x14ac:dyDescent="0.2">
      <c r="D1367" s="145"/>
    </row>
    <row r="1368" spans="4:4" x14ac:dyDescent="0.2">
      <c r="D1368" s="145"/>
    </row>
    <row r="1369" spans="4:4" x14ac:dyDescent="0.2">
      <c r="D1369" s="145"/>
    </row>
    <row r="1370" spans="4:4" x14ac:dyDescent="0.2">
      <c r="D1370" s="145"/>
    </row>
    <row r="1371" spans="4:4" x14ac:dyDescent="0.2">
      <c r="D1371" s="145"/>
    </row>
    <row r="1372" spans="4:4" x14ac:dyDescent="0.2">
      <c r="D1372" s="145"/>
    </row>
    <row r="1373" spans="4:4" x14ac:dyDescent="0.2">
      <c r="D1373" s="145"/>
    </row>
    <row r="1374" spans="4:4" x14ac:dyDescent="0.2">
      <c r="D1374" s="145"/>
    </row>
    <row r="1375" spans="4:4" x14ac:dyDescent="0.2">
      <c r="D1375" s="145"/>
    </row>
    <row r="1376" spans="4:4" x14ac:dyDescent="0.2">
      <c r="D1376" s="145"/>
    </row>
    <row r="1377" spans="4:4" x14ac:dyDescent="0.2">
      <c r="D1377" s="145"/>
    </row>
    <row r="1378" spans="4:4" x14ac:dyDescent="0.2">
      <c r="D1378" s="145"/>
    </row>
    <row r="1379" spans="4:4" x14ac:dyDescent="0.2">
      <c r="D1379" s="145"/>
    </row>
    <row r="1380" spans="4:4" x14ac:dyDescent="0.2">
      <c r="D1380" s="145"/>
    </row>
    <row r="1381" spans="4:4" x14ac:dyDescent="0.2">
      <c r="D1381" s="145"/>
    </row>
    <row r="1382" spans="4:4" x14ac:dyDescent="0.2">
      <c r="D1382" s="145"/>
    </row>
    <row r="1383" spans="4:4" x14ac:dyDescent="0.2">
      <c r="D1383" s="145"/>
    </row>
    <row r="1384" spans="4:4" x14ac:dyDescent="0.2">
      <c r="D1384" s="145"/>
    </row>
    <row r="1385" spans="4:4" x14ac:dyDescent="0.2">
      <c r="D1385" s="145"/>
    </row>
    <row r="1386" spans="4:4" x14ac:dyDescent="0.2">
      <c r="D1386" s="145"/>
    </row>
    <row r="1387" spans="4:4" x14ac:dyDescent="0.2">
      <c r="D1387" s="145"/>
    </row>
    <row r="1388" spans="4:4" x14ac:dyDescent="0.2">
      <c r="D1388" s="145"/>
    </row>
    <row r="1389" spans="4:4" x14ac:dyDescent="0.2">
      <c r="D1389" s="145"/>
    </row>
    <row r="1390" spans="4:4" x14ac:dyDescent="0.2">
      <c r="D1390" s="145"/>
    </row>
    <row r="1391" spans="4:4" x14ac:dyDescent="0.2">
      <c r="D1391" s="145"/>
    </row>
    <row r="1392" spans="4:4" x14ac:dyDescent="0.2">
      <c r="D1392" s="145"/>
    </row>
    <row r="1393" spans="4:4" x14ac:dyDescent="0.2">
      <c r="D1393" s="145"/>
    </row>
    <row r="1394" spans="4:4" x14ac:dyDescent="0.2">
      <c r="D1394" s="145"/>
    </row>
    <row r="1395" spans="4:4" x14ac:dyDescent="0.2">
      <c r="D1395" s="145"/>
    </row>
    <row r="1396" spans="4:4" x14ac:dyDescent="0.2">
      <c r="D1396" s="145"/>
    </row>
    <row r="1397" spans="4:4" x14ac:dyDescent="0.2">
      <c r="D1397" s="145"/>
    </row>
    <row r="1398" spans="4:4" x14ac:dyDescent="0.2">
      <c r="D1398" s="145"/>
    </row>
    <row r="1399" spans="4:4" x14ac:dyDescent="0.2">
      <c r="D1399" s="145"/>
    </row>
    <row r="1400" spans="4:4" x14ac:dyDescent="0.2">
      <c r="D1400" s="145"/>
    </row>
    <row r="1401" spans="4:4" x14ac:dyDescent="0.2">
      <c r="D1401" s="145"/>
    </row>
    <row r="1402" spans="4:4" x14ac:dyDescent="0.2">
      <c r="D1402" s="145"/>
    </row>
    <row r="1403" spans="4:4" x14ac:dyDescent="0.2">
      <c r="D1403" s="145"/>
    </row>
    <row r="1404" spans="4:4" x14ac:dyDescent="0.2">
      <c r="D1404" s="145"/>
    </row>
    <row r="1405" spans="4:4" x14ac:dyDescent="0.2">
      <c r="D1405" s="145"/>
    </row>
    <row r="1406" spans="4:4" x14ac:dyDescent="0.2">
      <c r="D1406" s="145"/>
    </row>
    <row r="1407" spans="4:4" x14ac:dyDescent="0.2">
      <c r="D1407" s="145"/>
    </row>
    <row r="1408" spans="4:4" x14ac:dyDescent="0.2">
      <c r="D1408" s="145"/>
    </row>
    <row r="1409" spans="4:4" x14ac:dyDescent="0.2">
      <c r="D1409" s="145"/>
    </row>
    <row r="1410" spans="4:4" x14ac:dyDescent="0.2">
      <c r="D1410" s="145"/>
    </row>
    <row r="1411" spans="4:4" x14ac:dyDescent="0.2">
      <c r="D1411" s="145"/>
    </row>
    <row r="1412" spans="4:4" x14ac:dyDescent="0.2">
      <c r="D1412" s="145"/>
    </row>
    <row r="1413" spans="4:4" x14ac:dyDescent="0.2">
      <c r="D1413" s="145"/>
    </row>
    <row r="1414" spans="4:4" x14ac:dyDescent="0.2">
      <c r="D1414" s="145"/>
    </row>
    <row r="1415" spans="4:4" x14ac:dyDescent="0.2">
      <c r="D1415" s="145"/>
    </row>
    <row r="1416" spans="4:4" x14ac:dyDescent="0.2">
      <c r="D1416" s="145"/>
    </row>
    <row r="1417" spans="4:4" x14ac:dyDescent="0.2">
      <c r="D1417" s="145"/>
    </row>
    <row r="1418" spans="4:4" x14ac:dyDescent="0.2">
      <c r="D1418" s="145"/>
    </row>
    <row r="1419" spans="4:4" x14ac:dyDescent="0.2">
      <c r="D1419" s="145"/>
    </row>
    <row r="1420" spans="4:4" x14ac:dyDescent="0.2">
      <c r="D1420" s="145"/>
    </row>
    <row r="1421" spans="4:4" x14ac:dyDescent="0.2">
      <c r="D1421" s="145"/>
    </row>
    <row r="1422" spans="4:4" x14ac:dyDescent="0.2">
      <c r="D1422" s="145"/>
    </row>
    <row r="1423" spans="4:4" x14ac:dyDescent="0.2">
      <c r="D1423" s="145"/>
    </row>
    <row r="1424" spans="4:4" x14ac:dyDescent="0.2">
      <c r="D1424" s="145"/>
    </row>
    <row r="1425" spans="4:4" x14ac:dyDescent="0.2">
      <c r="D1425" s="145"/>
    </row>
    <row r="1426" spans="4:4" x14ac:dyDescent="0.2">
      <c r="D1426" s="145"/>
    </row>
    <row r="1427" spans="4:4" x14ac:dyDescent="0.2">
      <c r="D1427" s="145"/>
    </row>
    <row r="1428" spans="4:4" x14ac:dyDescent="0.2">
      <c r="D1428" s="145"/>
    </row>
    <row r="1429" spans="4:4" x14ac:dyDescent="0.2">
      <c r="D1429" s="145"/>
    </row>
    <row r="1430" spans="4:4" x14ac:dyDescent="0.2">
      <c r="D1430" s="145"/>
    </row>
    <row r="1431" spans="4:4" x14ac:dyDescent="0.2">
      <c r="D1431" s="145"/>
    </row>
    <row r="1432" spans="4:4" x14ac:dyDescent="0.2">
      <c r="D1432" s="145"/>
    </row>
    <row r="1433" spans="4:4" x14ac:dyDescent="0.2">
      <c r="D1433" s="145"/>
    </row>
    <row r="1434" spans="4:4" x14ac:dyDescent="0.2">
      <c r="D1434" s="145"/>
    </row>
    <row r="1435" spans="4:4" x14ac:dyDescent="0.2">
      <c r="D1435" s="145"/>
    </row>
    <row r="1436" spans="4:4" x14ac:dyDescent="0.2">
      <c r="D1436" s="145"/>
    </row>
    <row r="1437" spans="4:4" x14ac:dyDescent="0.2">
      <c r="D1437" s="145"/>
    </row>
    <row r="1438" spans="4:4" x14ac:dyDescent="0.2">
      <c r="D1438" s="145"/>
    </row>
    <row r="1439" spans="4:4" x14ac:dyDescent="0.2">
      <c r="D1439" s="145"/>
    </row>
    <row r="1440" spans="4:4" x14ac:dyDescent="0.2">
      <c r="D1440" s="145"/>
    </row>
    <row r="1441" spans="4:4" x14ac:dyDescent="0.2">
      <c r="D1441" s="145"/>
    </row>
    <row r="1442" spans="4:4" x14ac:dyDescent="0.2">
      <c r="D1442" s="145"/>
    </row>
    <row r="1443" spans="4:4" x14ac:dyDescent="0.2">
      <c r="D1443" s="145"/>
    </row>
    <row r="1444" spans="4:4" x14ac:dyDescent="0.2">
      <c r="D1444" s="145"/>
    </row>
    <row r="1445" spans="4:4" x14ac:dyDescent="0.2">
      <c r="D1445" s="145"/>
    </row>
    <row r="1446" spans="4:4" x14ac:dyDescent="0.2">
      <c r="D1446" s="145"/>
    </row>
    <row r="1447" spans="4:4" x14ac:dyDescent="0.2">
      <c r="D1447" s="145"/>
    </row>
    <row r="1448" spans="4:4" x14ac:dyDescent="0.2">
      <c r="D1448" s="145"/>
    </row>
    <row r="1449" spans="4:4" x14ac:dyDescent="0.2">
      <c r="D1449" s="145"/>
    </row>
    <row r="1450" spans="4:4" x14ac:dyDescent="0.2">
      <c r="D1450" s="145"/>
    </row>
    <row r="1451" spans="4:4" x14ac:dyDescent="0.2">
      <c r="D1451" s="145"/>
    </row>
    <row r="1452" spans="4:4" x14ac:dyDescent="0.2">
      <c r="D1452" s="145"/>
    </row>
    <row r="1453" spans="4:4" x14ac:dyDescent="0.2">
      <c r="D1453" s="145"/>
    </row>
    <row r="1454" spans="4:4" x14ac:dyDescent="0.2">
      <c r="D1454" s="145"/>
    </row>
    <row r="1455" spans="4:4" x14ac:dyDescent="0.2">
      <c r="D1455" s="145"/>
    </row>
    <row r="1456" spans="4:4" x14ac:dyDescent="0.2">
      <c r="D1456" s="145"/>
    </row>
    <row r="1457" spans="4:4" x14ac:dyDescent="0.2">
      <c r="D1457" s="145"/>
    </row>
    <row r="1458" spans="4:4" x14ac:dyDescent="0.2">
      <c r="D1458" s="145"/>
    </row>
    <row r="1459" spans="4:4" x14ac:dyDescent="0.2">
      <c r="D1459" s="145"/>
    </row>
    <row r="1460" spans="4:4" x14ac:dyDescent="0.2">
      <c r="D1460" s="145"/>
    </row>
    <row r="1461" spans="4:4" x14ac:dyDescent="0.2">
      <c r="D1461" s="145"/>
    </row>
    <row r="1462" spans="4:4" x14ac:dyDescent="0.2">
      <c r="D1462" s="145"/>
    </row>
    <row r="1463" spans="4:4" x14ac:dyDescent="0.2">
      <c r="D1463" s="145"/>
    </row>
    <row r="1464" spans="4:4" x14ac:dyDescent="0.2">
      <c r="D1464" s="145"/>
    </row>
    <row r="1465" spans="4:4" x14ac:dyDescent="0.2">
      <c r="D1465" s="145"/>
    </row>
    <row r="1466" spans="4:4" x14ac:dyDescent="0.2">
      <c r="D1466" s="145"/>
    </row>
    <row r="1467" spans="4:4" x14ac:dyDescent="0.2">
      <c r="D1467" s="145"/>
    </row>
    <row r="1468" spans="4:4" x14ac:dyDescent="0.2">
      <c r="D1468" s="145"/>
    </row>
    <row r="1469" spans="4:4" x14ac:dyDescent="0.2">
      <c r="D1469" s="145"/>
    </row>
    <row r="1470" spans="4:4" x14ac:dyDescent="0.2">
      <c r="D1470" s="145"/>
    </row>
    <row r="1471" spans="4:4" x14ac:dyDescent="0.2">
      <c r="D1471" s="145"/>
    </row>
    <row r="1472" spans="4:4" x14ac:dyDescent="0.2">
      <c r="D1472" s="145"/>
    </row>
    <row r="1473" spans="4:4" x14ac:dyDescent="0.2">
      <c r="D1473" s="145"/>
    </row>
    <row r="1474" spans="4:4" x14ac:dyDescent="0.2">
      <c r="D1474" s="145"/>
    </row>
    <row r="1475" spans="4:4" x14ac:dyDescent="0.2">
      <c r="D1475" s="145"/>
    </row>
    <row r="1476" spans="4:4" x14ac:dyDescent="0.2">
      <c r="D1476" s="145"/>
    </row>
    <row r="1477" spans="4:4" x14ac:dyDescent="0.2">
      <c r="D1477" s="145"/>
    </row>
    <row r="1478" spans="4:4" x14ac:dyDescent="0.2">
      <c r="D1478" s="145"/>
    </row>
    <row r="1479" spans="4:4" x14ac:dyDescent="0.2">
      <c r="D1479" s="145"/>
    </row>
    <row r="1480" spans="4:4" x14ac:dyDescent="0.2">
      <c r="D1480" s="145"/>
    </row>
    <row r="1481" spans="4:4" x14ac:dyDescent="0.2">
      <c r="D1481" s="145"/>
    </row>
    <row r="1482" spans="4:4" x14ac:dyDescent="0.2">
      <c r="D1482" s="145"/>
    </row>
    <row r="1483" spans="4:4" x14ac:dyDescent="0.2">
      <c r="D1483" s="145"/>
    </row>
    <row r="1484" spans="4:4" x14ac:dyDescent="0.2">
      <c r="D1484" s="145"/>
    </row>
    <row r="1485" spans="4:4" x14ac:dyDescent="0.2">
      <c r="D1485" s="145"/>
    </row>
    <row r="1486" spans="4:4" x14ac:dyDescent="0.2">
      <c r="D1486" s="145"/>
    </row>
    <row r="1487" spans="4:4" x14ac:dyDescent="0.2">
      <c r="D1487" s="145"/>
    </row>
    <row r="1488" spans="4:4" x14ac:dyDescent="0.2">
      <c r="D1488" s="145"/>
    </row>
    <row r="1489" spans="4:4" x14ac:dyDescent="0.2">
      <c r="D1489" s="145"/>
    </row>
    <row r="1490" spans="4:4" x14ac:dyDescent="0.2">
      <c r="D1490" s="145"/>
    </row>
    <row r="1491" spans="4:4" x14ac:dyDescent="0.2">
      <c r="D1491" s="145"/>
    </row>
    <row r="1492" spans="4:4" x14ac:dyDescent="0.2">
      <c r="D1492" s="145"/>
    </row>
    <row r="1493" spans="4:4" x14ac:dyDescent="0.2">
      <c r="D1493" s="145"/>
    </row>
    <row r="1494" spans="4:4" x14ac:dyDescent="0.2">
      <c r="D1494" s="145"/>
    </row>
    <row r="1495" spans="4:4" x14ac:dyDescent="0.2">
      <c r="D1495" s="145"/>
    </row>
    <row r="1496" spans="4:4" x14ac:dyDescent="0.2">
      <c r="D1496" s="145"/>
    </row>
    <row r="1497" spans="4:4" x14ac:dyDescent="0.2">
      <c r="D1497" s="145"/>
    </row>
    <row r="1498" spans="4:4" x14ac:dyDescent="0.2">
      <c r="D1498" s="145"/>
    </row>
    <row r="1499" spans="4:4" x14ac:dyDescent="0.2">
      <c r="D1499" s="145"/>
    </row>
    <row r="1500" spans="4:4" x14ac:dyDescent="0.2">
      <c r="D1500" s="145"/>
    </row>
    <row r="1501" spans="4:4" x14ac:dyDescent="0.2">
      <c r="D1501" s="145"/>
    </row>
    <row r="1502" spans="4:4" x14ac:dyDescent="0.2">
      <c r="D1502" s="145"/>
    </row>
    <row r="1503" spans="4:4" x14ac:dyDescent="0.2">
      <c r="D1503" s="145"/>
    </row>
    <row r="1504" spans="4:4" x14ac:dyDescent="0.2">
      <c r="D1504" s="145"/>
    </row>
    <row r="1505" spans="4:4" x14ac:dyDescent="0.2">
      <c r="D1505" s="145"/>
    </row>
    <row r="1506" spans="4:4" x14ac:dyDescent="0.2">
      <c r="D1506" s="145"/>
    </row>
    <row r="1507" spans="4:4" x14ac:dyDescent="0.2">
      <c r="D1507" s="145"/>
    </row>
    <row r="1508" spans="4:4" x14ac:dyDescent="0.2">
      <c r="D1508" s="145"/>
    </row>
    <row r="1509" spans="4:4" x14ac:dyDescent="0.2">
      <c r="D1509" s="145"/>
    </row>
    <row r="1510" spans="4:4" x14ac:dyDescent="0.2">
      <c r="D1510" s="145"/>
    </row>
    <row r="1511" spans="4:4" x14ac:dyDescent="0.2">
      <c r="D1511" s="145"/>
    </row>
    <row r="1512" spans="4:4" x14ac:dyDescent="0.2">
      <c r="D1512" s="145"/>
    </row>
    <row r="1513" spans="4:4" x14ac:dyDescent="0.2">
      <c r="D1513" s="145"/>
    </row>
    <row r="1514" spans="4:4" x14ac:dyDescent="0.2">
      <c r="D1514" s="145"/>
    </row>
    <row r="1515" spans="4:4" x14ac:dyDescent="0.2">
      <c r="D1515" s="145"/>
    </row>
    <row r="1516" spans="4:4" x14ac:dyDescent="0.2">
      <c r="D1516" s="145"/>
    </row>
    <row r="1517" spans="4:4" x14ac:dyDescent="0.2">
      <c r="D1517" s="145"/>
    </row>
    <row r="1518" spans="4:4" x14ac:dyDescent="0.2">
      <c r="D1518" s="145"/>
    </row>
    <row r="1519" spans="4:4" x14ac:dyDescent="0.2">
      <c r="D1519" s="145"/>
    </row>
    <row r="1520" spans="4:4" x14ac:dyDescent="0.2">
      <c r="D1520" s="145"/>
    </row>
    <row r="1521" spans="4:4" x14ac:dyDescent="0.2">
      <c r="D1521" s="145"/>
    </row>
    <row r="1522" spans="4:4" x14ac:dyDescent="0.2">
      <c r="D1522" s="145"/>
    </row>
    <row r="1523" spans="4:4" x14ac:dyDescent="0.2">
      <c r="D1523" s="145"/>
    </row>
    <row r="1524" spans="4:4" x14ac:dyDescent="0.2">
      <c r="D1524" s="145"/>
    </row>
    <row r="1525" spans="4:4" x14ac:dyDescent="0.2">
      <c r="D1525" s="145"/>
    </row>
    <row r="1526" spans="4:4" x14ac:dyDescent="0.2">
      <c r="D1526" s="145"/>
    </row>
    <row r="1527" spans="4:4" x14ac:dyDescent="0.2">
      <c r="D1527" s="145"/>
    </row>
    <row r="1528" spans="4:4" x14ac:dyDescent="0.2">
      <c r="D1528" s="145"/>
    </row>
    <row r="1529" spans="4:4" x14ac:dyDescent="0.2">
      <c r="D1529" s="145"/>
    </row>
    <row r="1530" spans="4:4" x14ac:dyDescent="0.2">
      <c r="D1530" s="145"/>
    </row>
    <row r="1531" spans="4:4" x14ac:dyDescent="0.2">
      <c r="D1531" s="145"/>
    </row>
    <row r="1532" spans="4:4" x14ac:dyDescent="0.2">
      <c r="D1532" s="145"/>
    </row>
    <row r="1533" spans="4:4" x14ac:dyDescent="0.2">
      <c r="D1533" s="145"/>
    </row>
    <row r="1534" spans="4:4" x14ac:dyDescent="0.2">
      <c r="D1534" s="145"/>
    </row>
    <row r="1535" spans="4:4" x14ac:dyDescent="0.2">
      <c r="D1535" s="145"/>
    </row>
    <row r="1536" spans="4:4" x14ac:dyDescent="0.2">
      <c r="D1536" s="145"/>
    </row>
    <row r="1537" spans="4:4" x14ac:dyDescent="0.2">
      <c r="D1537" s="145"/>
    </row>
    <row r="1538" spans="4:4" x14ac:dyDescent="0.2">
      <c r="D1538" s="145"/>
    </row>
    <row r="1539" spans="4:4" x14ac:dyDescent="0.2">
      <c r="D1539" s="145"/>
    </row>
    <row r="1540" spans="4:4" x14ac:dyDescent="0.2">
      <c r="D1540" s="145"/>
    </row>
    <row r="1541" spans="4:4" x14ac:dyDescent="0.2">
      <c r="D1541" s="145"/>
    </row>
    <row r="1542" spans="4:4" x14ac:dyDescent="0.2">
      <c r="D1542" s="145"/>
    </row>
    <row r="1543" spans="4:4" x14ac:dyDescent="0.2">
      <c r="D1543" s="145"/>
    </row>
    <row r="1544" spans="4:4" x14ac:dyDescent="0.2">
      <c r="D1544" s="145"/>
    </row>
    <row r="1545" spans="4:4" x14ac:dyDescent="0.2">
      <c r="D1545" s="145"/>
    </row>
    <row r="1546" spans="4:4" x14ac:dyDescent="0.2">
      <c r="D1546" s="145"/>
    </row>
    <row r="1547" spans="4:4" x14ac:dyDescent="0.2">
      <c r="D1547" s="145"/>
    </row>
    <row r="1548" spans="4:4" x14ac:dyDescent="0.2">
      <c r="D1548" s="145"/>
    </row>
    <row r="1549" spans="4:4" x14ac:dyDescent="0.2">
      <c r="D1549" s="145"/>
    </row>
    <row r="1550" spans="4:4" x14ac:dyDescent="0.2">
      <c r="D1550" s="145"/>
    </row>
    <row r="1551" spans="4:4" x14ac:dyDescent="0.2">
      <c r="D1551" s="145"/>
    </row>
    <row r="1552" spans="4:4" x14ac:dyDescent="0.2">
      <c r="D1552" s="145"/>
    </row>
    <row r="1553" spans="4:4" x14ac:dyDescent="0.2">
      <c r="D1553" s="145"/>
    </row>
    <row r="1554" spans="4:4" x14ac:dyDescent="0.2">
      <c r="D1554" s="145"/>
    </row>
    <row r="1555" spans="4:4" x14ac:dyDescent="0.2">
      <c r="D1555" s="145"/>
    </row>
    <row r="1556" spans="4:4" x14ac:dyDescent="0.2">
      <c r="D1556" s="145"/>
    </row>
    <row r="1557" spans="4:4" x14ac:dyDescent="0.2">
      <c r="D1557" s="145"/>
    </row>
    <row r="1558" spans="4:4" x14ac:dyDescent="0.2">
      <c r="D1558" s="145"/>
    </row>
    <row r="1559" spans="4:4" x14ac:dyDescent="0.2">
      <c r="D1559" s="145"/>
    </row>
    <row r="1560" spans="4:4" x14ac:dyDescent="0.2">
      <c r="D1560" s="145"/>
    </row>
    <row r="1561" spans="4:4" x14ac:dyDescent="0.2">
      <c r="D1561" s="145"/>
    </row>
    <row r="1562" spans="4:4" x14ac:dyDescent="0.2">
      <c r="D1562" s="145"/>
    </row>
    <row r="1563" spans="4:4" x14ac:dyDescent="0.2">
      <c r="D1563" s="145"/>
    </row>
    <row r="1564" spans="4:4" x14ac:dyDescent="0.2">
      <c r="D1564" s="145"/>
    </row>
    <row r="1565" spans="4:4" x14ac:dyDescent="0.2">
      <c r="D1565" s="145"/>
    </row>
    <row r="1566" spans="4:4" x14ac:dyDescent="0.2">
      <c r="D1566" s="145"/>
    </row>
    <row r="1567" spans="4:4" x14ac:dyDescent="0.2">
      <c r="D1567" s="145"/>
    </row>
    <row r="1568" spans="4:4" x14ac:dyDescent="0.2">
      <c r="D1568" s="145"/>
    </row>
    <row r="1569" spans="4:4" x14ac:dyDescent="0.2">
      <c r="D1569" s="145"/>
    </row>
    <row r="1570" spans="4:4" x14ac:dyDescent="0.2">
      <c r="D1570" s="145"/>
    </row>
    <row r="1571" spans="4:4" x14ac:dyDescent="0.2">
      <c r="D1571" s="145"/>
    </row>
    <row r="1572" spans="4:4" x14ac:dyDescent="0.2">
      <c r="D1572" s="145"/>
    </row>
    <row r="1573" spans="4:4" x14ac:dyDescent="0.2">
      <c r="D1573" s="145"/>
    </row>
    <row r="1574" spans="4:4" x14ac:dyDescent="0.2">
      <c r="D1574" s="145"/>
    </row>
    <row r="1575" spans="4:4" x14ac:dyDescent="0.2">
      <c r="D1575" s="145"/>
    </row>
    <row r="1576" spans="4:4" x14ac:dyDescent="0.2">
      <c r="D1576" s="145"/>
    </row>
    <row r="1577" spans="4:4" x14ac:dyDescent="0.2">
      <c r="D1577" s="145"/>
    </row>
    <row r="1578" spans="4:4" x14ac:dyDescent="0.2">
      <c r="D1578" s="145"/>
    </row>
    <row r="1579" spans="4:4" x14ac:dyDescent="0.2">
      <c r="D1579" s="145"/>
    </row>
    <row r="1580" spans="4:4" x14ac:dyDescent="0.2">
      <c r="D1580" s="145"/>
    </row>
    <row r="1581" spans="4:4" x14ac:dyDescent="0.2">
      <c r="D1581" s="145"/>
    </row>
    <row r="1582" spans="4:4" x14ac:dyDescent="0.2">
      <c r="D1582" s="145"/>
    </row>
    <row r="1583" spans="4:4" x14ac:dyDescent="0.2">
      <c r="D1583" s="145"/>
    </row>
    <row r="1584" spans="4:4" x14ac:dyDescent="0.2">
      <c r="D1584" s="145"/>
    </row>
    <row r="1585" spans="4:4" x14ac:dyDescent="0.2">
      <c r="D1585" s="145"/>
    </row>
    <row r="1586" spans="4:4" x14ac:dyDescent="0.2">
      <c r="D1586" s="145"/>
    </row>
    <row r="1587" spans="4:4" x14ac:dyDescent="0.2">
      <c r="D1587" s="145"/>
    </row>
    <row r="1588" spans="4:4" x14ac:dyDescent="0.2">
      <c r="D1588" s="145"/>
    </row>
    <row r="1589" spans="4:4" x14ac:dyDescent="0.2">
      <c r="D1589" s="145"/>
    </row>
    <row r="1590" spans="4:4" x14ac:dyDescent="0.2">
      <c r="D1590" s="145"/>
    </row>
    <row r="1591" spans="4:4" x14ac:dyDescent="0.2">
      <c r="D1591" s="145"/>
    </row>
    <row r="1592" spans="4:4" x14ac:dyDescent="0.2">
      <c r="D1592" s="145"/>
    </row>
    <row r="1593" spans="4:4" x14ac:dyDescent="0.2">
      <c r="D1593" s="145"/>
    </row>
    <row r="1594" spans="4:4" x14ac:dyDescent="0.2">
      <c r="D1594" s="145"/>
    </row>
    <row r="1595" spans="4:4" x14ac:dyDescent="0.2">
      <c r="D1595" s="145"/>
    </row>
    <row r="1596" spans="4:4" x14ac:dyDescent="0.2">
      <c r="D1596" s="145"/>
    </row>
    <row r="1597" spans="4:4" x14ac:dyDescent="0.2">
      <c r="D1597" s="145"/>
    </row>
    <row r="1598" spans="4:4" x14ac:dyDescent="0.2">
      <c r="D1598" s="145"/>
    </row>
    <row r="1599" spans="4:4" x14ac:dyDescent="0.2">
      <c r="D1599" s="145"/>
    </row>
    <row r="1600" spans="4:4" x14ac:dyDescent="0.2">
      <c r="D1600" s="145"/>
    </row>
    <row r="1601" spans="4:4" x14ac:dyDescent="0.2">
      <c r="D1601" s="145"/>
    </row>
    <row r="1602" spans="4:4" x14ac:dyDescent="0.2">
      <c r="D1602" s="145"/>
    </row>
    <row r="1603" spans="4:4" x14ac:dyDescent="0.2">
      <c r="D1603" s="145"/>
    </row>
    <row r="1604" spans="4:4" x14ac:dyDescent="0.2">
      <c r="D1604" s="145"/>
    </row>
    <row r="1605" spans="4:4" x14ac:dyDescent="0.2">
      <c r="D1605" s="145"/>
    </row>
    <row r="1606" spans="4:4" x14ac:dyDescent="0.2">
      <c r="D1606" s="145"/>
    </row>
    <row r="1607" spans="4:4" x14ac:dyDescent="0.2">
      <c r="D1607" s="145"/>
    </row>
    <row r="1608" spans="4:4" x14ac:dyDescent="0.2">
      <c r="D1608" s="145"/>
    </row>
    <row r="1609" spans="4:4" x14ac:dyDescent="0.2">
      <c r="D1609" s="145"/>
    </row>
    <row r="1610" spans="4:4" x14ac:dyDescent="0.2">
      <c r="D1610" s="145"/>
    </row>
    <row r="1611" spans="4:4" x14ac:dyDescent="0.2">
      <c r="D1611" s="145"/>
    </row>
    <row r="1612" spans="4:4" x14ac:dyDescent="0.2">
      <c r="D1612" s="145"/>
    </row>
    <row r="1613" spans="4:4" x14ac:dyDescent="0.2">
      <c r="D1613" s="145"/>
    </row>
    <row r="1614" spans="4:4" x14ac:dyDescent="0.2">
      <c r="D1614" s="145"/>
    </row>
    <row r="1615" spans="4:4" x14ac:dyDescent="0.2">
      <c r="D1615" s="145"/>
    </row>
    <row r="1616" spans="4:4" x14ac:dyDescent="0.2">
      <c r="D1616" s="145"/>
    </row>
    <row r="1617" spans="4:4" x14ac:dyDescent="0.2">
      <c r="D1617" s="145"/>
    </row>
    <row r="1618" spans="4:4" x14ac:dyDescent="0.2">
      <c r="D1618" s="145"/>
    </row>
    <row r="1619" spans="4:4" x14ac:dyDescent="0.2">
      <c r="D1619" s="145"/>
    </row>
    <row r="1620" spans="4:4" x14ac:dyDescent="0.2">
      <c r="D1620" s="145"/>
    </row>
    <row r="1621" spans="4:4" x14ac:dyDescent="0.2">
      <c r="D1621" s="145"/>
    </row>
    <row r="1622" spans="4:4" x14ac:dyDescent="0.2">
      <c r="D1622" s="145"/>
    </row>
    <row r="1623" spans="4:4" x14ac:dyDescent="0.2">
      <c r="D1623" s="145"/>
    </row>
    <row r="1624" spans="4:4" x14ac:dyDescent="0.2">
      <c r="D1624" s="145"/>
    </row>
    <row r="1625" spans="4:4" x14ac:dyDescent="0.2">
      <c r="D1625" s="145"/>
    </row>
    <row r="1626" spans="4:4" x14ac:dyDescent="0.2">
      <c r="D1626" s="145"/>
    </row>
    <row r="1627" spans="4:4" x14ac:dyDescent="0.2">
      <c r="D1627" s="145"/>
    </row>
    <row r="1628" spans="4:4" x14ac:dyDescent="0.2">
      <c r="D1628" s="145"/>
    </row>
    <row r="1629" spans="4:4" x14ac:dyDescent="0.2">
      <c r="D1629" s="145"/>
    </row>
    <row r="1630" spans="4:4" x14ac:dyDescent="0.2">
      <c r="D1630" s="145"/>
    </row>
    <row r="1631" spans="4:4" x14ac:dyDescent="0.2">
      <c r="D1631" s="145"/>
    </row>
    <row r="1632" spans="4:4" x14ac:dyDescent="0.2">
      <c r="D1632" s="145"/>
    </row>
    <row r="1633" spans="4:4" x14ac:dyDescent="0.2">
      <c r="D1633" s="145"/>
    </row>
    <row r="1634" spans="4:4" x14ac:dyDescent="0.2">
      <c r="D1634" s="145"/>
    </row>
    <row r="1635" spans="4:4" x14ac:dyDescent="0.2">
      <c r="D1635" s="145"/>
    </row>
    <row r="1636" spans="4:4" x14ac:dyDescent="0.2">
      <c r="D1636" s="145"/>
    </row>
    <row r="1637" spans="4:4" x14ac:dyDescent="0.2">
      <c r="D1637" s="145"/>
    </row>
    <row r="1638" spans="4:4" x14ac:dyDescent="0.2">
      <c r="D1638" s="145"/>
    </row>
    <row r="1639" spans="4:4" x14ac:dyDescent="0.2">
      <c r="D1639" s="145"/>
    </row>
    <row r="1640" spans="4:4" x14ac:dyDescent="0.2">
      <c r="D1640" s="145"/>
    </row>
    <row r="1641" spans="4:4" x14ac:dyDescent="0.2">
      <c r="D1641" s="145"/>
    </row>
    <row r="1642" spans="4:4" x14ac:dyDescent="0.2">
      <c r="D1642" s="145"/>
    </row>
    <row r="1643" spans="4:4" x14ac:dyDescent="0.2">
      <c r="D1643" s="145"/>
    </row>
    <row r="1644" spans="4:4" x14ac:dyDescent="0.2">
      <c r="D1644" s="145"/>
    </row>
    <row r="1645" spans="4:4" x14ac:dyDescent="0.2">
      <c r="D1645" s="145"/>
    </row>
    <row r="1646" spans="4:4" x14ac:dyDescent="0.2">
      <c r="D1646" s="145"/>
    </row>
    <row r="1647" spans="4:4" x14ac:dyDescent="0.2">
      <c r="D1647" s="145"/>
    </row>
    <row r="1648" spans="4:4" x14ac:dyDescent="0.2">
      <c r="D1648" s="145"/>
    </row>
    <row r="1649" spans="4:4" x14ac:dyDescent="0.2">
      <c r="D1649" s="145"/>
    </row>
    <row r="1650" spans="4:4" x14ac:dyDescent="0.2">
      <c r="D1650" s="145"/>
    </row>
    <row r="1651" spans="4:4" x14ac:dyDescent="0.2">
      <c r="D1651" s="145"/>
    </row>
    <row r="1652" spans="4:4" x14ac:dyDescent="0.2">
      <c r="D1652" s="145"/>
    </row>
    <row r="1653" spans="4:4" x14ac:dyDescent="0.2">
      <c r="D1653" s="145"/>
    </row>
    <row r="1654" spans="4:4" x14ac:dyDescent="0.2">
      <c r="D1654" s="145"/>
    </row>
    <row r="1655" spans="4:4" x14ac:dyDescent="0.2">
      <c r="D1655" s="145"/>
    </row>
    <row r="1656" spans="4:4" x14ac:dyDescent="0.2">
      <c r="D1656" s="145"/>
    </row>
    <row r="1657" spans="4:4" x14ac:dyDescent="0.2">
      <c r="D1657" s="145"/>
    </row>
    <row r="1658" spans="4:4" x14ac:dyDescent="0.2">
      <c r="D1658" s="145"/>
    </row>
    <row r="1659" spans="4:4" x14ac:dyDescent="0.2">
      <c r="D1659" s="145"/>
    </row>
    <row r="1660" spans="4:4" x14ac:dyDescent="0.2">
      <c r="D1660" s="145"/>
    </row>
    <row r="1661" spans="4:4" x14ac:dyDescent="0.2">
      <c r="D1661" s="145"/>
    </row>
    <row r="1662" spans="4:4" x14ac:dyDescent="0.2">
      <c r="D1662" s="145"/>
    </row>
    <row r="1663" spans="4:4" x14ac:dyDescent="0.2">
      <c r="D1663" s="145"/>
    </row>
    <row r="1664" spans="4:4" x14ac:dyDescent="0.2">
      <c r="D1664" s="145"/>
    </row>
    <row r="1665" spans="4:4" x14ac:dyDescent="0.2">
      <c r="D1665" s="145"/>
    </row>
    <row r="1666" spans="4:4" x14ac:dyDescent="0.2">
      <c r="D1666" s="145"/>
    </row>
    <row r="1667" spans="4:4" x14ac:dyDescent="0.2">
      <c r="D1667" s="145"/>
    </row>
    <row r="1668" spans="4:4" x14ac:dyDescent="0.2">
      <c r="D1668" s="145"/>
    </row>
    <row r="1669" spans="4:4" x14ac:dyDescent="0.2">
      <c r="D1669" s="145"/>
    </row>
    <row r="1670" spans="4:4" x14ac:dyDescent="0.2">
      <c r="D1670" s="145"/>
    </row>
    <row r="1671" spans="4:4" x14ac:dyDescent="0.2">
      <c r="D1671" s="145"/>
    </row>
    <row r="1672" spans="4:4" x14ac:dyDescent="0.2">
      <c r="D1672" s="145"/>
    </row>
    <row r="1673" spans="4:4" x14ac:dyDescent="0.2">
      <c r="D1673" s="145"/>
    </row>
    <row r="1674" spans="4:4" x14ac:dyDescent="0.2">
      <c r="D1674" s="145"/>
    </row>
    <row r="1675" spans="4:4" x14ac:dyDescent="0.2">
      <c r="D1675" s="145"/>
    </row>
    <row r="1676" spans="4:4" x14ac:dyDescent="0.2">
      <c r="D1676" s="145"/>
    </row>
    <row r="1677" spans="4:4" x14ac:dyDescent="0.2">
      <c r="D1677" s="145"/>
    </row>
    <row r="1678" spans="4:4" x14ac:dyDescent="0.2">
      <c r="D1678" s="145"/>
    </row>
    <row r="1679" spans="4:4" x14ac:dyDescent="0.2">
      <c r="D1679" s="145"/>
    </row>
    <row r="1680" spans="4:4" x14ac:dyDescent="0.2">
      <c r="D1680" s="145"/>
    </row>
    <row r="1681" spans="4:4" x14ac:dyDescent="0.2">
      <c r="D1681" s="145"/>
    </row>
    <row r="1682" spans="4:4" x14ac:dyDescent="0.2">
      <c r="D1682" s="145"/>
    </row>
    <row r="1683" spans="4:4" x14ac:dyDescent="0.2">
      <c r="D1683" s="145"/>
    </row>
    <row r="1684" spans="4:4" x14ac:dyDescent="0.2">
      <c r="D1684" s="145"/>
    </row>
    <row r="1685" spans="4:4" x14ac:dyDescent="0.2">
      <c r="D1685" s="145"/>
    </row>
    <row r="1686" spans="4:4" x14ac:dyDescent="0.2">
      <c r="D1686" s="145"/>
    </row>
    <row r="1687" spans="4:4" x14ac:dyDescent="0.2">
      <c r="D1687" s="145"/>
    </row>
    <row r="1688" spans="4:4" x14ac:dyDescent="0.2">
      <c r="D1688" s="145"/>
    </row>
    <row r="1689" spans="4:4" x14ac:dyDescent="0.2">
      <c r="D1689" s="145"/>
    </row>
    <row r="1690" spans="4:4" x14ac:dyDescent="0.2">
      <c r="D1690" s="145"/>
    </row>
    <row r="1691" spans="4:4" x14ac:dyDescent="0.2">
      <c r="D1691" s="145"/>
    </row>
    <row r="1692" spans="4:4" x14ac:dyDescent="0.2">
      <c r="D1692" s="145"/>
    </row>
    <row r="1693" spans="4:4" x14ac:dyDescent="0.2">
      <c r="D1693" s="145"/>
    </row>
    <row r="1694" spans="4:4" x14ac:dyDescent="0.2">
      <c r="D1694" s="145"/>
    </row>
    <row r="1695" spans="4:4" x14ac:dyDescent="0.2">
      <c r="D1695" s="145"/>
    </row>
    <row r="1696" spans="4:4" x14ac:dyDescent="0.2">
      <c r="D1696" s="145"/>
    </row>
    <row r="1697" spans="4:4" x14ac:dyDescent="0.2">
      <c r="D1697" s="145"/>
    </row>
    <row r="1698" spans="4:4" x14ac:dyDescent="0.2">
      <c r="D1698" s="145"/>
    </row>
    <row r="1699" spans="4:4" x14ac:dyDescent="0.2">
      <c r="D1699" s="145"/>
    </row>
    <row r="1700" spans="4:4" x14ac:dyDescent="0.2">
      <c r="D1700" s="145"/>
    </row>
    <row r="1701" spans="4:4" x14ac:dyDescent="0.2">
      <c r="D1701" s="145"/>
    </row>
    <row r="1702" spans="4:4" x14ac:dyDescent="0.2">
      <c r="D1702" s="145"/>
    </row>
    <row r="1703" spans="4:4" x14ac:dyDescent="0.2">
      <c r="D1703" s="145"/>
    </row>
    <row r="1704" spans="4:4" x14ac:dyDescent="0.2">
      <c r="D1704" s="145"/>
    </row>
    <row r="1705" spans="4:4" x14ac:dyDescent="0.2">
      <c r="D1705" s="145"/>
    </row>
    <row r="1706" spans="4:4" x14ac:dyDescent="0.2">
      <c r="D1706" s="145"/>
    </row>
    <row r="1707" spans="4:4" x14ac:dyDescent="0.2">
      <c r="D1707" s="145"/>
    </row>
    <row r="1708" spans="4:4" x14ac:dyDescent="0.2">
      <c r="D1708" s="145"/>
    </row>
    <row r="1709" spans="4:4" x14ac:dyDescent="0.2">
      <c r="D1709" s="145"/>
    </row>
    <row r="1710" spans="4:4" x14ac:dyDescent="0.2">
      <c r="D1710" s="145"/>
    </row>
    <row r="1711" spans="4:4" x14ac:dyDescent="0.2">
      <c r="D1711" s="145"/>
    </row>
    <row r="1712" spans="4:4" x14ac:dyDescent="0.2">
      <c r="D1712" s="145"/>
    </row>
    <row r="1713" spans="4:4" x14ac:dyDescent="0.2">
      <c r="D1713" s="145"/>
    </row>
    <row r="1714" spans="4:4" x14ac:dyDescent="0.2">
      <c r="D1714" s="145"/>
    </row>
    <row r="1715" spans="4:4" x14ac:dyDescent="0.2">
      <c r="D1715" s="145"/>
    </row>
    <row r="1716" spans="4:4" x14ac:dyDescent="0.2">
      <c r="D1716" s="145"/>
    </row>
    <row r="1717" spans="4:4" x14ac:dyDescent="0.2">
      <c r="D1717" s="145"/>
    </row>
    <row r="1718" spans="4:4" x14ac:dyDescent="0.2">
      <c r="D1718" s="145"/>
    </row>
    <row r="1719" spans="4:4" x14ac:dyDescent="0.2">
      <c r="D1719" s="145"/>
    </row>
    <row r="1720" spans="4:4" x14ac:dyDescent="0.2">
      <c r="D1720" s="145"/>
    </row>
    <row r="1721" spans="4:4" x14ac:dyDescent="0.2">
      <c r="D1721" s="145"/>
    </row>
    <row r="1722" spans="4:4" x14ac:dyDescent="0.2">
      <c r="D1722" s="145"/>
    </row>
    <row r="1723" spans="4:4" x14ac:dyDescent="0.2">
      <c r="D1723" s="145"/>
    </row>
    <row r="1724" spans="4:4" x14ac:dyDescent="0.2">
      <c r="D1724" s="145"/>
    </row>
    <row r="1725" spans="4:4" x14ac:dyDescent="0.2">
      <c r="D1725" s="145"/>
    </row>
    <row r="1726" spans="4:4" x14ac:dyDescent="0.2">
      <c r="D1726" s="145"/>
    </row>
    <row r="1727" spans="4:4" x14ac:dyDescent="0.2">
      <c r="D1727" s="145"/>
    </row>
    <row r="1728" spans="4:4" x14ac:dyDescent="0.2">
      <c r="D1728" s="145"/>
    </row>
    <row r="1729" spans="4:4" x14ac:dyDescent="0.2">
      <c r="D1729" s="145"/>
    </row>
    <row r="1730" spans="4:4" x14ac:dyDescent="0.2">
      <c r="D1730" s="145"/>
    </row>
    <row r="1731" spans="4:4" x14ac:dyDescent="0.2">
      <c r="D1731" s="145"/>
    </row>
    <row r="1732" spans="4:4" x14ac:dyDescent="0.2">
      <c r="D1732" s="145"/>
    </row>
    <row r="1733" spans="4:4" x14ac:dyDescent="0.2">
      <c r="D1733" s="145"/>
    </row>
    <row r="1734" spans="4:4" x14ac:dyDescent="0.2">
      <c r="D1734" s="145"/>
    </row>
    <row r="1735" spans="4:4" x14ac:dyDescent="0.2">
      <c r="D1735" s="145"/>
    </row>
    <row r="1736" spans="4:4" x14ac:dyDescent="0.2">
      <c r="D1736" s="145"/>
    </row>
    <row r="1737" spans="4:4" x14ac:dyDescent="0.2">
      <c r="D1737" s="145"/>
    </row>
    <row r="1738" spans="4:4" x14ac:dyDescent="0.2">
      <c r="D1738" s="145"/>
    </row>
    <row r="1739" spans="4:4" x14ac:dyDescent="0.2">
      <c r="D1739" s="145"/>
    </row>
    <row r="1740" spans="4:4" x14ac:dyDescent="0.2">
      <c r="D1740" s="145"/>
    </row>
    <row r="1741" spans="4:4" x14ac:dyDescent="0.2">
      <c r="D1741" s="145"/>
    </row>
    <row r="1742" spans="4:4" x14ac:dyDescent="0.2">
      <c r="D1742" s="145"/>
    </row>
    <row r="1743" spans="4:4" x14ac:dyDescent="0.2">
      <c r="D1743" s="145"/>
    </row>
    <row r="1744" spans="4:4" x14ac:dyDescent="0.2">
      <c r="D1744" s="145"/>
    </row>
    <row r="1745" spans="4:4" x14ac:dyDescent="0.2">
      <c r="D1745" s="145"/>
    </row>
    <row r="1746" spans="4:4" x14ac:dyDescent="0.2">
      <c r="D1746" s="145"/>
    </row>
    <row r="1747" spans="4:4" x14ac:dyDescent="0.2">
      <c r="D1747" s="145"/>
    </row>
    <row r="1748" spans="4:4" x14ac:dyDescent="0.2">
      <c r="D1748" s="145"/>
    </row>
    <row r="1749" spans="4:4" x14ac:dyDescent="0.2">
      <c r="D1749" s="145"/>
    </row>
    <row r="1750" spans="4:4" x14ac:dyDescent="0.2">
      <c r="D1750" s="145"/>
    </row>
    <row r="1751" spans="4:4" x14ac:dyDescent="0.2">
      <c r="D1751" s="145"/>
    </row>
    <row r="1752" spans="4:4" x14ac:dyDescent="0.2">
      <c r="D1752" s="145"/>
    </row>
    <row r="1753" spans="4:4" x14ac:dyDescent="0.2">
      <c r="D1753" s="145"/>
    </row>
    <row r="1754" spans="4:4" x14ac:dyDescent="0.2">
      <c r="D1754" s="145"/>
    </row>
    <row r="1755" spans="4:4" x14ac:dyDescent="0.2">
      <c r="D1755" s="145"/>
    </row>
    <row r="1756" spans="4:4" x14ac:dyDescent="0.2">
      <c r="D1756" s="145"/>
    </row>
    <row r="1757" spans="4:4" x14ac:dyDescent="0.2">
      <c r="D1757" s="145"/>
    </row>
    <row r="1758" spans="4:4" x14ac:dyDescent="0.2">
      <c r="D1758" s="145"/>
    </row>
    <row r="1759" spans="4:4" x14ac:dyDescent="0.2">
      <c r="D1759" s="145"/>
    </row>
    <row r="1760" spans="4:4" x14ac:dyDescent="0.2">
      <c r="D1760" s="145"/>
    </row>
    <row r="1761" spans="4:4" x14ac:dyDescent="0.2">
      <c r="D1761" s="145"/>
    </row>
    <row r="1762" spans="4:4" x14ac:dyDescent="0.2">
      <c r="D1762" s="145"/>
    </row>
    <row r="1763" spans="4:4" x14ac:dyDescent="0.2">
      <c r="D1763" s="145"/>
    </row>
    <row r="1764" spans="4:4" x14ac:dyDescent="0.2">
      <c r="D1764" s="145"/>
    </row>
    <row r="1765" spans="4:4" x14ac:dyDescent="0.2">
      <c r="D1765" s="145"/>
    </row>
    <row r="1766" spans="4:4" x14ac:dyDescent="0.2">
      <c r="D1766" s="145"/>
    </row>
    <row r="1767" spans="4:4" x14ac:dyDescent="0.2">
      <c r="D1767" s="145"/>
    </row>
    <row r="1768" spans="4:4" x14ac:dyDescent="0.2">
      <c r="D1768" s="145"/>
    </row>
    <row r="1769" spans="4:4" x14ac:dyDescent="0.2">
      <c r="D1769" s="145"/>
    </row>
    <row r="1770" spans="4:4" x14ac:dyDescent="0.2">
      <c r="D1770" s="145"/>
    </row>
    <row r="1771" spans="4:4" x14ac:dyDescent="0.2">
      <c r="D1771" s="145"/>
    </row>
    <row r="1772" spans="4:4" x14ac:dyDescent="0.2">
      <c r="D1772" s="145"/>
    </row>
    <row r="1773" spans="4:4" x14ac:dyDescent="0.2">
      <c r="D1773" s="145"/>
    </row>
    <row r="1774" spans="4:4" x14ac:dyDescent="0.2">
      <c r="D1774" s="145"/>
    </row>
    <row r="1775" spans="4:4" x14ac:dyDescent="0.2">
      <c r="D1775" s="145"/>
    </row>
    <row r="1776" spans="4:4" x14ac:dyDescent="0.2">
      <c r="D1776" s="145"/>
    </row>
    <row r="1777" spans="4:4" x14ac:dyDescent="0.2">
      <c r="D1777" s="145"/>
    </row>
    <row r="1778" spans="4:4" x14ac:dyDescent="0.2">
      <c r="D1778" s="145"/>
    </row>
    <row r="1779" spans="4:4" x14ac:dyDescent="0.2">
      <c r="D1779" s="145"/>
    </row>
    <row r="1780" spans="4:4" x14ac:dyDescent="0.2">
      <c r="D1780" s="145"/>
    </row>
    <row r="1781" spans="4:4" x14ac:dyDescent="0.2">
      <c r="D1781" s="145"/>
    </row>
    <row r="1782" spans="4:4" x14ac:dyDescent="0.2">
      <c r="D1782" s="145"/>
    </row>
    <row r="1783" spans="4:4" x14ac:dyDescent="0.2">
      <c r="D1783" s="145"/>
    </row>
    <row r="1784" spans="4:4" x14ac:dyDescent="0.2">
      <c r="D1784" s="145"/>
    </row>
    <row r="1785" spans="4:4" x14ac:dyDescent="0.2">
      <c r="D1785" s="145"/>
    </row>
    <row r="1786" spans="4:4" x14ac:dyDescent="0.2">
      <c r="D1786" s="145"/>
    </row>
    <row r="1787" spans="4:4" x14ac:dyDescent="0.2">
      <c r="D1787" s="145"/>
    </row>
    <row r="1788" spans="4:4" x14ac:dyDescent="0.2">
      <c r="D1788" s="145"/>
    </row>
    <row r="1789" spans="4:4" x14ac:dyDescent="0.2">
      <c r="D1789" s="145"/>
    </row>
    <row r="1790" spans="4:4" x14ac:dyDescent="0.2">
      <c r="D1790" s="145"/>
    </row>
    <row r="1791" spans="4:4" x14ac:dyDescent="0.2">
      <c r="D1791" s="145"/>
    </row>
    <row r="1792" spans="4:4" x14ac:dyDescent="0.2">
      <c r="D1792" s="145"/>
    </row>
    <row r="1793" spans="4:4" x14ac:dyDescent="0.2">
      <c r="D1793" s="145"/>
    </row>
    <row r="1794" spans="4:4" x14ac:dyDescent="0.2">
      <c r="D1794" s="145"/>
    </row>
    <row r="1795" spans="4:4" x14ac:dyDescent="0.2">
      <c r="D1795" s="145"/>
    </row>
    <row r="1796" spans="4:4" x14ac:dyDescent="0.2">
      <c r="D1796" s="145"/>
    </row>
    <row r="1797" spans="4:4" x14ac:dyDescent="0.2">
      <c r="D1797" s="145"/>
    </row>
    <row r="1798" spans="4:4" x14ac:dyDescent="0.2">
      <c r="D1798" s="145"/>
    </row>
    <row r="1799" spans="4:4" x14ac:dyDescent="0.2">
      <c r="D1799" s="145"/>
    </row>
    <row r="1800" spans="4:4" x14ac:dyDescent="0.2">
      <c r="D1800" s="145"/>
    </row>
    <row r="1801" spans="4:4" x14ac:dyDescent="0.2">
      <c r="D1801" s="145"/>
    </row>
    <row r="1802" spans="4:4" x14ac:dyDescent="0.2">
      <c r="D1802" s="145"/>
    </row>
    <row r="1803" spans="4:4" x14ac:dyDescent="0.2">
      <c r="D1803" s="145"/>
    </row>
    <row r="1804" spans="4:4" x14ac:dyDescent="0.2">
      <c r="D1804" s="145"/>
    </row>
    <row r="1805" spans="4:4" x14ac:dyDescent="0.2">
      <c r="D1805" s="145"/>
    </row>
    <row r="1806" spans="4:4" x14ac:dyDescent="0.2">
      <c r="D1806" s="145"/>
    </row>
    <row r="1807" spans="4:4" x14ac:dyDescent="0.2">
      <c r="D1807" s="145"/>
    </row>
    <row r="1808" spans="4:4" x14ac:dyDescent="0.2">
      <c r="D1808" s="145"/>
    </row>
    <row r="1809" spans="4:4" x14ac:dyDescent="0.2">
      <c r="D1809" s="145"/>
    </row>
    <row r="1810" spans="4:4" x14ac:dyDescent="0.2">
      <c r="D1810" s="145"/>
    </row>
    <row r="1811" spans="4:4" x14ac:dyDescent="0.2">
      <c r="D1811" s="145"/>
    </row>
    <row r="1812" spans="4:4" x14ac:dyDescent="0.2">
      <c r="D1812" s="145"/>
    </row>
    <row r="1813" spans="4:4" x14ac:dyDescent="0.2">
      <c r="D1813" s="145"/>
    </row>
    <row r="1814" spans="4:4" x14ac:dyDescent="0.2">
      <c r="D1814" s="145"/>
    </row>
    <row r="1815" spans="4:4" x14ac:dyDescent="0.2">
      <c r="D1815" s="145"/>
    </row>
    <row r="1816" spans="4:4" x14ac:dyDescent="0.2">
      <c r="D1816" s="145"/>
    </row>
    <row r="1817" spans="4:4" x14ac:dyDescent="0.2">
      <c r="D1817" s="145"/>
    </row>
    <row r="1818" spans="4:4" x14ac:dyDescent="0.2">
      <c r="D1818" s="145"/>
    </row>
    <row r="1819" spans="4:4" x14ac:dyDescent="0.2">
      <c r="D1819" s="145"/>
    </row>
    <row r="1820" spans="4:4" x14ac:dyDescent="0.2">
      <c r="D1820" s="145"/>
    </row>
    <row r="1821" spans="4:4" x14ac:dyDescent="0.2">
      <c r="D1821" s="145"/>
    </row>
    <row r="1822" spans="4:4" x14ac:dyDescent="0.2">
      <c r="D1822" s="145"/>
    </row>
    <row r="1823" spans="4:4" x14ac:dyDescent="0.2">
      <c r="D1823" s="145"/>
    </row>
    <row r="1824" spans="4:4" x14ac:dyDescent="0.2">
      <c r="D1824" s="145"/>
    </row>
    <row r="1825" spans="4:4" x14ac:dyDescent="0.2">
      <c r="D1825" s="145"/>
    </row>
    <row r="1826" spans="4:4" x14ac:dyDescent="0.2">
      <c r="D1826" s="145"/>
    </row>
    <row r="1827" spans="4:4" x14ac:dyDescent="0.2">
      <c r="D1827" s="145"/>
    </row>
    <row r="1828" spans="4:4" x14ac:dyDescent="0.2">
      <c r="D1828" s="145"/>
    </row>
    <row r="1829" spans="4:4" x14ac:dyDescent="0.2">
      <c r="D1829" s="145"/>
    </row>
    <row r="1830" spans="4:4" x14ac:dyDescent="0.2">
      <c r="D1830" s="145"/>
    </row>
    <row r="1831" spans="4:4" x14ac:dyDescent="0.2">
      <c r="D1831" s="145"/>
    </row>
    <row r="1832" spans="4:4" x14ac:dyDescent="0.2">
      <c r="D1832" s="145"/>
    </row>
    <row r="1833" spans="4:4" x14ac:dyDescent="0.2">
      <c r="D1833" s="145"/>
    </row>
    <row r="1834" spans="4:4" x14ac:dyDescent="0.2">
      <c r="D1834" s="145"/>
    </row>
    <row r="1835" spans="4:4" x14ac:dyDescent="0.2">
      <c r="D1835" s="145"/>
    </row>
    <row r="1836" spans="4:4" x14ac:dyDescent="0.2">
      <c r="D1836" s="145"/>
    </row>
    <row r="1837" spans="4:4" x14ac:dyDescent="0.2">
      <c r="D1837" s="145"/>
    </row>
    <row r="1838" spans="4:4" x14ac:dyDescent="0.2">
      <c r="D1838" s="145"/>
    </row>
    <row r="1839" spans="4:4" x14ac:dyDescent="0.2">
      <c r="D1839" s="145"/>
    </row>
    <row r="1840" spans="4:4" x14ac:dyDescent="0.2">
      <c r="D1840" s="145"/>
    </row>
    <row r="1841" spans="4:4" x14ac:dyDescent="0.2">
      <c r="D1841" s="145"/>
    </row>
    <row r="1842" spans="4:4" x14ac:dyDescent="0.2">
      <c r="D1842" s="145"/>
    </row>
    <row r="1843" spans="4:4" x14ac:dyDescent="0.2">
      <c r="D1843" s="145"/>
    </row>
    <row r="1844" spans="4:4" x14ac:dyDescent="0.2">
      <c r="D1844" s="145"/>
    </row>
    <row r="1845" spans="4:4" x14ac:dyDescent="0.2">
      <c r="D1845" s="145"/>
    </row>
    <row r="1846" spans="4:4" x14ac:dyDescent="0.2">
      <c r="D1846" s="145"/>
    </row>
    <row r="1847" spans="4:4" x14ac:dyDescent="0.2">
      <c r="D1847" s="145"/>
    </row>
    <row r="1848" spans="4:4" x14ac:dyDescent="0.2">
      <c r="D1848" s="145"/>
    </row>
    <row r="1849" spans="4:4" x14ac:dyDescent="0.2">
      <c r="D1849" s="145"/>
    </row>
    <row r="1850" spans="4:4" x14ac:dyDescent="0.2">
      <c r="D1850" s="145"/>
    </row>
    <row r="1851" spans="4:4" x14ac:dyDescent="0.2">
      <c r="D1851" s="145"/>
    </row>
    <row r="1852" spans="4:4" x14ac:dyDescent="0.2">
      <c r="D1852" s="145"/>
    </row>
    <row r="1853" spans="4:4" x14ac:dyDescent="0.2">
      <c r="D1853" s="145"/>
    </row>
    <row r="1854" spans="4:4" x14ac:dyDescent="0.2">
      <c r="D1854" s="145"/>
    </row>
    <row r="1855" spans="4:4" x14ac:dyDescent="0.2">
      <c r="D1855" s="145"/>
    </row>
    <row r="1856" spans="4:4" x14ac:dyDescent="0.2">
      <c r="D1856" s="145"/>
    </row>
    <row r="1857" spans="4:4" x14ac:dyDescent="0.2">
      <c r="D1857" s="145"/>
    </row>
    <row r="1858" spans="4:4" x14ac:dyDescent="0.2">
      <c r="D1858" s="145"/>
    </row>
    <row r="1859" spans="4:4" x14ac:dyDescent="0.2">
      <c r="D1859" s="145"/>
    </row>
    <row r="1860" spans="4:4" x14ac:dyDescent="0.2">
      <c r="D1860" s="145"/>
    </row>
    <row r="1861" spans="4:4" x14ac:dyDescent="0.2">
      <c r="D1861" s="145"/>
    </row>
    <row r="1862" spans="4:4" x14ac:dyDescent="0.2">
      <c r="D1862" s="145"/>
    </row>
    <row r="1863" spans="4:4" x14ac:dyDescent="0.2">
      <c r="D1863" s="145"/>
    </row>
    <row r="1864" spans="4:4" x14ac:dyDescent="0.2">
      <c r="D1864" s="145"/>
    </row>
    <row r="1865" spans="4:4" x14ac:dyDescent="0.2">
      <c r="D1865" s="145"/>
    </row>
    <row r="1866" spans="4:4" x14ac:dyDescent="0.2">
      <c r="D1866" s="145"/>
    </row>
    <row r="1867" spans="4:4" x14ac:dyDescent="0.2">
      <c r="D1867" s="145"/>
    </row>
    <row r="1868" spans="4:4" x14ac:dyDescent="0.2">
      <c r="D1868" s="145"/>
    </row>
    <row r="1869" spans="4:4" x14ac:dyDescent="0.2">
      <c r="D1869" s="145"/>
    </row>
    <row r="1870" spans="4:4" x14ac:dyDescent="0.2">
      <c r="D1870" s="145"/>
    </row>
    <row r="1871" spans="4:4" x14ac:dyDescent="0.2">
      <c r="D1871" s="145"/>
    </row>
    <row r="1872" spans="4:4" x14ac:dyDescent="0.2">
      <c r="D1872" s="145"/>
    </row>
    <row r="1873" spans="4:4" x14ac:dyDescent="0.2">
      <c r="D1873" s="145"/>
    </row>
    <row r="1874" spans="4:4" x14ac:dyDescent="0.2">
      <c r="D1874" s="145"/>
    </row>
    <row r="1875" spans="4:4" x14ac:dyDescent="0.2">
      <c r="D1875" s="145"/>
    </row>
    <row r="1876" spans="4:4" x14ac:dyDescent="0.2">
      <c r="D1876" s="145"/>
    </row>
    <row r="1877" spans="4:4" x14ac:dyDescent="0.2">
      <c r="D1877" s="145"/>
    </row>
    <row r="1878" spans="4:4" x14ac:dyDescent="0.2">
      <c r="D1878" s="145"/>
    </row>
    <row r="1879" spans="4:4" x14ac:dyDescent="0.2">
      <c r="D1879" s="145"/>
    </row>
    <row r="1880" spans="4:4" x14ac:dyDescent="0.2">
      <c r="D1880" s="145"/>
    </row>
    <row r="1881" spans="4:4" x14ac:dyDescent="0.2">
      <c r="D1881" s="145"/>
    </row>
    <row r="1882" spans="4:4" x14ac:dyDescent="0.2">
      <c r="D1882" s="145"/>
    </row>
    <row r="1883" spans="4:4" x14ac:dyDescent="0.2">
      <c r="D1883" s="145"/>
    </row>
    <row r="1884" spans="4:4" x14ac:dyDescent="0.2">
      <c r="D1884" s="145"/>
    </row>
    <row r="1885" spans="4:4" x14ac:dyDescent="0.2">
      <c r="D1885" s="145"/>
    </row>
    <row r="1886" spans="4:4" x14ac:dyDescent="0.2">
      <c r="D1886" s="145"/>
    </row>
    <row r="1887" spans="4:4" x14ac:dyDescent="0.2">
      <c r="D1887" s="145"/>
    </row>
    <row r="1888" spans="4:4" x14ac:dyDescent="0.2">
      <c r="D1888" s="145"/>
    </row>
    <row r="1889" spans="4:4" x14ac:dyDescent="0.2">
      <c r="D1889" s="145"/>
    </row>
    <row r="1890" spans="4:4" x14ac:dyDescent="0.2">
      <c r="D1890" s="145"/>
    </row>
    <row r="1891" spans="4:4" x14ac:dyDescent="0.2">
      <c r="D1891" s="145"/>
    </row>
    <row r="1892" spans="4:4" x14ac:dyDescent="0.2">
      <c r="D1892" s="145"/>
    </row>
    <row r="1893" spans="4:4" x14ac:dyDescent="0.2">
      <c r="D1893" s="145"/>
    </row>
    <row r="1894" spans="4:4" x14ac:dyDescent="0.2">
      <c r="D1894" s="145"/>
    </row>
    <row r="1895" spans="4:4" x14ac:dyDescent="0.2">
      <c r="D1895" s="145"/>
    </row>
    <row r="1896" spans="4:4" x14ac:dyDescent="0.2">
      <c r="D1896" s="145"/>
    </row>
    <row r="1897" spans="4:4" x14ac:dyDescent="0.2">
      <c r="D1897" s="145"/>
    </row>
    <row r="1898" spans="4:4" x14ac:dyDescent="0.2">
      <c r="D1898" s="145"/>
    </row>
    <row r="1899" spans="4:4" x14ac:dyDescent="0.2">
      <c r="D1899" s="145"/>
    </row>
    <row r="1900" spans="4:4" x14ac:dyDescent="0.2">
      <c r="D1900" s="145"/>
    </row>
    <row r="1901" spans="4:4" x14ac:dyDescent="0.2">
      <c r="D1901" s="145"/>
    </row>
    <row r="1902" spans="4:4" x14ac:dyDescent="0.2">
      <c r="D1902" s="145"/>
    </row>
    <row r="1903" spans="4:4" x14ac:dyDescent="0.2">
      <c r="D1903" s="145"/>
    </row>
    <row r="1904" spans="4:4" x14ac:dyDescent="0.2">
      <c r="D1904" s="145"/>
    </row>
    <row r="1905" spans="4:4" x14ac:dyDescent="0.2">
      <c r="D1905" s="145"/>
    </row>
    <row r="1906" spans="4:4" x14ac:dyDescent="0.2">
      <c r="D1906" s="145"/>
    </row>
    <row r="1907" spans="4:4" x14ac:dyDescent="0.2">
      <c r="D1907" s="145"/>
    </row>
    <row r="1908" spans="4:4" x14ac:dyDescent="0.2">
      <c r="D1908" s="145"/>
    </row>
    <row r="1909" spans="4:4" x14ac:dyDescent="0.2">
      <c r="D1909" s="145"/>
    </row>
    <row r="1910" spans="4:4" x14ac:dyDescent="0.2">
      <c r="D1910" s="145"/>
    </row>
    <row r="1911" spans="4:4" x14ac:dyDescent="0.2">
      <c r="D1911" s="145"/>
    </row>
    <row r="1912" spans="4:4" x14ac:dyDescent="0.2">
      <c r="D1912" s="145"/>
    </row>
    <row r="1913" spans="4:4" x14ac:dyDescent="0.2">
      <c r="D1913" s="145"/>
    </row>
    <row r="1914" spans="4:4" x14ac:dyDescent="0.2">
      <c r="D1914" s="145"/>
    </row>
    <row r="1915" spans="4:4" x14ac:dyDescent="0.2">
      <c r="D1915" s="145"/>
    </row>
    <row r="1916" spans="4:4" x14ac:dyDescent="0.2">
      <c r="D1916" s="145"/>
    </row>
    <row r="1917" spans="4:4" x14ac:dyDescent="0.2">
      <c r="D1917" s="145"/>
    </row>
    <row r="1918" spans="4:4" x14ac:dyDescent="0.2">
      <c r="D1918" s="145"/>
    </row>
    <row r="1919" spans="4:4" x14ac:dyDescent="0.2">
      <c r="D1919" s="145"/>
    </row>
    <row r="1920" spans="4:4" x14ac:dyDescent="0.2">
      <c r="D1920" s="145"/>
    </row>
    <row r="1921" spans="4:4" x14ac:dyDescent="0.2">
      <c r="D1921" s="145"/>
    </row>
    <row r="1922" spans="4:4" x14ac:dyDescent="0.2">
      <c r="D1922" s="145"/>
    </row>
    <row r="1923" spans="4:4" x14ac:dyDescent="0.2">
      <c r="D1923" s="145"/>
    </row>
    <row r="1924" spans="4:4" x14ac:dyDescent="0.2">
      <c r="D1924" s="145"/>
    </row>
    <row r="1925" spans="4:4" x14ac:dyDescent="0.2">
      <c r="D1925" s="145"/>
    </row>
    <row r="1926" spans="4:4" x14ac:dyDescent="0.2">
      <c r="D1926" s="145"/>
    </row>
    <row r="1927" spans="4:4" x14ac:dyDescent="0.2">
      <c r="D1927" s="145"/>
    </row>
    <row r="1928" spans="4:4" x14ac:dyDescent="0.2">
      <c r="D1928" s="145"/>
    </row>
    <row r="1929" spans="4:4" x14ac:dyDescent="0.2">
      <c r="D1929" s="145"/>
    </row>
    <row r="1930" spans="4:4" x14ac:dyDescent="0.2">
      <c r="D1930" s="145"/>
    </row>
    <row r="1931" spans="4:4" x14ac:dyDescent="0.2">
      <c r="D1931" s="145"/>
    </row>
    <row r="1932" spans="4:4" x14ac:dyDescent="0.2">
      <c r="D1932" s="145"/>
    </row>
    <row r="1933" spans="4:4" x14ac:dyDescent="0.2">
      <c r="D1933" s="145"/>
    </row>
    <row r="1934" spans="4:4" x14ac:dyDescent="0.2">
      <c r="D1934" s="145"/>
    </row>
    <row r="1935" spans="4:4" x14ac:dyDescent="0.2">
      <c r="D1935" s="145"/>
    </row>
    <row r="1936" spans="4:4" x14ac:dyDescent="0.2">
      <c r="D1936" s="145"/>
    </row>
    <row r="1937" spans="4:4" x14ac:dyDescent="0.2">
      <c r="D1937" s="145"/>
    </row>
    <row r="1938" spans="4:4" x14ac:dyDescent="0.2">
      <c r="D1938" s="145"/>
    </row>
    <row r="1939" spans="4:4" x14ac:dyDescent="0.2">
      <c r="D1939" s="145"/>
    </row>
    <row r="1940" spans="4:4" x14ac:dyDescent="0.2">
      <c r="D1940" s="145"/>
    </row>
    <row r="1941" spans="4:4" x14ac:dyDescent="0.2">
      <c r="D1941" s="145"/>
    </row>
    <row r="1942" spans="4:4" x14ac:dyDescent="0.2">
      <c r="D1942" s="145"/>
    </row>
    <row r="1943" spans="4:4" x14ac:dyDescent="0.2">
      <c r="D1943" s="145"/>
    </row>
    <row r="1944" spans="4:4" x14ac:dyDescent="0.2">
      <c r="D1944" s="145"/>
    </row>
    <row r="1945" spans="4:4" x14ac:dyDescent="0.2">
      <c r="D1945" s="145"/>
    </row>
    <row r="1946" spans="4:4" x14ac:dyDescent="0.2">
      <c r="D1946" s="145"/>
    </row>
    <row r="1947" spans="4:4" x14ac:dyDescent="0.2">
      <c r="D1947" s="145"/>
    </row>
    <row r="1948" spans="4:4" x14ac:dyDescent="0.2">
      <c r="D1948" s="145"/>
    </row>
    <row r="1949" spans="4:4" x14ac:dyDescent="0.2">
      <c r="D1949" s="145"/>
    </row>
    <row r="1950" spans="4:4" x14ac:dyDescent="0.2">
      <c r="D1950" s="145"/>
    </row>
    <row r="1951" spans="4:4" x14ac:dyDescent="0.2">
      <c r="D1951" s="145"/>
    </row>
    <row r="1952" spans="4:4" x14ac:dyDescent="0.2">
      <c r="D1952" s="145"/>
    </row>
    <row r="1953" spans="4:4" x14ac:dyDescent="0.2">
      <c r="D1953" s="145"/>
    </row>
    <row r="1954" spans="4:4" x14ac:dyDescent="0.2">
      <c r="D1954" s="145"/>
    </row>
    <row r="1955" spans="4:4" x14ac:dyDescent="0.2">
      <c r="D1955" s="145"/>
    </row>
    <row r="1956" spans="4:4" x14ac:dyDescent="0.2">
      <c r="D1956" s="145"/>
    </row>
    <row r="1957" spans="4:4" x14ac:dyDescent="0.2">
      <c r="D1957" s="145"/>
    </row>
    <row r="1958" spans="4:4" x14ac:dyDescent="0.2">
      <c r="D1958" s="145"/>
    </row>
    <row r="1959" spans="4:4" x14ac:dyDescent="0.2">
      <c r="D1959" s="145"/>
    </row>
    <row r="1960" spans="4:4" x14ac:dyDescent="0.2">
      <c r="D1960" s="145"/>
    </row>
    <row r="1961" spans="4:4" x14ac:dyDescent="0.2">
      <c r="D1961" s="145"/>
    </row>
    <row r="1962" spans="4:4" x14ac:dyDescent="0.2">
      <c r="D1962" s="145"/>
    </row>
    <row r="1963" spans="4:4" x14ac:dyDescent="0.2">
      <c r="D1963" s="145"/>
    </row>
    <row r="1964" spans="4:4" x14ac:dyDescent="0.2">
      <c r="D1964" s="145"/>
    </row>
    <row r="1965" spans="4:4" x14ac:dyDescent="0.2">
      <c r="D1965" s="145"/>
    </row>
    <row r="1966" spans="4:4" x14ac:dyDescent="0.2">
      <c r="D1966" s="145"/>
    </row>
    <row r="1967" spans="4:4" x14ac:dyDescent="0.2">
      <c r="D1967" s="145"/>
    </row>
    <row r="1968" spans="4:4" x14ac:dyDescent="0.2">
      <c r="D1968" s="145"/>
    </row>
    <row r="1969" spans="4:4" x14ac:dyDescent="0.2">
      <c r="D1969" s="145"/>
    </row>
    <row r="1970" spans="4:4" x14ac:dyDescent="0.2">
      <c r="D1970" s="145"/>
    </row>
    <row r="1971" spans="4:4" x14ac:dyDescent="0.2">
      <c r="D1971" s="145"/>
    </row>
    <row r="1972" spans="4:4" x14ac:dyDescent="0.2">
      <c r="D1972" s="145"/>
    </row>
    <row r="1973" spans="4:4" x14ac:dyDescent="0.2">
      <c r="D1973" s="145"/>
    </row>
    <row r="1974" spans="4:4" x14ac:dyDescent="0.2">
      <c r="D1974" s="145"/>
    </row>
    <row r="1975" spans="4:4" x14ac:dyDescent="0.2">
      <c r="D1975" s="145"/>
    </row>
    <row r="1976" spans="4:4" x14ac:dyDescent="0.2">
      <c r="D1976" s="145"/>
    </row>
    <row r="1977" spans="4:4" x14ac:dyDescent="0.2">
      <c r="D1977" s="145"/>
    </row>
    <row r="1978" spans="4:4" x14ac:dyDescent="0.2">
      <c r="D1978" s="145"/>
    </row>
    <row r="1979" spans="4:4" x14ac:dyDescent="0.2">
      <c r="D1979" s="145"/>
    </row>
    <row r="1980" spans="4:4" x14ac:dyDescent="0.2">
      <c r="D1980" s="145"/>
    </row>
    <row r="1981" spans="4:4" x14ac:dyDescent="0.2">
      <c r="D1981" s="145"/>
    </row>
    <row r="1982" spans="4:4" x14ac:dyDescent="0.2">
      <c r="D1982" s="145"/>
    </row>
    <row r="1983" spans="4:4" x14ac:dyDescent="0.2">
      <c r="D1983" s="145"/>
    </row>
    <row r="1984" spans="4:4" x14ac:dyDescent="0.2">
      <c r="D1984" s="145"/>
    </row>
    <row r="1985" spans="4:4" x14ac:dyDescent="0.2">
      <c r="D1985" s="145"/>
    </row>
    <row r="1986" spans="4:4" x14ac:dyDescent="0.2">
      <c r="D1986" s="145"/>
    </row>
    <row r="1987" spans="4:4" x14ac:dyDescent="0.2">
      <c r="D1987" s="145"/>
    </row>
    <row r="1988" spans="4:4" x14ac:dyDescent="0.2">
      <c r="D1988" s="145"/>
    </row>
    <row r="1989" spans="4:4" x14ac:dyDescent="0.2">
      <c r="D1989" s="145"/>
    </row>
    <row r="1990" spans="4:4" x14ac:dyDescent="0.2">
      <c r="D1990" s="145"/>
    </row>
    <row r="1991" spans="4:4" x14ac:dyDescent="0.2">
      <c r="D1991" s="145"/>
    </row>
    <row r="1992" spans="4:4" x14ac:dyDescent="0.2">
      <c r="D1992" s="145"/>
    </row>
    <row r="1993" spans="4:4" x14ac:dyDescent="0.2">
      <c r="D1993" s="145"/>
    </row>
    <row r="1994" spans="4:4" x14ac:dyDescent="0.2">
      <c r="D1994" s="145"/>
    </row>
    <row r="1995" spans="4:4" x14ac:dyDescent="0.2">
      <c r="D1995" s="145"/>
    </row>
    <row r="1996" spans="4:4" x14ac:dyDescent="0.2">
      <c r="D1996" s="145"/>
    </row>
    <row r="1997" spans="4:4" x14ac:dyDescent="0.2">
      <c r="D1997" s="145"/>
    </row>
    <row r="1998" spans="4:4" x14ac:dyDescent="0.2">
      <c r="D1998" s="145"/>
    </row>
    <row r="1999" spans="4:4" x14ac:dyDescent="0.2">
      <c r="D1999" s="145"/>
    </row>
    <row r="2000" spans="4:4" x14ac:dyDescent="0.2">
      <c r="D2000" s="145"/>
    </row>
    <row r="2001" spans="4:4" x14ac:dyDescent="0.2">
      <c r="D2001" s="145"/>
    </row>
    <row r="2002" spans="4:4" x14ac:dyDescent="0.2">
      <c r="D2002" s="145"/>
    </row>
    <row r="2003" spans="4:4" x14ac:dyDescent="0.2">
      <c r="D2003" s="145"/>
    </row>
    <row r="2004" spans="4:4" x14ac:dyDescent="0.2">
      <c r="D2004" s="145"/>
    </row>
    <row r="2005" spans="4:4" x14ac:dyDescent="0.2">
      <c r="D2005" s="145"/>
    </row>
    <row r="2006" spans="4:4" x14ac:dyDescent="0.2">
      <c r="D2006" s="145"/>
    </row>
    <row r="2007" spans="4:4" x14ac:dyDescent="0.2">
      <c r="D2007" s="145"/>
    </row>
    <row r="2008" spans="4:4" x14ac:dyDescent="0.2">
      <c r="D2008" s="145"/>
    </row>
    <row r="2009" spans="4:4" x14ac:dyDescent="0.2">
      <c r="D2009" s="145"/>
    </row>
    <row r="2010" spans="4:4" x14ac:dyDescent="0.2">
      <c r="D2010" s="145"/>
    </row>
    <row r="2011" spans="4:4" x14ac:dyDescent="0.2">
      <c r="D2011" s="145"/>
    </row>
    <row r="2012" spans="4:4" x14ac:dyDescent="0.2">
      <c r="D2012" s="145"/>
    </row>
    <row r="2013" spans="4:4" x14ac:dyDescent="0.2">
      <c r="D2013" s="145"/>
    </row>
    <row r="2014" spans="4:4" x14ac:dyDescent="0.2">
      <c r="D2014" s="145"/>
    </row>
    <row r="2015" spans="4:4" x14ac:dyDescent="0.2">
      <c r="D2015" s="145"/>
    </row>
    <row r="2016" spans="4:4" x14ac:dyDescent="0.2">
      <c r="D2016" s="145"/>
    </row>
    <row r="2017" spans="4:4" x14ac:dyDescent="0.2">
      <c r="D2017" s="145"/>
    </row>
    <row r="2018" spans="4:4" x14ac:dyDescent="0.2">
      <c r="D2018" s="145"/>
    </row>
    <row r="2019" spans="4:4" x14ac:dyDescent="0.2">
      <c r="D2019" s="145"/>
    </row>
    <row r="2020" spans="4:4" x14ac:dyDescent="0.2">
      <c r="D2020" s="145"/>
    </row>
    <row r="2021" spans="4:4" x14ac:dyDescent="0.2">
      <c r="D2021" s="145"/>
    </row>
    <row r="2022" spans="4:4" x14ac:dyDescent="0.2">
      <c r="D2022" s="145"/>
    </row>
    <row r="2023" spans="4:4" x14ac:dyDescent="0.2">
      <c r="D2023" s="145"/>
    </row>
    <row r="2024" spans="4:4" x14ac:dyDescent="0.2">
      <c r="D2024" s="145"/>
    </row>
    <row r="2025" spans="4:4" x14ac:dyDescent="0.2">
      <c r="D2025" s="145"/>
    </row>
    <row r="2026" spans="4:4" x14ac:dyDescent="0.2">
      <c r="D2026" s="145"/>
    </row>
    <row r="2027" spans="4:4" x14ac:dyDescent="0.2">
      <c r="D2027" s="145"/>
    </row>
    <row r="2028" spans="4:4" x14ac:dyDescent="0.2">
      <c r="D2028" s="145"/>
    </row>
    <row r="2029" spans="4:4" x14ac:dyDescent="0.2">
      <c r="D2029" s="145"/>
    </row>
    <row r="2030" spans="4:4" x14ac:dyDescent="0.2">
      <c r="D2030" s="145"/>
    </row>
    <row r="2031" spans="4:4" x14ac:dyDescent="0.2">
      <c r="D2031" s="145"/>
    </row>
    <row r="2032" spans="4:4" x14ac:dyDescent="0.2">
      <c r="D2032" s="145"/>
    </row>
    <row r="2033" spans="4:4" x14ac:dyDescent="0.2">
      <c r="D2033" s="145"/>
    </row>
    <row r="2034" spans="4:4" x14ac:dyDescent="0.2">
      <c r="D2034" s="145"/>
    </row>
    <row r="2035" spans="4:4" x14ac:dyDescent="0.2">
      <c r="D2035" s="145"/>
    </row>
    <row r="2036" spans="4:4" x14ac:dyDescent="0.2">
      <c r="D2036" s="145"/>
    </row>
    <row r="2037" spans="4:4" x14ac:dyDescent="0.2">
      <c r="D2037" s="145"/>
    </row>
    <row r="2038" spans="4:4" x14ac:dyDescent="0.2">
      <c r="D2038" s="145"/>
    </row>
    <row r="2039" spans="4:4" x14ac:dyDescent="0.2">
      <c r="D2039" s="145"/>
    </row>
    <row r="2040" spans="4:4" x14ac:dyDescent="0.2">
      <c r="D2040" s="145"/>
    </row>
    <row r="2041" spans="4:4" x14ac:dyDescent="0.2">
      <c r="D2041" s="145"/>
    </row>
    <row r="2042" spans="4:4" x14ac:dyDescent="0.2">
      <c r="D2042" s="145"/>
    </row>
    <row r="2043" spans="4:4" x14ac:dyDescent="0.2">
      <c r="D2043" s="145"/>
    </row>
    <row r="2044" spans="4:4" x14ac:dyDescent="0.2">
      <c r="D2044" s="145"/>
    </row>
    <row r="2045" spans="4:4" x14ac:dyDescent="0.2">
      <c r="D2045" s="145"/>
    </row>
    <row r="2046" spans="4:4" x14ac:dyDescent="0.2">
      <c r="D2046" s="145"/>
    </row>
    <row r="2047" spans="4:4" x14ac:dyDescent="0.2">
      <c r="D2047" s="145"/>
    </row>
    <row r="2048" spans="4:4" x14ac:dyDescent="0.2">
      <c r="D2048" s="145"/>
    </row>
    <row r="2049" spans="4:4" x14ac:dyDescent="0.2">
      <c r="D2049" s="145"/>
    </row>
    <row r="2050" spans="4:4" x14ac:dyDescent="0.2">
      <c r="D2050" s="145"/>
    </row>
    <row r="2051" spans="4:4" x14ac:dyDescent="0.2">
      <c r="D2051" s="145"/>
    </row>
    <row r="2052" spans="4:4" x14ac:dyDescent="0.2">
      <c r="D2052" s="145"/>
    </row>
    <row r="2053" spans="4:4" x14ac:dyDescent="0.2">
      <c r="D2053" s="145"/>
    </row>
    <row r="2054" spans="4:4" x14ac:dyDescent="0.2">
      <c r="D2054" s="145"/>
    </row>
    <row r="2055" spans="4:4" x14ac:dyDescent="0.2">
      <c r="D2055" s="145"/>
    </row>
    <row r="2056" spans="4:4" x14ac:dyDescent="0.2">
      <c r="D2056" s="145"/>
    </row>
    <row r="2057" spans="4:4" x14ac:dyDescent="0.2">
      <c r="D2057" s="145"/>
    </row>
    <row r="2058" spans="4:4" x14ac:dyDescent="0.2">
      <c r="D2058" s="145"/>
    </row>
    <row r="2059" spans="4:4" x14ac:dyDescent="0.2">
      <c r="D2059" s="145"/>
    </row>
    <row r="2060" spans="4:4" x14ac:dyDescent="0.2">
      <c r="D2060" s="145"/>
    </row>
    <row r="2061" spans="4:4" x14ac:dyDescent="0.2">
      <c r="D2061" s="145"/>
    </row>
    <row r="2062" spans="4:4" x14ac:dyDescent="0.2">
      <c r="D2062" s="145"/>
    </row>
    <row r="2063" spans="4:4" x14ac:dyDescent="0.2">
      <c r="D2063" s="145"/>
    </row>
    <row r="2064" spans="4:4" x14ac:dyDescent="0.2">
      <c r="D2064" s="145"/>
    </row>
    <row r="2065" spans="4:4" x14ac:dyDescent="0.2">
      <c r="D2065" s="145"/>
    </row>
    <row r="2066" spans="4:4" x14ac:dyDescent="0.2">
      <c r="D2066" s="145"/>
    </row>
    <row r="2067" spans="4:4" x14ac:dyDescent="0.2">
      <c r="D2067" s="145"/>
    </row>
    <row r="2068" spans="4:4" x14ac:dyDescent="0.2">
      <c r="D2068" s="145"/>
    </row>
    <row r="2069" spans="4:4" x14ac:dyDescent="0.2">
      <c r="D2069" s="145"/>
    </row>
    <row r="2070" spans="4:4" x14ac:dyDescent="0.2">
      <c r="D2070" s="145"/>
    </row>
    <row r="2071" spans="4:4" x14ac:dyDescent="0.2">
      <c r="D2071" s="145"/>
    </row>
    <row r="2072" spans="4:4" x14ac:dyDescent="0.2">
      <c r="D2072" s="145"/>
    </row>
    <row r="2073" spans="4:4" x14ac:dyDescent="0.2">
      <c r="D2073" s="145"/>
    </row>
    <row r="2074" spans="4:4" x14ac:dyDescent="0.2">
      <c r="D2074" s="145"/>
    </row>
    <row r="2075" spans="4:4" x14ac:dyDescent="0.2">
      <c r="D2075" s="145"/>
    </row>
    <row r="2076" spans="4:4" x14ac:dyDescent="0.2">
      <c r="D2076" s="145"/>
    </row>
    <row r="2077" spans="4:4" x14ac:dyDescent="0.2">
      <c r="D2077" s="145"/>
    </row>
    <row r="2078" spans="4:4" x14ac:dyDescent="0.2">
      <c r="D2078" s="145"/>
    </row>
    <row r="2079" spans="4:4" x14ac:dyDescent="0.2">
      <c r="D2079" s="145"/>
    </row>
    <row r="2080" spans="4:4" x14ac:dyDescent="0.2">
      <c r="D2080" s="145"/>
    </row>
    <row r="2081" spans="4:4" x14ac:dyDescent="0.2">
      <c r="D2081" s="145"/>
    </row>
    <row r="2082" spans="4:4" x14ac:dyDescent="0.2">
      <c r="D2082" s="145"/>
    </row>
    <row r="2083" spans="4:4" x14ac:dyDescent="0.2">
      <c r="D2083" s="145"/>
    </row>
    <row r="2084" spans="4:4" x14ac:dyDescent="0.2">
      <c r="D2084" s="145"/>
    </row>
    <row r="2085" spans="4:4" x14ac:dyDescent="0.2">
      <c r="D2085" s="145"/>
    </row>
    <row r="2086" spans="4:4" x14ac:dyDescent="0.2">
      <c r="D2086" s="145"/>
    </row>
    <row r="2087" spans="4:4" x14ac:dyDescent="0.2">
      <c r="D2087" s="145"/>
    </row>
    <row r="2088" spans="4:4" x14ac:dyDescent="0.2">
      <c r="D2088" s="145"/>
    </row>
    <row r="2089" spans="4:4" x14ac:dyDescent="0.2">
      <c r="D2089" s="145"/>
    </row>
    <row r="2090" spans="4:4" x14ac:dyDescent="0.2">
      <c r="D2090" s="145"/>
    </row>
    <row r="2091" spans="4:4" x14ac:dyDescent="0.2">
      <c r="D2091" s="145"/>
    </row>
    <row r="2092" spans="4:4" x14ac:dyDescent="0.2">
      <c r="D2092" s="145"/>
    </row>
    <row r="2093" spans="4:4" x14ac:dyDescent="0.2">
      <c r="D2093" s="145"/>
    </row>
    <row r="2094" spans="4:4" x14ac:dyDescent="0.2">
      <c r="D2094" s="145"/>
    </row>
    <row r="2095" spans="4:4" x14ac:dyDescent="0.2">
      <c r="D2095" s="145"/>
    </row>
    <row r="2096" spans="4:4" x14ac:dyDescent="0.2">
      <c r="D2096" s="145"/>
    </row>
    <row r="2097" spans="4:4" x14ac:dyDescent="0.2">
      <c r="D2097" s="145"/>
    </row>
    <row r="2098" spans="4:4" x14ac:dyDescent="0.2">
      <c r="D2098" s="145"/>
    </row>
    <row r="2099" spans="4:4" x14ac:dyDescent="0.2">
      <c r="D2099" s="145"/>
    </row>
    <row r="2100" spans="4:4" x14ac:dyDescent="0.2">
      <c r="D2100" s="145"/>
    </row>
    <row r="2101" spans="4:4" x14ac:dyDescent="0.2">
      <c r="D2101" s="145"/>
    </row>
    <row r="2102" spans="4:4" x14ac:dyDescent="0.2">
      <c r="D2102" s="145"/>
    </row>
    <row r="2103" spans="4:4" x14ac:dyDescent="0.2">
      <c r="D2103" s="145"/>
    </row>
    <row r="2104" spans="4:4" x14ac:dyDescent="0.2">
      <c r="D2104" s="145"/>
    </row>
    <row r="2105" spans="4:4" x14ac:dyDescent="0.2">
      <c r="D2105" s="145"/>
    </row>
    <row r="2106" spans="4:4" x14ac:dyDescent="0.2">
      <c r="D2106" s="145"/>
    </row>
    <row r="2107" spans="4:4" x14ac:dyDescent="0.2">
      <c r="D2107" s="145"/>
    </row>
    <row r="2108" spans="4:4" x14ac:dyDescent="0.2">
      <c r="D2108" s="145"/>
    </row>
    <row r="2109" spans="4:4" x14ac:dyDescent="0.2">
      <c r="D2109" s="145"/>
    </row>
    <row r="2110" spans="4:4" x14ac:dyDescent="0.2">
      <c r="D2110" s="145"/>
    </row>
    <row r="2111" spans="4:4" x14ac:dyDescent="0.2">
      <c r="D2111" s="145"/>
    </row>
    <row r="2112" spans="4:4" x14ac:dyDescent="0.2">
      <c r="D2112" s="145"/>
    </row>
    <row r="2113" spans="4:4" x14ac:dyDescent="0.2">
      <c r="D2113" s="145"/>
    </row>
    <row r="2114" spans="4:4" x14ac:dyDescent="0.2">
      <c r="D2114" s="145"/>
    </row>
    <row r="2115" spans="4:4" x14ac:dyDescent="0.2">
      <c r="D2115" s="145"/>
    </row>
    <row r="2116" spans="4:4" x14ac:dyDescent="0.2">
      <c r="D2116" s="145"/>
    </row>
    <row r="2117" spans="4:4" x14ac:dyDescent="0.2">
      <c r="D2117" s="145"/>
    </row>
    <row r="2118" spans="4:4" x14ac:dyDescent="0.2">
      <c r="D2118" s="145"/>
    </row>
    <row r="2119" spans="4:4" x14ac:dyDescent="0.2">
      <c r="D2119" s="145"/>
    </row>
    <row r="2120" spans="4:4" x14ac:dyDescent="0.2">
      <c r="D2120" s="145"/>
    </row>
    <row r="2121" spans="4:4" x14ac:dyDescent="0.2">
      <c r="D2121" s="145"/>
    </row>
    <row r="2122" spans="4:4" x14ac:dyDescent="0.2">
      <c r="D2122" s="145"/>
    </row>
    <row r="2123" spans="4:4" x14ac:dyDescent="0.2">
      <c r="D2123" s="145"/>
    </row>
    <row r="2124" spans="4:4" x14ac:dyDescent="0.2">
      <c r="D2124" s="145"/>
    </row>
    <row r="2125" spans="4:4" x14ac:dyDescent="0.2">
      <c r="D2125" s="145"/>
    </row>
    <row r="2126" spans="4:4" x14ac:dyDescent="0.2">
      <c r="D2126" s="145"/>
    </row>
    <row r="2127" spans="4:4" x14ac:dyDescent="0.2">
      <c r="D2127" s="145"/>
    </row>
    <row r="2128" spans="4:4" x14ac:dyDescent="0.2">
      <c r="D2128" s="145"/>
    </row>
    <row r="2129" spans="4:4" x14ac:dyDescent="0.2">
      <c r="D2129" s="145"/>
    </row>
    <row r="2130" spans="4:4" x14ac:dyDescent="0.2">
      <c r="D2130" s="145"/>
    </row>
    <row r="2131" spans="4:4" x14ac:dyDescent="0.2">
      <c r="D2131" s="145"/>
    </row>
    <row r="2132" spans="4:4" x14ac:dyDescent="0.2">
      <c r="D2132" s="145"/>
    </row>
    <row r="2133" spans="4:4" x14ac:dyDescent="0.2">
      <c r="D2133" s="145"/>
    </row>
    <row r="2134" spans="4:4" x14ac:dyDescent="0.2">
      <c r="D2134" s="145"/>
    </row>
    <row r="2135" spans="4:4" x14ac:dyDescent="0.2">
      <c r="D2135" s="145"/>
    </row>
    <row r="2136" spans="4:4" x14ac:dyDescent="0.2">
      <c r="D2136" s="145"/>
    </row>
    <row r="2137" spans="4:4" x14ac:dyDescent="0.2">
      <c r="D2137" s="145"/>
    </row>
    <row r="2138" spans="4:4" x14ac:dyDescent="0.2">
      <c r="D2138" s="145"/>
    </row>
    <row r="2139" spans="4:4" x14ac:dyDescent="0.2">
      <c r="D2139" s="145"/>
    </row>
    <row r="2140" spans="4:4" x14ac:dyDescent="0.2">
      <c r="D2140" s="145"/>
    </row>
    <row r="2141" spans="4:4" x14ac:dyDescent="0.2">
      <c r="D2141" s="145"/>
    </row>
    <row r="2142" spans="4:4" x14ac:dyDescent="0.2">
      <c r="D2142" s="145"/>
    </row>
    <row r="2143" spans="4:4" x14ac:dyDescent="0.2">
      <c r="D2143" s="145"/>
    </row>
    <row r="2144" spans="4:4" x14ac:dyDescent="0.2">
      <c r="D2144" s="145"/>
    </row>
    <row r="2145" spans="4:4" x14ac:dyDescent="0.2">
      <c r="D2145" s="145"/>
    </row>
    <row r="2146" spans="4:4" x14ac:dyDescent="0.2">
      <c r="D2146" s="145"/>
    </row>
    <row r="2147" spans="4:4" x14ac:dyDescent="0.2">
      <c r="D2147" s="145"/>
    </row>
    <row r="2148" spans="4:4" x14ac:dyDescent="0.2">
      <c r="D2148" s="145"/>
    </row>
    <row r="2149" spans="4:4" x14ac:dyDescent="0.2">
      <c r="D2149" s="145"/>
    </row>
    <row r="2150" spans="4:4" x14ac:dyDescent="0.2">
      <c r="D2150" s="145"/>
    </row>
    <row r="2151" spans="4:4" x14ac:dyDescent="0.2">
      <c r="D2151" s="145"/>
    </row>
    <row r="2152" spans="4:4" x14ac:dyDescent="0.2">
      <c r="D2152" s="145"/>
    </row>
    <row r="2153" spans="4:4" x14ac:dyDescent="0.2">
      <c r="D2153" s="145"/>
    </row>
    <row r="2154" spans="4:4" x14ac:dyDescent="0.2">
      <c r="D2154" s="145"/>
    </row>
    <row r="2155" spans="4:4" x14ac:dyDescent="0.2">
      <c r="D2155" s="145"/>
    </row>
    <row r="2156" spans="4:4" x14ac:dyDescent="0.2">
      <c r="D2156" s="145"/>
    </row>
    <row r="2157" spans="4:4" x14ac:dyDescent="0.2">
      <c r="D2157" s="145"/>
    </row>
    <row r="2158" spans="4:4" x14ac:dyDescent="0.2">
      <c r="D2158" s="145"/>
    </row>
    <row r="2159" spans="4:4" x14ac:dyDescent="0.2">
      <c r="D2159" s="145"/>
    </row>
    <row r="2160" spans="4:4" x14ac:dyDescent="0.2">
      <c r="D2160" s="145"/>
    </row>
    <row r="2161" spans="4:4" x14ac:dyDescent="0.2">
      <c r="D2161" s="145"/>
    </row>
    <row r="2162" spans="4:4" x14ac:dyDescent="0.2">
      <c r="D2162" s="145"/>
    </row>
    <row r="2163" spans="4:4" x14ac:dyDescent="0.2">
      <c r="D2163" s="145"/>
    </row>
    <row r="2164" spans="4:4" x14ac:dyDescent="0.2">
      <c r="D2164" s="145"/>
    </row>
    <row r="2165" spans="4:4" x14ac:dyDescent="0.2">
      <c r="D2165" s="145"/>
    </row>
    <row r="2166" spans="4:4" x14ac:dyDescent="0.2">
      <c r="D2166" s="145"/>
    </row>
    <row r="2167" spans="4:4" x14ac:dyDescent="0.2">
      <c r="D2167" s="145"/>
    </row>
    <row r="2168" spans="4:4" x14ac:dyDescent="0.2">
      <c r="D2168" s="145"/>
    </row>
    <row r="2169" spans="4:4" x14ac:dyDescent="0.2">
      <c r="D2169" s="145"/>
    </row>
    <row r="2170" spans="4:4" x14ac:dyDescent="0.2">
      <c r="D2170" s="145"/>
    </row>
    <row r="2171" spans="4:4" x14ac:dyDescent="0.2">
      <c r="D2171" s="145"/>
    </row>
    <row r="2172" spans="4:4" x14ac:dyDescent="0.2">
      <c r="D2172" s="145"/>
    </row>
    <row r="2173" spans="4:4" x14ac:dyDescent="0.2">
      <c r="D2173" s="145"/>
    </row>
    <row r="2174" spans="4:4" x14ac:dyDescent="0.2">
      <c r="D2174" s="145"/>
    </row>
    <row r="2175" spans="4:4" x14ac:dyDescent="0.2">
      <c r="D2175" s="145"/>
    </row>
    <row r="2176" spans="4:4" x14ac:dyDescent="0.2">
      <c r="D2176" s="145"/>
    </row>
    <row r="2177" spans="4:4" x14ac:dyDescent="0.2">
      <c r="D2177" s="145"/>
    </row>
    <row r="2178" spans="4:4" x14ac:dyDescent="0.2">
      <c r="D2178" s="145"/>
    </row>
    <row r="2179" spans="4:4" x14ac:dyDescent="0.2">
      <c r="D2179" s="145"/>
    </row>
    <row r="2180" spans="4:4" x14ac:dyDescent="0.2">
      <c r="D2180" s="145"/>
    </row>
    <row r="2181" spans="4:4" x14ac:dyDescent="0.2">
      <c r="D2181" s="145"/>
    </row>
    <row r="2182" spans="4:4" x14ac:dyDescent="0.2">
      <c r="D2182" s="145"/>
    </row>
    <row r="2183" spans="4:4" x14ac:dyDescent="0.2">
      <c r="D2183" s="145"/>
    </row>
    <row r="2184" spans="4:4" x14ac:dyDescent="0.2">
      <c r="D2184" s="145"/>
    </row>
    <row r="2185" spans="4:4" x14ac:dyDescent="0.2">
      <c r="D2185" s="145"/>
    </row>
    <row r="2186" spans="4:4" x14ac:dyDescent="0.2">
      <c r="D2186" s="145"/>
    </row>
    <row r="2187" spans="4:4" x14ac:dyDescent="0.2">
      <c r="D2187" s="145"/>
    </row>
    <row r="2188" spans="4:4" x14ac:dyDescent="0.2">
      <c r="D2188" s="145"/>
    </row>
    <row r="2189" spans="4:4" x14ac:dyDescent="0.2">
      <c r="D2189" s="145"/>
    </row>
    <row r="2190" spans="4:4" x14ac:dyDescent="0.2">
      <c r="D2190" s="145"/>
    </row>
    <row r="2191" spans="4:4" x14ac:dyDescent="0.2">
      <c r="D2191" s="145"/>
    </row>
    <row r="2192" spans="4:4" x14ac:dyDescent="0.2">
      <c r="D2192" s="145"/>
    </row>
    <row r="2193" spans="4:4" x14ac:dyDescent="0.2">
      <c r="D2193" s="145"/>
    </row>
    <row r="2194" spans="4:4" x14ac:dyDescent="0.2">
      <c r="D2194" s="145"/>
    </row>
    <row r="2195" spans="4:4" x14ac:dyDescent="0.2">
      <c r="D2195" s="145"/>
    </row>
    <row r="2196" spans="4:4" x14ac:dyDescent="0.2">
      <c r="D2196" s="145"/>
    </row>
    <row r="2197" spans="4:4" x14ac:dyDescent="0.2">
      <c r="D2197" s="145"/>
    </row>
    <row r="2198" spans="4:4" x14ac:dyDescent="0.2">
      <c r="D2198" s="145"/>
    </row>
    <row r="2199" spans="4:4" x14ac:dyDescent="0.2">
      <c r="D2199" s="145"/>
    </row>
    <row r="2200" spans="4:4" x14ac:dyDescent="0.2">
      <c r="D2200" s="145"/>
    </row>
    <row r="2201" spans="4:4" x14ac:dyDescent="0.2">
      <c r="D2201" s="145"/>
    </row>
    <row r="2202" spans="4:4" x14ac:dyDescent="0.2">
      <c r="D2202" s="145"/>
    </row>
    <row r="2203" spans="4:4" x14ac:dyDescent="0.2">
      <c r="D2203" s="145"/>
    </row>
    <row r="2204" spans="4:4" x14ac:dyDescent="0.2">
      <c r="D2204" s="145"/>
    </row>
    <row r="2205" spans="4:4" x14ac:dyDescent="0.2">
      <c r="D2205" s="145"/>
    </row>
    <row r="2206" spans="4:4" x14ac:dyDescent="0.2">
      <c r="D2206" s="145"/>
    </row>
    <row r="2207" spans="4:4" x14ac:dyDescent="0.2">
      <c r="D2207" s="145"/>
    </row>
    <row r="2208" spans="4:4" x14ac:dyDescent="0.2">
      <c r="D2208" s="145"/>
    </row>
    <row r="2209" spans="4:4" x14ac:dyDescent="0.2">
      <c r="D2209" s="145"/>
    </row>
    <row r="2210" spans="4:4" x14ac:dyDescent="0.2">
      <c r="D2210" s="145"/>
    </row>
    <row r="2211" spans="4:4" x14ac:dyDescent="0.2">
      <c r="D2211" s="145"/>
    </row>
    <row r="2212" spans="4:4" x14ac:dyDescent="0.2">
      <c r="D2212" s="145"/>
    </row>
    <row r="2213" spans="4:4" x14ac:dyDescent="0.2">
      <c r="D2213" s="145"/>
    </row>
    <row r="2214" spans="4:4" x14ac:dyDescent="0.2">
      <c r="D2214" s="145"/>
    </row>
    <row r="2215" spans="4:4" x14ac:dyDescent="0.2">
      <c r="D2215" s="145"/>
    </row>
    <row r="2216" spans="4:4" x14ac:dyDescent="0.2">
      <c r="D2216" s="145"/>
    </row>
    <row r="2217" spans="4:4" x14ac:dyDescent="0.2">
      <c r="D2217" s="145"/>
    </row>
    <row r="2218" spans="4:4" x14ac:dyDescent="0.2">
      <c r="D2218" s="145"/>
    </row>
    <row r="2219" spans="4:4" x14ac:dyDescent="0.2">
      <c r="D2219" s="145"/>
    </row>
    <row r="2220" spans="4:4" x14ac:dyDescent="0.2">
      <c r="D2220" s="145"/>
    </row>
    <row r="2221" spans="4:4" x14ac:dyDescent="0.2">
      <c r="D2221" s="145"/>
    </row>
    <row r="2222" spans="4:4" x14ac:dyDescent="0.2">
      <c r="D2222" s="145"/>
    </row>
    <row r="2223" spans="4:4" x14ac:dyDescent="0.2">
      <c r="D2223" s="145"/>
    </row>
    <row r="2224" spans="4:4" x14ac:dyDescent="0.2">
      <c r="D2224" s="145"/>
    </row>
    <row r="2225" spans="4:4" x14ac:dyDescent="0.2">
      <c r="D2225" s="145"/>
    </row>
    <row r="2226" spans="4:4" x14ac:dyDescent="0.2">
      <c r="D2226" s="145"/>
    </row>
    <row r="2227" spans="4:4" x14ac:dyDescent="0.2">
      <c r="D2227" s="145"/>
    </row>
    <row r="2228" spans="4:4" x14ac:dyDescent="0.2">
      <c r="D2228" s="145"/>
    </row>
    <row r="2229" spans="4:4" x14ac:dyDescent="0.2">
      <c r="D2229" s="145"/>
    </row>
    <row r="2230" spans="4:4" x14ac:dyDescent="0.2">
      <c r="D2230" s="145"/>
    </row>
    <row r="2231" spans="4:4" x14ac:dyDescent="0.2">
      <c r="D2231" s="145"/>
    </row>
    <row r="2232" spans="4:4" x14ac:dyDescent="0.2">
      <c r="D2232" s="145"/>
    </row>
    <row r="2233" spans="4:4" x14ac:dyDescent="0.2">
      <c r="D2233" s="145"/>
    </row>
    <row r="2234" spans="4:4" x14ac:dyDescent="0.2">
      <c r="D2234" s="145"/>
    </row>
    <row r="2235" spans="4:4" x14ac:dyDescent="0.2">
      <c r="D2235" s="145"/>
    </row>
    <row r="2236" spans="4:4" x14ac:dyDescent="0.2">
      <c r="D2236" s="145"/>
    </row>
    <row r="2237" spans="4:4" x14ac:dyDescent="0.2">
      <c r="D2237" s="145"/>
    </row>
    <row r="2238" spans="4:4" x14ac:dyDescent="0.2">
      <c r="D2238" s="145"/>
    </row>
    <row r="2239" spans="4:4" x14ac:dyDescent="0.2">
      <c r="D2239" s="145"/>
    </row>
    <row r="2240" spans="4:4" x14ac:dyDescent="0.2">
      <c r="D2240" s="145"/>
    </row>
    <row r="2241" spans="4:4" x14ac:dyDescent="0.2">
      <c r="D2241" s="145"/>
    </row>
    <row r="2242" spans="4:4" x14ac:dyDescent="0.2">
      <c r="D2242" s="145"/>
    </row>
    <row r="2243" spans="4:4" x14ac:dyDescent="0.2">
      <c r="D2243" s="145"/>
    </row>
    <row r="2244" spans="4:4" x14ac:dyDescent="0.2">
      <c r="D2244" s="145"/>
    </row>
    <row r="2245" spans="4:4" x14ac:dyDescent="0.2">
      <c r="D2245" s="145"/>
    </row>
    <row r="2246" spans="4:4" x14ac:dyDescent="0.2">
      <c r="D2246" s="145"/>
    </row>
    <row r="2247" spans="4:4" x14ac:dyDescent="0.2">
      <c r="D2247" s="145"/>
    </row>
    <row r="2248" spans="4:4" x14ac:dyDescent="0.2">
      <c r="D2248" s="145"/>
    </row>
    <row r="2249" spans="4:4" x14ac:dyDescent="0.2">
      <c r="D2249" s="145"/>
    </row>
    <row r="2250" spans="4:4" x14ac:dyDescent="0.2">
      <c r="D2250" s="145"/>
    </row>
    <row r="2251" spans="4:4" x14ac:dyDescent="0.2">
      <c r="D2251" s="145"/>
    </row>
    <row r="2252" spans="4:4" x14ac:dyDescent="0.2">
      <c r="D2252" s="145"/>
    </row>
    <row r="2253" spans="4:4" x14ac:dyDescent="0.2">
      <c r="D2253" s="145"/>
    </row>
    <row r="2254" spans="4:4" x14ac:dyDescent="0.2">
      <c r="D2254" s="145"/>
    </row>
    <row r="2255" spans="4:4" x14ac:dyDescent="0.2">
      <c r="D2255" s="145"/>
    </row>
    <row r="2256" spans="4:4" x14ac:dyDescent="0.2">
      <c r="D2256" s="145"/>
    </row>
    <row r="2257" spans="4:4" x14ac:dyDescent="0.2">
      <c r="D2257" s="145"/>
    </row>
    <row r="2258" spans="4:4" x14ac:dyDescent="0.2">
      <c r="D2258" s="145"/>
    </row>
    <row r="2259" spans="4:4" x14ac:dyDescent="0.2">
      <c r="D2259" s="145"/>
    </row>
    <row r="2260" spans="4:4" x14ac:dyDescent="0.2">
      <c r="D2260" s="145"/>
    </row>
    <row r="2261" spans="4:4" x14ac:dyDescent="0.2">
      <c r="D2261" s="145"/>
    </row>
    <row r="2262" spans="4:4" x14ac:dyDescent="0.2">
      <c r="D2262" s="145"/>
    </row>
    <row r="2263" spans="4:4" x14ac:dyDescent="0.2">
      <c r="D2263" s="145"/>
    </row>
    <row r="2264" spans="4:4" x14ac:dyDescent="0.2">
      <c r="D2264" s="145"/>
    </row>
    <row r="2265" spans="4:4" x14ac:dyDescent="0.2">
      <c r="D2265" s="145"/>
    </row>
    <row r="2266" spans="4:4" x14ac:dyDescent="0.2">
      <c r="D2266" s="145"/>
    </row>
    <row r="2267" spans="4:4" x14ac:dyDescent="0.2">
      <c r="D2267" s="145"/>
    </row>
    <row r="2268" spans="4:4" x14ac:dyDescent="0.2">
      <c r="D2268" s="145"/>
    </row>
    <row r="2269" spans="4:4" x14ac:dyDescent="0.2">
      <c r="D2269" s="145"/>
    </row>
    <row r="2270" spans="4:4" x14ac:dyDescent="0.2">
      <c r="D2270" s="145"/>
    </row>
    <row r="2271" spans="4:4" x14ac:dyDescent="0.2">
      <c r="D2271" s="145"/>
    </row>
    <row r="2272" spans="4:4" x14ac:dyDescent="0.2">
      <c r="D2272" s="145"/>
    </row>
    <row r="2273" spans="4:4" x14ac:dyDescent="0.2">
      <c r="D2273" s="145"/>
    </row>
    <row r="2274" spans="4:4" x14ac:dyDescent="0.2">
      <c r="D2274" s="145"/>
    </row>
    <row r="2275" spans="4:4" x14ac:dyDescent="0.2">
      <c r="D2275" s="145"/>
    </row>
    <row r="2276" spans="4:4" x14ac:dyDescent="0.2">
      <c r="D2276" s="145"/>
    </row>
    <row r="2277" spans="4:4" x14ac:dyDescent="0.2">
      <c r="D2277" s="145"/>
    </row>
    <row r="2278" spans="4:4" x14ac:dyDescent="0.2">
      <c r="D2278" s="145"/>
    </row>
    <row r="2279" spans="4:4" x14ac:dyDescent="0.2">
      <c r="D2279" s="145"/>
    </row>
    <row r="2280" spans="4:4" x14ac:dyDescent="0.2">
      <c r="D2280" s="145"/>
    </row>
    <row r="2281" spans="4:4" x14ac:dyDescent="0.2">
      <c r="D2281" s="145"/>
    </row>
    <row r="2282" spans="4:4" x14ac:dyDescent="0.2">
      <c r="D2282" s="145"/>
    </row>
    <row r="2283" spans="4:4" x14ac:dyDescent="0.2">
      <c r="D2283" s="145"/>
    </row>
    <row r="2284" spans="4:4" x14ac:dyDescent="0.2">
      <c r="D2284" s="145"/>
    </row>
    <row r="2285" spans="4:4" x14ac:dyDescent="0.2">
      <c r="D2285" s="145"/>
    </row>
    <row r="2286" spans="4:4" x14ac:dyDescent="0.2">
      <c r="D2286" s="145"/>
    </row>
    <row r="2287" spans="4:4" x14ac:dyDescent="0.2">
      <c r="D2287" s="145"/>
    </row>
    <row r="2288" spans="4:4" x14ac:dyDescent="0.2">
      <c r="D2288" s="145"/>
    </row>
    <row r="2289" spans="4:4" x14ac:dyDescent="0.2">
      <c r="D2289" s="145"/>
    </row>
    <row r="2290" spans="4:4" x14ac:dyDescent="0.2">
      <c r="D2290" s="145"/>
    </row>
    <row r="2291" spans="4:4" x14ac:dyDescent="0.2">
      <c r="D2291" s="145"/>
    </row>
    <row r="2292" spans="4:4" x14ac:dyDescent="0.2">
      <c r="D2292" s="145"/>
    </row>
    <row r="2293" spans="4:4" x14ac:dyDescent="0.2">
      <c r="D2293" s="145"/>
    </row>
    <row r="2294" spans="4:4" x14ac:dyDescent="0.2">
      <c r="D2294" s="145"/>
    </row>
    <row r="2295" spans="4:4" x14ac:dyDescent="0.2">
      <c r="D2295" s="145"/>
    </row>
    <row r="2296" spans="4:4" x14ac:dyDescent="0.2">
      <c r="D2296" s="145"/>
    </row>
    <row r="2297" spans="4:4" x14ac:dyDescent="0.2">
      <c r="D2297" s="145"/>
    </row>
    <row r="2298" spans="4:4" x14ac:dyDescent="0.2">
      <c r="D2298" s="145"/>
    </row>
    <row r="2299" spans="4:4" x14ac:dyDescent="0.2">
      <c r="D2299" s="145"/>
    </row>
    <row r="2300" spans="4:4" x14ac:dyDescent="0.2">
      <c r="D2300" s="145"/>
    </row>
    <row r="2301" spans="4:4" x14ac:dyDescent="0.2">
      <c r="D2301" s="145"/>
    </row>
    <row r="2302" spans="4:4" x14ac:dyDescent="0.2">
      <c r="D2302" s="145"/>
    </row>
    <row r="2303" spans="4:4" x14ac:dyDescent="0.2">
      <c r="D2303" s="145"/>
    </row>
    <row r="2304" spans="4:4" x14ac:dyDescent="0.2">
      <c r="D2304" s="145"/>
    </row>
    <row r="2305" spans="4:4" x14ac:dyDescent="0.2">
      <c r="D2305" s="145"/>
    </row>
    <row r="2306" spans="4:4" x14ac:dyDescent="0.2">
      <c r="D2306" s="145"/>
    </row>
    <row r="2307" spans="4:4" x14ac:dyDescent="0.2">
      <c r="D2307" s="145"/>
    </row>
    <row r="2308" spans="4:4" x14ac:dyDescent="0.2">
      <c r="D2308" s="145"/>
    </row>
    <row r="2309" spans="4:4" x14ac:dyDescent="0.2">
      <c r="D2309" s="145"/>
    </row>
    <row r="2310" spans="4:4" x14ac:dyDescent="0.2">
      <c r="D2310" s="145"/>
    </row>
    <row r="2311" spans="4:4" x14ac:dyDescent="0.2">
      <c r="D2311" s="145"/>
    </row>
    <row r="2312" spans="4:4" x14ac:dyDescent="0.2">
      <c r="D2312" s="145"/>
    </row>
    <row r="2313" spans="4:4" x14ac:dyDescent="0.2">
      <c r="D2313" s="145"/>
    </row>
    <row r="2314" spans="4:4" x14ac:dyDescent="0.2">
      <c r="D2314" s="145"/>
    </row>
    <row r="2315" spans="4:4" x14ac:dyDescent="0.2">
      <c r="D2315" s="145"/>
    </row>
    <row r="2316" spans="4:4" x14ac:dyDescent="0.2">
      <c r="D2316" s="145"/>
    </row>
    <row r="2317" spans="4:4" x14ac:dyDescent="0.2">
      <c r="D2317" s="145"/>
    </row>
    <row r="2318" spans="4:4" x14ac:dyDescent="0.2">
      <c r="D2318" s="145"/>
    </row>
    <row r="2319" spans="4:4" x14ac:dyDescent="0.2">
      <c r="D2319" s="145"/>
    </row>
    <row r="2320" spans="4:4" x14ac:dyDescent="0.2">
      <c r="D2320" s="145"/>
    </row>
    <row r="2321" spans="4:4" x14ac:dyDescent="0.2">
      <c r="D2321" s="145"/>
    </row>
    <row r="2322" spans="4:4" x14ac:dyDescent="0.2">
      <c r="D2322" s="145"/>
    </row>
    <row r="2323" spans="4:4" x14ac:dyDescent="0.2">
      <c r="D2323" s="145"/>
    </row>
    <row r="2324" spans="4:4" x14ac:dyDescent="0.2">
      <c r="D2324" s="145"/>
    </row>
    <row r="2325" spans="4:4" x14ac:dyDescent="0.2">
      <c r="D2325" s="145"/>
    </row>
    <row r="2326" spans="4:4" x14ac:dyDescent="0.2">
      <c r="D2326" s="145"/>
    </row>
    <row r="2327" spans="4:4" x14ac:dyDescent="0.2">
      <c r="D2327" s="145"/>
    </row>
    <row r="2328" spans="4:4" x14ac:dyDescent="0.2">
      <c r="D2328" s="145"/>
    </row>
    <row r="2329" spans="4:4" x14ac:dyDescent="0.2">
      <c r="D2329" s="145"/>
    </row>
    <row r="2330" spans="4:4" x14ac:dyDescent="0.2">
      <c r="D2330" s="145"/>
    </row>
    <row r="2331" spans="4:4" x14ac:dyDescent="0.2">
      <c r="D2331" s="145"/>
    </row>
    <row r="2332" spans="4:4" x14ac:dyDescent="0.2">
      <c r="D2332" s="145"/>
    </row>
    <row r="2333" spans="4:4" x14ac:dyDescent="0.2">
      <c r="D2333" s="145"/>
    </row>
    <row r="2334" spans="4:4" x14ac:dyDescent="0.2">
      <c r="D2334" s="145"/>
    </row>
    <row r="2335" spans="4:4" x14ac:dyDescent="0.2">
      <c r="D2335" s="145"/>
    </row>
    <row r="2336" spans="4:4" x14ac:dyDescent="0.2">
      <c r="D2336" s="145"/>
    </row>
    <row r="2337" spans="4:4" x14ac:dyDescent="0.2">
      <c r="D2337" s="145"/>
    </row>
    <row r="2338" spans="4:4" x14ac:dyDescent="0.2">
      <c r="D2338" s="145"/>
    </row>
    <row r="2339" spans="4:4" x14ac:dyDescent="0.2">
      <c r="D2339" s="145"/>
    </row>
    <row r="2340" spans="4:4" x14ac:dyDescent="0.2">
      <c r="D2340" s="145"/>
    </row>
    <row r="2341" spans="4:4" x14ac:dyDescent="0.2">
      <c r="D2341" s="145"/>
    </row>
    <row r="2342" spans="4:4" x14ac:dyDescent="0.2">
      <c r="D2342" s="145"/>
    </row>
    <row r="2343" spans="4:4" x14ac:dyDescent="0.2">
      <c r="D2343" s="145"/>
    </row>
    <row r="2344" spans="4:4" x14ac:dyDescent="0.2">
      <c r="D2344" s="145"/>
    </row>
    <row r="2345" spans="4:4" x14ac:dyDescent="0.2">
      <c r="D2345" s="145"/>
    </row>
    <row r="2346" spans="4:4" x14ac:dyDescent="0.2">
      <c r="D2346" s="145"/>
    </row>
    <row r="2347" spans="4:4" x14ac:dyDescent="0.2">
      <c r="D2347" s="145"/>
    </row>
    <row r="2348" spans="4:4" x14ac:dyDescent="0.2">
      <c r="D2348" s="145"/>
    </row>
    <row r="2349" spans="4:4" x14ac:dyDescent="0.2">
      <c r="D2349" s="145"/>
    </row>
    <row r="2350" spans="4:4" x14ac:dyDescent="0.2">
      <c r="D2350" s="145"/>
    </row>
    <row r="2351" spans="4:4" x14ac:dyDescent="0.2">
      <c r="D2351" s="145"/>
    </row>
    <row r="2352" spans="4:4" x14ac:dyDescent="0.2">
      <c r="D2352" s="145"/>
    </row>
    <row r="2353" spans="4:4" x14ac:dyDescent="0.2">
      <c r="D2353" s="145"/>
    </row>
    <row r="2354" spans="4:4" x14ac:dyDescent="0.2">
      <c r="D2354" s="145"/>
    </row>
    <row r="2355" spans="4:4" x14ac:dyDescent="0.2">
      <c r="D2355" s="145"/>
    </row>
    <row r="2356" spans="4:4" x14ac:dyDescent="0.2">
      <c r="D2356" s="145"/>
    </row>
    <row r="2357" spans="4:4" x14ac:dyDescent="0.2">
      <c r="D2357" s="145"/>
    </row>
    <row r="2358" spans="4:4" x14ac:dyDescent="0.2">
      <c r="D2358" s="145"/>
    </row>
    <row r="2359" spans="4:4" x14ac:dyDescent="0.2">
      <c r="D2359" s="145"/>
    </row>
    <row r="2360" spans="4:4" x14ac:dyDescent="0.2">
      <c r="D2360" s="145"/>
    </row>
    <row r="2361" spans="4:4" x14ac:dyDescent="0.2">
      <c r="D2361" s="145"/>
    </row>
    <row r="2362" spans="4:4" x14ac:dyDescent="0.2">
      <c r="D2362" s="145"/>
    </row>
    <row r="2363" spans="4:4" x14ac:dyDescent="0.2">
      <c r="D2363" s="145"/>
    </row>
    <row r="2364" spans="4:4" x14ac:dyDescent="0.2">
      <c r="D2364" s="145"/>
    </row>
    <row r="2365" spans="4:4" x14ac:dyDescent="0.2">
      <c r="D2365" s="145"/>
    </row>
    <row r="2366" spans="4:4" x14ac:dyDescent="0.2">
      <c r="D2366" s="145"/>
    </row>
    <row r="2367" spans="4:4" x14ac:dyDescent="0.2">
      <c r="D2367" s="145"/>
    </row>
    <row r="2368" spans="4:4" x14ac:dyDescent="0.2">
      <c r="D2368" s="145"/>
    </row>
    <row r="2369" spans="4:4" x14ac:dyDescent="0.2">
      <c r="D2369" s="145"/>
    </row>
    <row r="2370" spans="4:4" x14ac:dyDescent="0.2">
      <c r="D2370" s="145"/>
    </row>
    <row r="2371" spans="4:4" x14ac:dyDescent="0.2">
      <c r="D2371" s="145"/>
    </row>
    <row r="2372" spans="4:4" x14ac:dyDescent="0.2">
      <c r="D2372" s="145"/>
    </row>
    <row r="2373" spans="4:4" x14ac:dyDescent="0.2">
      <c r="D2373" s="145"/>
    </row>
    <row r="2374" spans="4:4" x14ac:dyDescent="0.2">
      <c r="D2374" s="145"/>
    </row>
    <row r="2375" spans="4:4" x14ac:dyDescent="0.2">
      <c r="D2375" s="145"/>
    </row>
    <row r="2376" spans="4:4" x14ac:dyDescent="0.2">
      <c r="D2376" s="145"/>
    </row>
    <row r="2377" spans="4:4" x14ac:dyDescent="0.2">
      <c r="D2377" s="145"/>
    </row>
    <row r="2378" spans="4:4" x14ac:dyDescent="0.2">
      <c r="D2378" s="145"/>
    </row>
    <row r="2379" spans="4:4" x14ac:dyDescent="0.2">
      <c r="D2379" s="145"/>
    </row>
    <row r="2380" spans="4:4" x14ac:dyDescent="0.2">
      <c r="D2380" s="145"/>
    </row>
    <row r="2381" spans="4:4" x14ac:dyDescent="0.2">
      <c r="D2381" s="145"/>
    </row>
    <row r="2382" spans="4:4" x14ac:dyDescent="0.2">
      <c r="D2382" s="145"/>
    </row>
    <row r="2383" spans="4:4" x14ac:dyDescent="0.2">
      <c r="D2383" s="145"/>
    </row>
    <row r="2384" spans="4:4" x14ac:dyDescent="0.2">
      <c r="D2384" s="145"/>
    </row>
    <row r="2385" spans="4:4" x14ac:dyDescent="0.2">
      <c r="D2385" s="145"/>
    </row>
    <row r="2386" spans="4:4" x14ac:dyDescent="0.2">
      <c r="D2386" s="145"/>
    </row>
    <row r="2387" spans="4:4" x14ac:dyDescent="0.2">
      <c r="D2387" s="145"/>
    </row>
    <row r="2388" spans="4:4" x14ac:dyDescent="0.2">
      <c r="D2388" s="145"/>
    </row>
    <row r="2389" spans="4:4" x14ac:dyDescent="0.2">
      <c r="D2389" s="145"/>
    </row>
    <row r="2390" spans="4:4" x14ac:dyDescent="0.2">
      <c r="D2390" s="145"/>
    </row>
    <row r="2391" spans="4:4" x14ac:dyDescent="0.2">
      <c r="D2391" s="145"/>
    </row>
    <row r="2392" spans="4:4" x14ac:dyDescent="0.2">
      <c r="D2392" s="145"/>
    </row>
    <row r="2393" spans="4:4" x14ac:dyDescent="0.2">
      <c r="D2393" s="145"/>
    </row>
    <row r="2394" spans="4:4" x14ac:dyDescent="0.2">
      <c r="D2394" s="145"/>
    </row>
    <row r="2395" spans="4:4" x14ac:dyDescent="0.2">
      <c r="D2395" s="145"/>
    </row>
    <row r="2396" spans="4:4" x14ac:dyDescent="0.2">
      <c r="D2396" s="145"/>
    </row>
    <row r="2397" spans="4:4" x14ac:dyDescent="0.2">
      <c r="D2397" s="145"/>
    </row>
    <row r="2398" spans="4:4" x14ac:dyDescent="0.2">
      <c r="D2398" s="145"/>
    </row>
    <row r="2399" spans="4:4" x14ac:dyDescent="0.2">
      <c r="D2399" s="145"/>
    </row>
    <row r="2400" spans="4:4" x14ac:dyDescent="0.2">
      <c r="D2400" s="145"/>
    </row>
    <row r="2401" spans="4:4" x14ac:dyDescent="0.2">
      <c r="D2401" s="145"/>
    </row>
    <row r="2402" spans="4:4" x14ac:dyDescent="0.2">
      <c r="D2402" s="145"/>
    </row>
    <row r="2403" spans="4:4" x14ac:dyDescent="0.2">
      <c r="D2403" s="145"/>
    </row>
    <row r="2404" spans="4:4" x14ac:dyDescent="0.2">
      <c r="D2404" s="145"/>
    </row>
    <row r="2405" spans="4:4" x14ac:dyDescent="0.2">
      <c r="D2405" s="145"/>
    </row>
    <row r="2406" spans="4:4" x14ac:dyDescent="0.2">
      <c r="D2406" s="145"/>
    </row>
    <row r="2407" spans="4:4" x14ac:dyDescent="0.2">
      <c r="D2407" s="145"/>
    </row>
    <row r="2408" spans="4:4" x14ac:dyDescent="0.2">
      <c r="D2408" s="145"/>
    </row>
    <row r="2409" spans="4:4" x14ac:dyDescent="0.2">
      <c r="D2409" s="145"/>
    </row>
    <row r="2410" spans="4:4" x14ac:dyDescent="0.2">
      <c r="D2410" s="145"/>
    </row>
    <row r="2411" spans="4:4" x14ac:dyDescent="0.2">
      <c r="D2411" s="145"/>
    </row>
    <row r="2412" spans="4:4" x14ac:dyDescent="0.2">
      <c r="D2412" s="145"/>
    </row>
    <row r="2413" spans="4:4" x14ac:dyDescent="0.2">
      <c r="D2413" s="145"/>
    </row>
    <row r="2414" spans="4:4" x14ac:dyDescent="0.2">
      <c r="D2414" s="145"/>
    </row>
    <row r="2415" spans="4:4" x14ac:dyDescent="0.2">
      <c r="D2415" s="145"/>
    </row>
    <row r="2416" spans="4:4" x14ac:dyDescent="0.2">
      <c r="D2416" s="145"/>
    </row>
    <row r="2417" spans="4:4" x14ac:dyDescent="0.2">
      <c r="D2417" s="145"/>
    </row>
    <row r="2418" spans="4:4" x14ac:dyDescent="0.2">
      <c r="D2418" s="145"/>
    </row>
    <row r="2419" spans="4:4" x14ac:dyDescent="0.2">
      <c r="D2419" s="145"/>
    </row>
    <row r="2420" spans="4:4" x14ac:dyDescent="0.2">
      <c r="D2420" s="145"/>
    </row>
    <row r="2421" spans="4:4" x14ac:dyDescent="0.2">
      <c r="D2421" s="145"/>
    </row>
    <row r="2422" spans="4:4" x14ac:dyDescent="0.2">
      <c r="D2422" s="145"/>
    </row>
    <row r="2423" spans="4:4" x14ac:dyDescent="0.2">
      <c r="D2423" s="145"/>
    </row>
    <row r="2424" spans="4:4" x14ac:dyDescent="0.2">
      <c r="D2424" s="145"/>
    </row>
    <row r="2425" spans="4:4" x14ac:dyDescent="0.2">
      <c r="D2425" s="145"/>
    </row>
    <row r="2426" spans="4:4" x14ac:dyDescent="0.2">
      <c r="D2426" s="145"/>
    </row>
    <row r="2427" spans="4:4" x14ac:dyDescent="0.2">
      <c r="D2427" s="145"/>
    </row>
    <row r="2428" spans="4:4" x14ac:dyDescent="0.2">
      <c r="D2428" s="145"/>
    </row>
    <row r="2429" spans="4:4" x14ac:dyDescent="0.2">
      <c r="D2429" s="145"/>
    </row>
    <row r="2430" spans="4:4" x14ac:dyDescent="0.2">
      <c r="D2430" s="145"/>
    </row>
    <row r="2431" spans="4:4" x14ac:dyDescent="0.2">
      <c r="D2431" s="145"/>
    </row>
    <row r="2432" spans="4:4" x14ac:dyDescent="0.2">
      <c r="D2432" s="145"/>
    </row>
    <row r="2433" spans="4:4" x14ac:dyDescent="0.2">
      <c r="D2433" s="145"/>
    </row>
    <row r="2434" spans="4:4" x14ac:dyDescent="0.2">
      <c r="D2434" s="145"/>
    </row>
    <row r="2435" spans="4:4" x14ac:dyDescent="0.2">
      <c r="D2435" s="145"/>
    </row>
    <row r="2436" spans="4:4" x14ac:dyDescent="0.2">
      <c r="D2436" s="145"/>
    </row>
    <row r="2437" spans="4:4" x14ac:dyDescent="0.2">
      <c r="D2437" s="145"/>
    </row>
    <row r="2438" spans="4:4" x14ac:dyDescent="0.2">
      <c r="D2438" s="145"/>
    </row>
    <row r="2439" spans="4:4" x14ac:dyDescent="0.2">
      <c r="D2439" s="145"/>
    </row>
    <row r="2440" spans="4:4" x14ac:dyDescent="0.2">
      <c r="D2440" s="145"/>
    </row>
    <row r="2441" spans="4:4" x14ac:dyDescent="0.2">
      <c r="D2441" s="145"/>
    </row>
    <row r="2442" spans="4:4" x14ac:dyDescent="0.2">
      <c r="D2442" s="145"/>
    </row>
    <row r="2443" spans="4:4" x14ac:dyDescent="0.2">
      <c r="D2443" s="145"/>
    </row>
    <row r="2444" spans="4:4" x14ac:dyDescent="0.2">
      <c r="D2444" s="145"/>
    </row>
    <row r="2445" spans="4:4" x14ac:dyDescent="0.2">
      <c r="D2445" s="145"/>
    </row>
    <row r="2446" spans="4:4" x14ac:dyDescent="0.2">
      <c r="D2446" s="145"/>
    </row>
    <row r="2447" spans="4:4" x14ac:dyDescent="0.2">
      <c r="D2447" s="145"/>
    </row>
    <row r="2448" spans="4:4" x14ac:dyDescent="0.2">
      <c r="D2448" s="145"/>
    </row>
    <row r="2449" spans="4:4" x14ac:dyDescent="0.2">
      <c r="D2449" s="145"/>
    </row>
    <row r="2450" spans="4:4" x14ac:dyDescent="0.2">
      <c r="D2450" s="145"/>
    </row>
    <row r="2451" spans="4:4" x14ac:dyDescent="0.2">
      <c r="D2451" s="145"/>
    </row>
    <row r="2452" spans="4:4" x14ac:dyDescent="0.2">
      <c r="D2452" s="145"/>
    </row>
    <row r="2453" spans="4:4" x14ac:dyDescent="0.2">
      <c r="D2453" s="145"/>
    </row>
    <row r="2454" spans="4:4" x14ac:dyDescent="0.2">
      <c r="D2454" s="145"/>
    </row>
    <row r="2455" spans="4:4" x14ac:dyDescent="0.2">
      <c r="D2455" s="145"/>
    </row>
    <row r="2456" spans="4:4" x14ac:dyDescent="0.2">
      <c r="D2456" s="145"/>
    </row>
    <row r="2457" spans="4:4" x14ac:dyDescent="0.2">
      <c r="D2457" s="145"/>
    </row>
    <row r="2458" spans="4:4" x14ac:dyDescent="0.2">
      <c r="D2458" s="145"/>
    </row>
    <row r="2459" spans="4:4" x14ac:dyDescent="0.2">
      <c r="D2459" s="145"/>
    </row>
    <row r="2460" spans="4:4" x14ac:dyDescent="0.2">
      <c r="D2460" s="145"/>
    </row>
    <row r="2461" spans="4:4" x14ac:dyDescent="0.2">
      <c r="D2461" s="145"/>
    </row>
    <row r="2462" spans="4:4" x14ac:dyDescent="0.2">
      <c r="D2462" s="145"/>
    </row>
    <row r="2463" spans="4:4" x14ac:dyDescent="0.2">
      <c r="D2463" s="145"/>
    </row>
    <row r="2464" spans="4:4" x14ac:dyDescent="0.2">
      <c r="D2464" s="145"/>
    </row>
    <row r="2465" spans="4:4" x14ac:dyDescent="0.2">
      <c r="D2465" s="145"/>
    </row>
    <row r="2466" spans="4:4" x14ac:dyDescent="0.2">
      <c r="D2466" s="145"/>
    </row>
    <row r="2467" spans="4:4" x14ac:dyDescent="0.2">
      <c r="D2467" s="145"/>
    </row>
    <row r="2468" spans="4:4" x14ac:dyDescent="0.2">
      <c r="D2468" s="145"/>
    </row>
    <row r="2469" spans="4:4" x14ac:dyDescent="0.2">
      <c r="D2469" s="145"/>
    </row>
    <row r="2470" spans="4:4" x14ac:dyDescent="0.2">
      <c r="D2470" s="145"/>
    </row>
    <row r="2471" spans="4:4" x14ac:dyDescent="0.2">
      <c r="D2471" s="145"/>
    </row>
    <row r="2472" spans="4:4" x14ac:dyDescent="0.2">
      <c r="D2472" s="145"/>
    </row>
    <row r="2473" spans="4:4" x14ac:dyDescent="0.2">
      <c r="D2473" s="145"/>
    </row>
    <row r="2474" spans="4:4" x14ac:dyDescent="0.2">
      <c r="D2474" s="145"/>
    </row>
    <row r="2475" spans="4:4" x14ac:dyDescent="0.2">
      <c r="D2475" s="145"/>
    </row>
    <row r="2476" spans="4:4" x14ac:dyDescent="0.2">
      <c r="D2476" s="145"/>
    </row>
    <row r="2477" spans="4:4" x14ac:dyDescent="0.2">
      <c r="D2477" s="145"/>
    </row>
    <row r="2478" spans="4:4" x14ac:dyDescent="0.2">
      <c r="D2478" s="145"/>
    </row>
    <row r="2479" spans="4:4" x14ac:dyDescent="0.2">
      <c r="D2479" s="145"/>
    </row>
    <row r="2480" spans="4:4" x14ac:dyDescent="0.2">
      <c r="D2480" s="145"/>
    </row>
    <row r="2481" spans="4:4" x14ac:dyDescent="0.2">
      <c r="D2481" s="145"/>
    </row>
    <row r="2482" spans="4:4" x14ac:dyDescent="0.2">
      <c r="D2482" s="145"/>
    </row>
    <row r="2483" spans="4:4" x14ac:dyDescent="0.2">
      <c r="D2483" s="145"/>
    </row>
    <row r="2484" spans="4:4" x14ac:dyDescent="0.2">
      <c r="D2484" s="145"/>
    </row>
    <row r="2485" spans="4:4" x14ac:dyDescent="0.2">
      <c r="D2485" s="145"/>
    </row>
    <row r="2486" spans="4:4" x14ac:dyDescent="0.2">
      <c r="D2486" s="145"/>
    </row>
    <row r="2487" spans="4:4" x14ac:dyDescent="0.2">
      <c r="D2487" s="145"/>
    </row>
    <row r="2488" spans="4:4" x14ac:dyDescent="0.2">
      <c r="D2488" s="145"/>
    </row>
    <row r="2489" spans="4:4" x14ac:dyDescent="0.2">
      <c r="D2489" s="145"/>
    </row>
    <row r="2490" spans="4:4" x14ac:dyDescent="0.2">
      <c r="D2490" s="145"/>
    </row>
    <row r="2491" spans="4:4" x14ac:dyDescent="0.2">
      <c r="D2491" s="145"/>
    </row>
    <row r="2492" spans="4:4" x14ac:dyDescent="0.2">
      <c r="D2492" s="145"/>
    </row>
    <row r="2493" spans="4:4" x14ac:dyDescent="0.2">
      <c r="D2493" s="145"/>
    </row>
    <row r="2494" spans="4:4" x14ac:dyDescent="0.2">
      <c r="D2494" s="145"/>
    </row>
    <row r="2495" spans="4:4" x14ac:dyDescent="0.2">
      <c r="D2495" s="145"/>
    </row>
    <row r="2496" spans="4:4" x14ac:dyDescent="0.2">
      <c r="D2496" s="145"/>
    </row>
    <row r="2497" spans="4:4" x14ac:dyDescent="0.2">
      <c r="D2497" s="145"/>
    </row>
    <row r="2498" spans="4:4" x14ac:dyDescent="0.2">
      <c r="D2498" s="145"/>
    </row>
    <row r="2499" spans="4:4" x14ac:dyDescent="0.2">
      <c r="D2499" s="145"/>
    </row>
    <row r="2500" spans="4:4" x14ac:dyDescent="0.2">
      <c r="D2500" s="145"/>
    </row>
    <row r="2501" spans="4:4" x14ac:dyDescent="0.2">
      <c r="D2501" s="145"/>
    </row>
    <row r="2502" spans="4:4" x14ac:dyDescent="0.2">
      <c r="D2502" s="145"/>
    </row>
    <row r="2503" spans="4:4" x14ac:dyDescent="0.2">
      <c r="D2503" s="145"/>
    </row>
    <row r="2504" spans="4:4" x14ac:dyDescent="0.2">
      <c r="D2504" s="145"/>
    </row>
    <row r="2505" spans="4:4" x14ac:dyDescent="0.2">
      <c r="D2505" s="145"/>
    </row>
    <row r="2506" spans="4:4" x14ac:dyDescent="0.2">
      <c r="D2506" s="145"/>
    </row>
    <row r="2507" spans="4:4" x14ac:dyDescent="0.2">
      <c r="D2507" s="145"/>
    </row>
    <row r="2508" spans="4:4" x14ac:dyDescent="0.2">
      <c r="D2508" s="145"/>
    </row>
    <row r="2509" spans="4:4" x14ac:dyDescent="0.2">
      <c r="D2509" s="145"/>
    </row>
    <row r="2510" spans="4:4" x14ac:dyDescent="0.2">
      <c r="D2510" s="145"/>
    </row>
    <row r="2511" spans="4:4" x14ac:dyDescent="0.2">
      <c r="D2511" s="145"/>
    </row>
    <row r="2512" spans="4:4" x14ac:dyDescent="0.2">
      <c r="D2512" s="145"/>
    </row>
    <row r="2513" spans="4:4" x14ac:dyDescent="0.2">
      <c r="D2513" s="145"/>
    </row>
    <row r="2514" spans="4:4" x14ac:dyDescent="0.2">
      <c r="D2514" s="145"/>
    </row>
    <row r="2515" spans="4:4" x14ac:dyDescent="0.2">
      <c r="D2515" s="145"/>
    </row>
    <row r="2516" spans="4:4" x14ac:dyDescent="0.2">
      <c r="D2516" s="145"/>
    </row>
    <row r="2517" spans="4:4" x14ac:dyDescent="0.2">
      <c r="D2517" s="145"/>
    </row>
    <row r="2518" spans="4:4" x14ac:dyDescent="0.2">
      <c r="D2518" s="145"/>
    </row>
    <row r="2519" spans="4:4" x14ac:dyDescent="0.2">
      <c r="D2519" s="145"/>
    </row>
    <row r="2520" spans="4:4" x14ac:dyDescent="0.2">
      <c r="D2520" s="145"/>
    </row>
    <row r="2521" spans="4:4" x14ac:dyDescent="0.2">
      <c r="D2521" s="145"/>
    </row>
    <row r="2522" spans="4:4" x14ac:dyDescent="0.2">
      <c r="D2522" s="145"/>
    </row>
    <row r="2523" spans="4:4" x14ac:dyDescent="0.2">
      <c r="D2523" s="145"/>
    </row>
    <row r="2524" spans="4:4" x14ac:dyDescent="0.2">
      <c r="D2524" s="145"/>
    </row>
    <row r="2525" spans="4:4" x14ac:dyDescent="0.2">
      <c r="D2525" s="145"/>
    </row>
    <row r="2526" spans="4:4" x14ac:dyDescent="0.2">
      <c r="D2526" s="145"/>
    </row>
    <row r="2527" spans="4:4" x14ac:dyDescent="0.2">
      <c r="D2527" s="145"/>
    </row>
    <row r="2528" spans="4:4" x14ac:dyDescent="0.2">
      <c r="D2528" s="145"/>
    </row>
    <row r="2529" spans="4:4" x14ac:dyDescent="0.2">
      <c r="D2529" s="145"/>
    </row>
    <row r="2530" spans="4:4" x14ac:dyDescent="0.2">
      <c r="D2530" s="145"/>
    </row>
    <row r="2531" spans="4:4" x14ac:dyDescent="0.2">
      <c r="D2531" s="145"/>
    </row>
    <row r="2532" spans="4:4" x14ac:dyDescent="0.2">
      <c r="D2532" s="145"/>
    </row>
    <row r="2533" spans="4:4" x14ac:dyDescent="0.2">
      <c r="D2533" s="145"/>
    </row>
    <row r="2534" spans="4:4" x14ac:dyDescent="0.2">
      <c r="D2534" s="145"/>
    </row>
    <row r="2535" spans="4:4" x14ac:dyDescent="0.2">
      <c r="D2535" s="145"/>
    </row>
    <row r="2536" spans="4:4" x14ac:dyDescent="0.2">
      <c r="D2536" s="145"/>
    </row>
    <row r="2537" spans="4:4" x14ac:dyDescent="0.2">
      <c r="D2537" s="145"/>
    </row>
    <row r="2538" spans="4:4" x14ac:dyDescent="0.2">
      <c r="D2538" s="145"/>
    </row>
    <row r="2539" spans="4:4" x14ac:dyDescent="0.2">
      <c r="D2539" s="145"/>
    </row>
    <row r="2540" spans="4:4" x14ac:dyDescent="0.2">
      <c r="D2540" s="145"/>
    </row>
    <row r="2541" spans="4:4" x14ac:dyDescent="0.2">
      <c r="D2541" s="145"/>
    </row>
    <row r="2542" spans="4:4" x14ac:dyDescent="0.2">
      <c r="D2542" s="145"/>
    </row>
    <row r="2543" spans="4:4" x14ac:dyDescent="0.2">
      <c r="D2543" s="145"/>
    </row>
    <row r="2544" spans="4:4" x14ac:dyDescent="0.2">
      <c r="D2544" s="145"/>
    </row>
    <row r="2545" spans="4:4" x14ac:dyDescent="0.2">
      <c r="D2545" s="145"/>
    </row>
    <row r="2546" spans="4:4" x14ac:dyDescent="0.2">
      <c r="D2546" s="145"/>
    </row>
    <row r="2547" spans="4:4" x14ac:dyDescent="0.2">
      <c r="D2547" s="145"/>
    </row>
    <row r="2548" spans="4:4" x14ac:dyDescent="0.2">
      <c r="D2548" s="145"/>
    </row>
    <row r="2549" spans="4:4" x14ac:dyDescent="0.2">
      <c r="D2549" s="145"/>
    </row>
    <row r="2550" spans="4:4" x14ac:dyDescent="0.2">
      <c r="D2550" s="145"/>
    </row>
    <row r="2551" spans="4:4" x14ac:dyDescent="0.2">
      <c r="D2551" s="145"/>
    </row>
    <row r="2552" spans="4:4" x14ac:dyDescent="0.2">
      <c r="D2552" s="145"/>
    </row>
    <row r="2553" spans="4:4" x14ac:dyDescent="0.2">
      <c r="D2553" s="145"/>
    </row>
    <row r="2554" spans="4:4" x14ac:dyDescent="0.2">
      <c r="D2554" s="145"/>
    </row>
    <row r="2555" spans="4:4" x14ac:dyDescent="0.2">
      <c r="D2555" s="145"/>
    </row>
    <row r="2556" spans="4:4" x14ac:dyDescent="0.2">
      <c r="D2556" s="145"/>
    </row>
    <row r="2557" spans="4:4" x14ac:dyDescent="0.2">
      <c r="D2557" s="145"/>
    </row>
    <row r="2558" spans="4:4" x14ac:dyDescent="0.2">
      <c r="D2558" s="145"/>
    </row>
    <row r="2559" spans="4:4" x14ac:dyDescent="0.2">
      <c r="D2559" s="145"/>
    </row>
    <row r="2560" spans="4:4" x14ac:dyDescent="0.2">
      <c r="D2560" s="145"/>
    </row>
    <row r="2561" spans="4:4" x14ac:dyDescent="0.2">
      <c r="D2561" s="145"/>
    </row>
    <row r="2562" spans="4:4" x14ac:dyDescent="0.2">
      <c r="D2562" s="145"/>
    </row>
    <row r="2563" spans="4:4" x14ac:dyDescent="0.2">
      <c r="D2563" s="145"/>
    </row>
    <row r="2564" spans="4:4" x14ac:dyDescent="0.2">
      <c r="D2564" s="145"/>
    </row>
    <row r="2565" spans="4:4" x14ac:dyDescent="0.2">
      <c r="D2565" s="145"/>
    </row>
    <row r="2566" spans="4:4" x14ac:dyDescent="0.2">
      <c r="D2566" s="145"/>
    </row>
    <row r="2567" spans="4:4" x14ac:dyDescent="0.2">
      <c r="D2567" s="145"/>
    </row>
    <row r="2568" spans="4:4" x14ac:dyDescent="0.2">
      <c r="D2568" s="145"/>
    </row>
    <row r="2569" spans="4:4" x14ac:dyDescent="0.2">
      <c r="D2569" s="145"/>
    </row>
    <row r="2570" spans="4:4" x14ac:dyDescent="0.2">
      <c r="D2570" s="145"/>
    </row>
    <row r="2571" spans="4:4" x14ac:dyDescent="0.2">
      <c r="D2571" s="145"/>
    </row>
    <row r="2572" spans="4:4" x14ac:dyDescent="0.2">
      <c r="D2572" s="145"/>
    </row>
    <row r="2573" spans="4:4" x14ac:dyDescent="0.2">
      <c r="D2573" s="145"/>
    </row>
    <row r="2574" spans="4:4" x14ac:dyDescent="0.2">
      <c r="D2574" s="145"/>
    </row>
    <row r="2575" spans="4:4" x14ac:dyDescent="0.2">
      <c r="D2575" s="145"/>
    </row>
    <row r="2576" spans="4:4" x14ac:dyDescent="0.2">
      <c r="D2576" s="145"/>
    </row>
    <row r="2577" spans="4:4" x14ac:dyDescent="0.2">
      <c r="D2577" s="145"/>
    </row>
    <row r="2578" spans="4:4" x14ac:dyDescent="0.2">
      <c r="D2578" s="145"/>
    </row>
    <row r="2579" spans="4:4" x14ac:dyDescent="0.2">
      <c r="D2579" s="145"/>
    </row>
    <row r="2580" spans="4:4" x14ac:dyDescent="0.2">
      <c r="D2580" s="145"/>
    </row>
    <row r="2581" spans="4:4" x14ac:dyDescent="0.2">
      <c r="D2581" s="145"/>
    </row>
    <row r="2582" spans="4:4" x14ac:dyDescent="0.2">
      <c r="D2582" s="145"/>
    </row>
    <row r="2583" spans="4:4" x14ac:dyDescent="0.2">
      <c r="D2583" s="145"/>
    </row>
    <row r="2584" spans="4:4" x14ac:dyDescent="0.2">
      <c r="D2584" s="145"/>
    </row>
    <row r="2585" spans="4:4" x14ac:dyDescent="0.2">
      <c r="D2585" s="145"/>
    </row>
    <row r="2586" spans="4:4" x14ac:dyDescent="0.2">
      <c r="D2586" s="145"/>
    </row>
    <row r="2587" spans="4:4" x14ac:dyDescent="0.2">
      <c r="D2587" s="145"/>
    </row>
    <row r="2588" spans="4:4" x14ac:dyDescent="0.2">
      <c r="D2588" s="145"/>
    </row>
    <row r="2589" spans="4:4" x14ac:dyDescent="0.2">
      <c r="D2589" s="145"/>
    </row>
    <row r="2590" spans="4:4" x14ac:dyDescent="0.2">
      <c r="D2590" s="145"/>
    </row>
    <row r="2591" spans="4:4" x14ac:dyDescent="0.2">
      <c r="D2591" s="145"/>
    </row>
    <row r="2592" spans="4:4" x14ac:dyDescent="0.2">
      <c r="D2592" s="145"/>
    </row>
    <row r="2593" spans="4:4" x14ac:dyDescent="0.2">
      <c r="D2593" s="145"/>
    </row>
    <row r="2594" spans="4:4" x14ac:dyDescent="0.2">
      <c r="D2594" s="145"/>
    </row>
    <row r="2595" spans="4:4" x14ac:dyDescent="0.2">
      <c r="D2595" s="145"/>
    </row>
    <row r="2596" spans="4:4" x14ac:dyDescent="0.2">
      <c r="D2596" s="145"/>
    </row>
    <row r="2597" spans="4:4" x14ac:dyDescent="0.2">
      <c r="D2597" s="145"/>
    </row>
    <row r="2598" spans="4:4" x14ac:dyDescent="0.2">
      <c r="D2598" s="145"/>
    </row>
    <row r="2599" spans="4:4" x14ac:dyDescent="0.2">
      <c r="D2599" s="145"/>
    </row>
    <row r="2600" spans="4:4" x14ac:dyDescent="0.2">
      <c r="D2600" s="145"/>
    </row>
    <row r="2601" spans="4:4" x14ac:dyDescent="0.2">
      <c r="D2601" s="145"/>
    </row>
    <row r="2602" spans="4:4" x14ac:dyDescent="0.2">
      <c r="D2602" s="145"/>
    </row>
    <row r="2603" spans="4:4" x14ac:dyDescent="0.2">
      <c r="D2603" s="145"/>
    </row>
    <row r="2604" spans="4:4" x14ac:dyDescent="0.2">
      <c r="D2604" s="145"/>
    </row>
    <row r="2605" spans="4:4" x14ac:dyDescent="0.2">
      <c r="D2605" s="145"/>
    </row>
    <row r="2606" spans="4:4" x14ac:dyDescent="0.2">
      <c r="D2606" s="145"/>
    </row>
    <row r="2607" spans="4:4" x14ac:dyDescent="0.2">
      <c r="D2607" s="145"/>
    </row>
    <row r="2608" spans="4:4" x14ac:dyDescent="0.2">
      <c r="D2608" s="145"/>
    </row>
    <row r="2609" spans="4:4" x14ac:dyDescent="0.2">
      <c r="D2609" s="145"/>
    </row>
    <row r="2610" spans="4:4" x14ac:dyDescent="0.2">
      <c r="D2610" s="145"/>
    </row>
    <row r="2611" spans="4:4" x14ac:dyDescent="0.2">
      <c r="D2611" s="145"/>
    </row>
    <row r="2612" spans="4:4" x14ac:dyDescent="0.2">
      <c r="D2612" s="145"/>
    </row>
    <row r="2613" spans="4:4" x14ac:dyDescent="0.2">
      <c r="D2613" s="145"/>
    </row>
    <row r="2614" spans="4:4" x14ac:dyDescent="0.2">
      <c r="D2614" s="145"/>
    </row>
    <row r="2615" spans="4:4" x14ac:dyDescent="0.2">
      <c r="D2615" s="145"/>
    </row>
    <row r="2616" spans="4:4" x14ac:dyDescent="0.2">
      <c r="D2616" s="145"/>
    </row>
    <row r="2617" spans="4:4" x14ac:dyDescent="0.2">
      <c r="D2617" s="145"/>
    </row>
    <row r="2618" spans="4:4" x14ac:dyDescent="0.2">
      <c r="D2618" s="145"/>
    </row>
    <row r="2619" spans="4:4" x14ac:dyDescent="0.2">
      <c r="D2619" s="145"/>
    </row>
    <row r="2620" spans="4:4" x14ac:dyDescent="0.2">
      <c r="D2620" s="145"/>
    </row>
    <row r="2621" spans="4:4" x14ac:dyDescent="0.2">
      <c r="D2621" s="145"/>
    </row>
    <row r="2622" spans="4:4" x14ac:dyDescent="0.2">
      <c r="D2622" s="145"/>
    </row>
    <row r="2623" spans="4:4" x14ac:dyDescent="0.2">
      <c r="D2623" s="145"/>
    </row>
    <row r="2624" spans="4:4" x14ac:dyDescent="0.2">
      <c r="D2624" s="145"/>
    </row>
    <row r="2625" spans="4:4" x14ac:dyDescent="0.2">
      <c r="D2625" s="145"/>
    </row>
    <row r="2626" spans="4:4" x14ac:dyDescent="0.2">
      <c r="D2626" s="145"/>
    </row>
    <row r="2627" spans="4:4" x14ac:dyDescent="0.2">
      <c r="D2627" s="145"/>
    </row>
    <row r="2628" spans="4:4" x14ac:dyDescent="0.2">
      <c r="D2628" s="145"/>
    </row>
    <row r="2629" spans="4:4" x14ac:dyDescent="0.2">
      <c r="D2629" s="145"/>
    </row>
    <row r="2630" spans="4:4" x14ac:dyDescent="0.2">
      <c r="D2630" s="145"/>
    </row>
    <row r="2631" spans="4:4" x14ac:dyDescent="0.2">
      <c r="D2631" s="145"/>
    </row>
    <row r="2632" spans="4:4" x14ac:dyDescent="0.2">
      <c r="D2632" s="145"/>
    </row>
    <row r="2633" spans="4:4" x14ac:dyDescent="0.2">
      <c r="D2633" s="145"/>
    </row>
    <row r="2634" spans="4:4" x14ac:dyDescent="0.2">
      <c r="D2634" s="145"/>
    </row>
    <row r="2635" spans="4:4" x14ac:dyDescent="0.2">
      <c r="D2635" s="145"/>
    </row>
    <row r="2636" spans="4:4" x14ac:dyDescent="0.2">
      <c r="D2636" s="145"/>
    </row>
    <row r="2637" spans="4:4" x14ac:dyDescent="0.2">
      <c r="D2637" s="145"/>
    </row>
    <row r="2638" spans="4:4" x14ac:dyDescent="0.2">
      <c r="D2638" s="145"/>
    </row>
    <row r="2639" spans="4:4" x14ac:dyDescent="0.2">
      <c r="D2639" s="145"/>
    </row>
    <row r="2640" spans="4:4" x14ac:dyDescent="0.2">
      <c r="D2640" s="145"/>
    </row>
    <row r="2641" spans="4:4" x14ac:dyDescent="0.2">
      <c r="D2641" s="145"/>
    </row>
    <row r="2642" spans="4:4" x14ac:dyDescent="0.2">
      <c r="D2642" s="145"/>
    </row>
    <row r="2643" spans="4:4" x14ac:dyDescent="0.2">
      <c r="D2643" s="145"/>
    </row>
    <row r="2644" spans="4:4" x14ac:dyDescent="0.2">
      <c r="D2644" s="145"/>
    </row>
    <row r="2645" spans="4:4" x14ac:dyDescent="0.2">
      <c r="D2645" s="145"/>
    </row>
    <row r="2646" spans="4:4" x14ac:dyDescent="0.2">
      <c r="D2646" s="145"/>
    </row>
    <row r="2647" spans="4:4" x14ac:dyDescent="0.2">
      <c r="D2647" s="145"/>
    </row>
    <row r="2648" spans="4:4" x14ac:dyDescent="0.2">
      <c r="D2648" s="145"/>
    </row>
    <row r="2649" spans="4:4" x14ac:dyDescent="0.2">
      <c r="D2649" s="145"/>
    </row>
    <row r="2650" spans="4:4" x14ac:dyDescent="0.2">
      <c r="D2650" s="145"/>
    </row>
    <row r="2651" spans="4:4" x14ac:dyDescent="0.2">
      <c r="D2651" s="145"/>
    </row>
    <row r="2652" spans="4:4" x14ac:dyDescent="0.2">
      <c r="D2652" s="145"/>
    </row>
    <row r="2653" spans="4:4" x14ac:dyDescent="0.2">
      <c r="D2653" s="145"/>
    </row>
    <row r="2654" spans="4:4" x14ac:dyDescent="0.2">
      <c r="D2654" s="145"/>
    </row>
    <row r="2655" spans="4:4" x14ac:dyDescent="0.2">
      <c r="D2655" s="145"/>
    </row>
    <row r="2656" spans="4:4" x14ac:dyDescent="0.2">
      <c r="D2656" s="145"/>
    </row>
    <row r="2657" spans="4:4" x14ac:dyDescent="0.2">
      <c r="D2657" s="145"/>
    </row>
    <row r="2658" spans="4:4" x14ac:dyDescent="0.2">
      <c r="D2658" s="145"/>
    </row>
    <row r="2659" spans="4:4" x14ac:dyDescent="0.2">
      <c r="D2659" s="145"/>
    </row>
    <row r="2660" spans="4:4" x14ac:dyDescent="0.2">
      <c r="D2660" s="145"/>
    </row>
    <row r="2661" spans="4:4" x14ac:dyDescent="0.2">
      <c r="D2661" s="145"/>
    </row>
    <row r="2662" spans="4:4" x14ac:dyDescent="0.2">
      <c r="D2662" s="145"/>
    </row>
    <row r="2663" spans="4:4" x14ac:dyDescent="0.2">
      <c r="D2663" s="145"/>
    </row>
    <row r="2664" spans="4:4" x14ac:dyDescent="0.2">
      <c r="D2664" s="145"/>
    </row>
    <row r="2665" spans="4:4" x14ac:dyDescent="0.2">
      <c r="D2665" s="145"/>
    </row>
    <row r="2666" spans="4:4" x14ac:dyDescent="0.2">
      <c r="D2666" s="145"/>
    </row>
    <row r="2667" spans="4:4" x14ac:dyDescent="0.2">
      <c r="D2667" s="145"/>
    </row>
    <row r="2668" spans="4:4" x14ac:dyDescent="0.2">
      <c r="D2668" s="145"/>
    </row>
    <row r="2669" spans="4:4" x14ac:dyDescent="0.2">
      <c r="D2669" s="145"/>
    </row>
    <row r="2670" spans="4:4" x14ac:dyDescent="0.2">
      <c r="D2670" s="145"/>
    </row>
    <row r="2671" spans="4:4" x14ac:dyDescent="0.2">
      <c r="D2671" s="145"/>
    </row>
    <row r="2672" spans="4:4" x14ac:dyDescent="0.2">
      <c r="D2672" s="145"/>
    </row>
    <row r="2673" spans="4:4" x14ac:dyDescent="0.2">
      <c r="D2673" s="145"/>
    </row>
    <row r="2674" spans="4:4" x14ac:dyDescent="0.2">
      <c r="D2674" s="145"/>
    </row>
    <row r="2675" spans="4:4" x14ac:dyDescent="0.2">
      <c r="D2675" s="145"/>
    </row>
    <row r="2676" spans="4:4" x14ac:dyDescent="0.2">
      <c r="D2676" s="145"/>
    </row>
    <row r="2677" spans="4:4" x14ac:dyDescent="0.2">
      <c r="D2677" s="145"/>
    </row>
    <row r="2678" spans="4:4" x14ac:dyDescent="0.2">
      <c r="D2678" s="145"/>
    </row>
    <row r="2679" spans="4:4" x14ac:dyDescent="0.2">
      <c r="D2679" s="145"/>
    </row>
    <row r="2680" spans="4:4" x14ac:dyDescent="0.2">
      <c r="D2680" s="145"/>
    </row>
    <row r="2681" spans="4:4" x14ac:dyDescent="0.2">
      <c r="D2681" s="145"/>
    </row>
    <row r="2682" spans="4:4" x14ac:dyDescent="0.2">
      <c r="D2682" s="145"/>
    </row>
    <row r="2683" spans="4:4" x14ac:dyDescent="0.2">
      <c r="D2683" s="145"/>
    </row>
    <row r="2684" spans="4:4" x14ac:dyDescent="0.2">
      <c r="D2684" s="145"/>
    </row>
    <row r="2685" spans="4:4" x14ac:dyDescent="0.2">
      <c r="D2685" s="145"/>
    </row>
    <row r="2686" spans="4:4" x14ac:dyDescent="0.2">
      <c r="D2686" s="145"/>
    </row>
    <row r="2687" spans="4:4" x14ac:dyDescent="0.2">
      <c r="D2687" s="145"/>
    </row>
    <row r="2688" spans="4:4" x14ac:dyDescent="0.2">
      <c r="D2688" s="145"/>
    </row>
    <row r="2689" spans="4:4" x14ac:dyDescent="0.2">
      <c r="D2689" s="145"/>
    </row>
    <row r="2690" spans="4:4" x14ac:dyDescent="0.2">
      <c r="D2690" s="145"/>
    </row>
    <row r="2691" spans="4:4" x14ac:dyDescent="0.2">
      <c r="D2691" s="145"/>
    </row>
    <row r="2692" spans="4:4" x14ac:dyDescent="0.2">
      <c r="D2692" s="145"/>
    </row>
    <row r="2693" spans="4:4" x14ac:dyDescent="0.2">
      <c r="D2693" s="145"/>
    </row>
    <row r="2694" spans="4:4" x14ac:dyDescent="0.2">
      <c r="D2694" s="145"/>
    </row>
    <row r="2695" spans="4:4" x14ac:dyDescent="0.2">
      <c r="D2695" s="145"/>
    </row>
    <row r="2696" spans="4:4" x14ac:dyDescent="0.2">
      <c r="D2696" s="145"/>
    </row>
    <row r="2697" spans="4:4" x14ac:dyDescent="0.2">
      <c r="D2697" s="145"/>
    </row>
    <row r="2698" spans="4:4" x14ac:dyDescent="0.2">
      <c r="D2698" s="145"/>
    </row>
    <row r="2699" spans="4:4" x14ac:dyDescent="0.2">
      <c r="D2699" s="145"/>
    </row>
    <row r="2700" spans="4:4" x14ac:dyDescent="0.2">
      <c r="D2700" s="145"/>
    </row>
    <row r="2701" spans="4:4" x14ac:dyDescent="0.2">
      <c r="D2701" s="145"/>
    </row>
    <row r="2702" spans="4:4" x14ac:dyDescent="0.2">
      <c r="D2702" s="145"/>
    </row>
    <row r="2703" spans="4:4" x14ac:dyDescent="0.2">
      <c r="D2703" s="145"/>
    </row>
    <row r="2704" spans="4:4" x14ac:dyDescent="0.2">
      <c r="D2704" s="145"/>
    </row>
    <row r="2705" spans="4:4" x14ac:dyDescent="0.2">
      <c r="D2705" s="145"/>
    </row>
    <row r="2706" spans="4:4" x14ac:dyDescent="0.2">
      <c r="D2706" s="145"/>
    </row>
    <row r="2707" spans="4:4" x14ac:dyDescent="0.2">
      <c r="D2707" s="145"/>
    </row>
    <row r="2708" spans="4:4" x14ac:dyDescent="0.2">
      <c r="D2708" s="145"/>
    </row>
    <row r="2709" spans="4:4" x14ac:dyDescent="0.2">
      <c r="D2709" s="145"/>
    </row>
    <row r="2710" spans="4:4" x14ac:dyDescent="0.2">
      <c r="D2710" s="145"/>
    </row>
    <row r="2711" spans="4:4" x14ac:dyDescent="0.2">
      <c r="D2711" s="145"/>
    </row>
    <row r="2712" spans="4:4" x14ac:dyDescent="0.2">
      <c r="D2712" s="145"/>
    </row>
    <row r="2713" spans="4:4" x14ac:dyDescent="0.2">
      <c r="D2713" s="145"/>
    </row>
    <row r="2714" spans="4:4" x14ac:dyDescent="0.2">
      <c r="D2714" s="145"/>
    </row>
    <row r="2715" spans="4:4" x14ac:dyDescent="0.2">
      <c r="D2715" s="145"/>
    </row>
    <row r="2716" spans="4:4" x14ac:dyDescent="0.2">
      <c r="D2716" s="145"/>
    </row>
    <row r="2717" spans="4:4" x14ac:dyDescent="0.2">
      <c r="D2717" s="145"/>
    </row>
    <row r="2718" spans="4:4" x14ac:dyDescent="0.2">
      <c r="D2718" s="145"/>
    </row>
    <row r="2719" spans="4:4" x14ac:dyDescent="0.2">
      <c r="D2719" s="145"/>
    </row>
    <row r="2720" spans="4:4" x14ac:dyDescent="0.2">
      <c r="D2720" s="145"/>
    </row>
    <row r="2721" spans="4:4" x14ac:dyDescent="0.2">
      <c r="D2721" s="145"/>
    </row>
    <row r="2722" spans="4:4" x14ac:dyDescent="0.2">
      <c r="D2722" s="145"/>
    </row>
    <row r="2723" spans="4:4" x14ac:dyDescent="0.2">
      <c r="D2723" s="145"/>
    </row>
    <row r="2724" spans="4:4" x14ac:dyDescent="0.2">
      <c r="D2724" s="145"/>
    </row>
    <row r="2725" spans="4:4" x14ac:dyDescent="0.2">
      <c r="D2725" s="145"/>
    </row>
    <row r="2726" spans="4:4" x14ac:dyDescent="0.2">
      <c r="D2726" s="145"/>
    </row>
    <row r="2727" spans="4:4" x14ac:dyDescent="0.2">
      <c r="D2727" s="145"/>
    </row>
    <row r="2728" spans="4:4" x14ac:dyDescent="0.2">
      <c r="D2728" s="145"/>
    </row>
    <row r="2729" spans="4:4" x14ac:dyDescent="0.2">
      <c r="D2729" s="145"/>
    </row>
    <row r="2730" spans="4:4" x14ac:dyDescent="0.2">
      <c r="D2730" s="145"/>
    </row>
    <row r="2731" spans="4:4" x14ac:dyDescent="0.2">
      <c r="D2731" s="145"/>
    </row>
    <row r="2732" spans="4:4" x14ac:dyDescent="0.2">
      <c r="D2732" s="145"/>
    </row>
    <row r="2733" spans="4:4" x14ac:dyDescent="0.2">
      <c r="D2733" s="145"/>
    </row>
    <row r="2734" spans="4:4" x14ac:dyDescent="0.2">
      <c r="D2734" s="145"/>
    </row>
    <row r="2735" spans="4:4" x14ac:dyDescent="0.2">
      <c r="D2735" s="145"/>
    </row>
    <row r="2736" spans="4:4" x14ac:dyDescent="0.2">
      <c r="D2736" s="145"/>
    </row>
    <row r="2737" spans="4:4" x14ac:dyDescent="0.2">
      <c r="D2737" s="145"/>
    </row>
    <row r="2738" spans="4:4" x14ac:dyDescent="0.2">
      <c r="D2738" s="145"/>
    </row>
    <row r="2739" spans="4:4" x14ac:dyDescent="0.2">
      <c r="D2739" s="145"/>
    </row>
    <row r="2740" spans="4:4" x14ac:dyDescent="0.2">
      <c r="D2740" s="145"/>
    </row>
    <row r="2741" spans="4:4" x14ac:dyDescent="0.2">
      <c r="D2741" s="145"/>
    </row>
    <row r="2742" spans="4:4" x14ac:dyDescent="0.2">
      <c r="D2742" s="145"/>
    </row>
    <row r="2743" spans="4:4" x14ac:dyDescent="0.2">
      <c r="D2743" s="145"/>
    </row>
    <row r="2744" spans="4:4" x14ac:dyDescent="0.2">
      <c r="D2744" s="145"/>
    </row>
    <row r="2745" spans="4:4" x14ac:dyDescent="0.2">
      <c r="D2745" s="145"/>
    </row>
    <row r="2746" spans="4:4" x14ac:dyDescent="0.2">
      <c r="D2746" s="145"/>
    </row>
    <row r="2747" spans="4:4" x14ac:dyDescent="0.2">
      <c r="D2747" s="145"/>
    </row>
    <row r="2748" spans="4:4" x14ac:dyDescent="0.2">
      <c r="D2748" s="145"/>
    </row>
    <row r="2749" spans="4:4" x14ac:dyDescent="0.2">
      <c r="D2749" s="145"/>
    </row>
    <row r="2750" spans="4:4" x14ac:dyDescent="0.2">
      <c r="D2750" s="145"/>
    </row>
    <row r="2751" spans="4:4" x14ac:dyDescent="0.2">
      <c r="D2751" s="145"/>
    </row>
    <row r="2752" spans="4:4" x14ac:dyDescent="0.2">
      <c r="D2752" s="145"/>
    </row>
    <row r="2753" spans="4:4" x14ac:dyDescent="0.2">
      <c r="D2753" s="145"/>
    </row>
    <row r="2754" spans="4:4" x14ac:dyDescent="0.2">
      <c r="D2754" s="145"/>
    </row>
    <row r="2755" spans="4:4" x14ac:dyDescent="0.2">
      <c r="D2755" s="145"/>
    </row>
    <row r="2756" spans="4:4" x14ac:dyDescent="0.2">
      <c r="D2756" s="145"/>
    </row>
    <row r="2757" spans="4:4" x14ac:dyDescent="0.2">
      <c r="D2757" s="145"/>
    </row>
    <row r="2758" spans="4:4" x14ac:dyDescent="0.2">
      <c r="D2758" s="145"/>
    </row>
    <row r="2759" spans="4:4" x14ac:dyDescent="0.2">
      <c r="D2759" s="145"/>
    </row>
    <row r="2760" spans="4:4" x14ac:dyDescent="0.2">
      <c r="D2760" s="145"/>
    </row>
    <row r="2761" spans="4:4" x14ac:dyDescent="0.2">
      <c r="D2761" s="145"/>
    </row>
    <row r="2762" spans="4:4" x14ac:dyDescent="0.2">
      <c r="D2762" s="145"/>
    </row>
    <row r="2763" spans="4:4" x14ac:dyDescent="0.2">
      <c r="D2763" s="145"/>
    </row>
    <row r="2764" spans="4:4" x14ac:dyDescent="0.2">
      <c r="D2764" s="145"/>
    </row>
    <row r="2765" spans="4:4" x14ac:dyDescent="0.2">
      <c r="D2765" s="145"/>
    </row>
    <row r="2766" spans="4:4" x14ac:dyDescent="0.2">
      <c r="D2766" s="145"/>
    </row>
    <row r="2767" spans="4:4" x14ac:dyDescent="0.2">
      <c r="D2767" s="145"/>
    </row>
    <row r="2768" spans="4:4" x14ac:dyDescent="0.2">
      <c r="D2768" s="145"/>
    </row>
    <row r="2769" spans="4:4" x14ac:dyDescent="0.2">
      <c r="D2769" s="145"/>
    </row>
    <row r="2770" spans="4:4" x14ac:dyDescent="0.2">
      <c r="D2770" s="145"/>
    </row>
    <row r="2771" spans="4:4" x14ac:dyDescent="0.2">
      <c r="D2771" s="145"/>
    </row>
    <row r="2772" spans="4:4" x14ac:dyDescent="0.2">
      <c r="D2772" s="145"/>
    </row>
    <row r="2773" spans="4:4" x14ac:dyDescent="0.2">
      <c r="D2773" s="145"/>
    </row>
    <row r="2774" spans="4:4" x14ac:dyDescent="0.2">
      <c r="D2774" s="145"/>
    </row>
    <row r="2775" spans="4:4" x14ac:dyDescent="0.2">
      <c r="D2775" s="145"/>
    </row>
    <row r="2776" spans="4:4" x14ac:dyDescent="0.2">
      <c r="D2776" s="145"/>
    </row>
    <row r="2777" spans="4:4" x14ac:dyDescent="0.2">
      <c r="D2777" s="145"/>
    </row>
    <row r="2778" spans="4:4" x14ac:dyDescent="0.2">
      <c r="D2778" s="145"/>
    </row>
    <row r="2779" spans="4:4" x14ac:dyDescent="0.2">
      <c r="D2779" s="145"/>
    </row>
    <row r="2780" spans="4:4" x14ac:dyDescent="0.2">
      <c r="D2780" s="145"/>
    </row>
    <row r="2781" spans="4:4" x14ac:dyDescent="0.2">
      <c r="D2781" s="145"/>
    </row>
    <row r="2782" spans="4:4" x14ac:dyDescent="0.2">
      <c r="D2782" s="145"/>
    </row>
    <row r="2783" spans="4:4" x14ac:dyDescent="0.2">
      <c r="D2783" s="145"/>
    </row>
    <row r="2784" spans="4:4" x14ac:dyDescent="0.2">
      <c r="D2784" s="145"/>
    </row>
    <row r="2785" spans="4:4" x14ac:dyDescent="0.2">
      <c r="D2785" s="145"/>
    </row>
    <row r="2786" spans="4:4" x14ac:dyDescent="0.2">
      <c r="D2786" s="145"/>
    </row>
    <row r="2787" spans="4:4" x14ac:dyDescent="0.2">
      <c r="D2787" s="145"/>
    </row>
    <row r="2788" spans="4:4" x14ac:dyDescent="0.2">
      <c r="D2788" s="145"/>
    </row>
    <row r="2789" spans="4:4" x14ac:dyDescent="0.2">
      <c r="D2789" s="145"/>
    </row>
    <row r="2790" spans="4:4" x14ac:dyDescent="0.2">
      <c r="D2790" s="145"/>
    </row>
    <row r="2791" spans="4:4" x14ac:dyDescent="0.2">
      <c r="D2791" s="145"/>
    </row>
    <row r="2792" spans="4:4" x14ac:dyDescent="0.2">
      <c r="D2792" s="145"/>
    </row>
    <row r="2793" spans="4:4" x14ac:dyDescent="0.2">
      <c r="D2793" s="145"/>
    </row>
    <row r="2794" spans="4:4" x14ac:dyDescent="0.2">
      <c r="D2794" s="145"/>
    </row>
    <row r="2795" spans="4:4" x14ac:dyDescent="0.2">
      <c r="D2795" s="145"/>
    </row>
    <row r="2796" spans="4:4" x14ac:dyDescent="0.2">
      <c r="D2796" s="145"/>
    </row>
    <row r="2797" spans="4:4" x14ac:dyDescent="0.2">
      <c r="D2797" s="145"/>
    </row>
    <row r="2798" spans="4:4" x14ac:dyDescent="0.2">
      <c r="D2798" s="145"/>
    </row>
    <row r="2799" spans="4:4" x14ac:dyDescent="0.2">
      <c r="D2799" s="145"/>
    </row>
    <row r="2800" spans="4:4" x14ac:dyDescent="0.2">
      <c r="D2800" s="145"/>
    </row>
    <row r="2801" spans="4:4" x14ac:dyDescent="0.2">
      <c r="D2801" s="145"/>
    </row>
    <row r="2802" spans="4:4" x14ac:dyDescent="0.2">
      <c r="D2802" s="145"/>
    </row>
    <row r="2803" spans="4:4" x14ac:dyDescent="0.2">
      <c r="D2803" s="145"/>
    </row>
    <row r="2804" spans="4:4" x14ac:dyDescent="0.2">
      <c r="D2804" s="145"/>
    </row>
    <row r="2805" spans="4:4" x14ac:dyDescent="0.2">
      <c r="D2805" s="145"/>
    </row>
    <row r="2806" spans="4:4" x14ac:dyDescent="0.2">
      <c r="D2806" s="145"/>
    </row>
    <row r="2807" spans="4:4" x14ac:dyDescent="0.2">
      <c r="D2807" s="145"/>
    </row>
    <row r="2808" spans="4:4" x14ac:dyDescent="0.2">
      <c r="D2808" s="145"/>
    </row>
    <row r="2809" spans="4:4" x14ac:dyDescent="0.2">
      <c r="D2809" s="145"/>
    </row>
    <row r="2810" spans="4:4" x14ac:dyDescent="0.2">
      <c r="D2810" s="145"/>
    </row>
    <row r="2811" spans="4:4" x14ac:dyDescent="0.2">
      <c r="D2811" s="145"/>
    </row>
    <row r="2812" spans="4:4" x14ac:dyDescent="0.2">
      <c r="D2812" s="145"/>
    </row>
    <row r="2813" spans="4:4" x14ac:dyDescent="0.2">
      <c r="D2813" s="145"/>
    </row>
    <row r="2814" spans="4:4" x14ac:dyDescent="0.2">
      <c r="D2814" s="145"/>
    </row>
    <row r="2815" spans="4:4" x14ac:dyDescent="0.2">
      <c r="D2815" s="145"/>
    </row>
    <row r="2816" spans="4:4" x14ac:dyDescent="0.2">
      <c r="D2816" s="145"/>
    </row>
    <row r="2817" spans="4:4" x14ac:dyDescent="0.2">
      <c r="D2817" s="145"/>
    </row>
    <row r="2818" spans="4:4" x14ac:dyDescent="0.2">
      <c r="D2818" s="145"/>
    </row>
    <row r="2819" spans="4:4" x14ac:dyDescent="0.2">
      <c r="D2819" s="145"/>
    </row>
    <row r="2820" spans="4:4" x14ac:dyDescent="0.2">
      <c r="D2820" s="145"/>
    </row>
    <row r="2821" spans="4:4" x14ac:dyDescent="0.2">
      <c r="D2821" s="145"/>
    </row>
    <row r="2822" spans="4:4" x14ac:dyDescent="0.2">
      <c r="D2822" s="145"/>
    </row>
    <row r="2823" spans="4:4" x14ac:dyDescent="0.2">
      <c r="D2823" s="145"/>
    </row>
    <row r="2824" spans="4:4" x14ac:dyDescent="0.2">
      <c r="D2824" s="145"/>
    </row>
    <row r="2825" spans="4:4" x14ac:dyDescent="0.2">
      <c r="D2825" s="145"/>
    </row>
    <row r="2826" spans="4:4" x14ac:dyDescent="0.2">
      <c r="D2826" s="145"/>
    </row>
    <row r="2827" spans="4:4" x14ac:dyDescent="0.2">
      <c r="D2827" s="145"/>
    </row>
    <row r="2828" spans="4:4" x14ac:dyDescent="0.2">
      <c r="D2828" s="145"/>
    </row>
    <row r="2829" spans="4:4" x14ac:dyDescent="0.2">
      <c r="D2829" s="145"/>
    </row>
    <row r="2830" spans="4:4" x14ac:dyDescent="0.2">
      <c r="D2830" s="145"/>
    </row>
    <row r="2831" spans="4:4" x14ac:dyDescent="0.2">
      <c r="D2831" s="145"/>
    </row>
    <row r="2832" spans="4:4" x14ac:dyDescent="0.2">
      <c r="D2832" s="145"/>
    </row>
    <row r="2833" spans="4:4" x14ac:dyDescent="0.2">
      <c r="D2833" s="145"/>
    </row>
    <row r="2834" spans="4:4" x14ac:dyDescent="0.2">
      <c r="D2834" s="145"/>
    </row>
    <row r="2835" spans="4:4" x14ac:dyDescent="0.2">
      <c r="D2835" s="145"/>
    </row>
    <row r="2836" spans="4:4" x14ac:dyDescent="0.2">
      <c r="D2836" s="145"/>
    </row>
    <row r="2837" spans="4:4" x14ac:dyDescent="0.2">
      <c r="D2837" s="145"/>
    </row>
    <row r="2838" spans="4:4" x14ac:dyDescent="0.2">
      <c r="D2838" s="145"/>
    </row>
    <row r="2839" spans="4:4" x14ac:dyDescent="0.2">
      <c r="D2839" s="145"/>
    </row>
    <row r="2840" spans="4:4" x14ac:dyDescent="0.2">
      <c r="D2840" s="145"/>
    </row>
    <row r="2841" spans="4:4" x14ac:dyDescent="0.2">
      <c r="D2841" s="145"/>
    </row>
    <row r="2842" spans="4:4" x14ac:dyDescent="0.2">
      <c r="D2842" s="145"/>
    </row>
    <row r="2843" spans="4:4" x14ac:dyDescent="0.2">
      <c r="D2843" s="145"/>
    </row>
    <row r="2844" spans="4:4" x14ac:dyDescent="0.2">
      <c r="D2844" s="145"/>
    </row>
    <row r="2845" spans="4:4" x14ac:dyDescent="0.2">
      <c r="D2845" s="145"/>
    </row>
    <row r="2846" spans="4:4" x14ac:dyDescent="0.2">
      <c r="D2846" s="145"/>
    </row>
    <row r="2847" spans="4:4" x14ac:dyDescent="0.2">
      <c r="D2847" s="145"/>
    </row>
    <row r="2848" spans="4:4" x14ac:dyDescent="0.2">
      <c r="D2848" s="145"/>
    </row>
    <row r="2849" spans="4:4" x14ac:dyDescent="0.2">
      <c r="D2849" s="145"/>
    </row>
    <row r="2850" spans="4:4" x14ac:dyDescent="0.2">
      <c r="D2850" s="145"/>
    </row>
    <row r="2851" spans="4:4" x14ac:dyDescent="0.2">
      <c r="D2851" s="145"/>
    </row>
    <row r="2852" spans="4:4" x14ac:dyDescent="0.2">
      <c r="D2852" s="145"/>
    </row>
    <row r="2853" spans="4:4" x14ac:dyDescent="0.2">
      <c r="D2853" s="145"/>
    </row>
    <row r="2854" spans="4:4" x14ac:dyDescent="0.2">
      <c r="D2854" s="145"/>
    </row>
    <row r="2855" spans="4:4" x14ac:dyDescent="0.2">
      <c r="D2855" s="145"/>
    </row>
    <row r="2856" spans="4:4" x14ac:dyDescent="0.2">
      <c r="D2856" s="145"/>
    </row>
    <row r="2857" spans="4:4" x14ac:dyDescent="0.2">
      <c r="D2857" s="145"/>
    </row>
    <row r="2858" spans="4:4" x14ac:dyDescent="0.2">
      <c r="D2858" s="145"/>
    </row>
    <row r="2859" spans="4:4" x14ac:dyDescent="0.2">
      <c r="D2859" s="145"/>
    </row>
    <row r="2860" spans="4:4" x14ac:dyDescent="0.2">
      <c r="D2860" s="145"/>
    </row>
    <row r="2861" spans="4:4" x14ac:dyDescent="0.2">
      <c r="D2861" s="145"/>
    </row>
    <row r="2862" spans="4:4" x14ac:dyDescent="0.2">
      <c r="D2862" s="145"/>
    </row>
    <row r="2863" spans="4:4" x14ac:dyDescent="0.2">
      <c r="D2863" s="145"/>
    </row>
    <row r="2864" spans="4:4" x14ac:dyDescent="0.2">
      <c r="D2864" s="145"/>
    </row>
    <row r="2865" spans="4:4" x14ac:dyDescent="0.2">
      <c r="D2865" s="145"/>
    </row>
    <row r="2866" spans="4:4" x14ac:dyDescent="0.2">
      <c r="D2866" s="145"/>
    </row>
    <row r="2867" spans="4:4" x14ac:dyDescent="0.2">
      <c r="D2867" s="145"/>
    </row>
    <row r="2868" spans="4:4" x14ac:dyDescent="0.2">
      <c r="D2868" s="145"/>
    </row>
    <row r="2869" spans="4:4" x14ac:dyDescent="0.2">
      <c r="D2869" s="145"/>
    </row>
    <row r="2870" spans="4:4" x14ac:dyDescent="0.2">
      <c r="D2870" s="145"/>
    </row>
    <row r="2871" spans="4:4" x14ac:dyDescent="0.2">
      <c r="D2871" s="145"/>
    </row>
    <row r="2872" spans="4:4" x14ac:dyDescent="0.2">
      <c r="D2872" s="145"/>
    </row>
    <row r="2873" spans="4:4" x14ac:dyDescent="0.2">
      <c r="D2873" s="145"/>
    </row>
    <row r="2874" spans="4:4" x14ac:dyDescent="0.2">
      <c r="D2874" s="145"/>
    </row>
    <row r="2875" spans="4:4" x14ac:dyDescent="0.2">
      <c r="D2875" s="145"/>
    </row>
    <row r="2876" spans="4:4" x14ac:dyDescent="0.2">
      <c r="D2876" s="145"/>
    </row>
    <row r="2877" spans="4:4" x14ac:dyDescent="0.2">
      <c r="D2877" s="145"/>
    </row>
    <row r="2878" spans="4:4" x14ac:dyDescent="0.2">
      <c r="D2878" s="145"/>
    </row>
    <row r="2879" spans="4:4" x14ac:dyDescent="0.2">
      <c r="D2879" s="145"/>
    </row>
    <row r="2880" spans="4:4" x14ac:dyDescent="0.2">
      <c r="D2880" s="145"/>
    </row>
    <row r="2881" spans="4:4" x14ac:dyDescent="0.2">
      <c r="D2881" s="145"/>
    </row>
    <row r="2882" spans="4:4" x14ac:dyDescent="0.2">
      <c r="D2882" s="145"/>
    </row>
    <row r="2883" spans="4:4" x14ac:dyDescent="0.2">
      <c r="D2883" s="145"/>
    </row>
    <row r="2884" spans="4:4" x14ac:dyDescent="0.2">
      <c r="D2884" s="145"/>
    </row>
    <row r="2885" spans="4:4" x14ac:dyDescent="0.2">
      <c r="D2885" s="145"/>
    </row>
    <row r="2886" spans="4:4" x14ac:dyDescent="0.2">
      <c r="D2886" s="145"/>
    </row>
    <row r="2887" spans="4:4" x14ac:dyDescent="0.2">
      <c r="D2887" s="145"/>
    </row>
    <row r="2888" spans="4:4" x14ac:dyDescent="0.2">
      <c r="D2888" s="145"/>
    </row>
    <row r="2889" spans="4:4" x14ac:dyDescent="0.2">
      <c r="D2889" s="145"/>
    </row>
    <row r="2890" spans="4:4" x14ac:dyDescent="0.2">
      <c r="D2890" s="145"/>
    </row>
    <row r="2891" spans="4:4" x14ac:dyDescent="0.2">
      <c r="D2891" s="145"/>
    </row>
    <row r="2892" spans="4:4" x14ac:dyDescent="0.2">
      <c r="D2892" s="145"/>
    </row>
    <row r="2893" spans="4:4" x14ac:dyDescent="0.2">
      <c r="D2893" s="145"/>
    </row>
    <row r="2894" spans="4:4" x14ac:dyDescent="0.2">
      <c r="D2894" s="145"/>
    </row>
    <row r="2895" spans="4:4" x14ac:dyDescent="0.2">
      <c r="D2895" s="145"/>
    </row>
    <row r="2896" spans="4:4" x14ac:dyDescent="0.2">
      <c r="D2896" s="145"/>
    </row>
    <row r="2897" spans="4:4" x14ac:dyDescent="0.2">
      <c r="D2897" s="145"/>
    </row>
    <row r="2898" spans="4:4" x14ac:dyDescent="0.2">
      <c r="D2898" s="145"/>
    </row>
    <row r="2899" spans="4:4" x14ac:dyDescent="0.2">
      <c r="D2899" s="145"/>
    </row>
    <row r="2900" spans="4:4" x14ac:dyDescent="0.2">
      <c r="D2900" s="145"/>
    </row>
    <row r="2901" spans="4:4" x14ac:dyDescent="0.2">
      <c r="D2901" s="145"/>
    </row>
    <row r="2902" spans="4:4" x14ac:dyDescent="0.2">
      <c r="D2902" s="145"/>
    </row>
    <row r="2903" spans="4:4" x14ac:dyDescent="0.2">
      <c r="D2903" s="145"/>
    </row>
    <row r="2904" spans="4:4" x14ac:dyDescent="0.2">
      <c r="D2904" s="145"/>
    </row>
    <row r="2905" spans="4:4" x14ac:dyDescent="0.2">
      <c r="D2905" s="145"/>
    </row>
    <row r="2906" spans="4:4" x14ac:dyDescent="0.2">
      <c r="D2906" s="145"/>
    </row>
    <row r="2907" spans="4:4" x14ac:dyDescent="0.2">
      <c r="D2907" s="145"/>
    </row>
    <row r="2908" spans="4:4" x14ac:dyDescent="0.2">
      <c r="D2908" s="145"/>
    </row>
    <row r="2909" spans="4:4" x14ac:dyDescent="0.2">
      <c r="D2909" s="145"/>
    </row>
    <row r="2910" spans="4:4" x14ac:dyDescent="0.2">
      <c r="D2910" s="145"/>
    </row>
    <row r="2911" spans="4:4" x14ac:dyDescent="0.2">
      <c r="D2911" s="145"/>
    </row>
    <row r="2912" spans="4:4" x14ac:dyDescent="0.2">
      <c r="D2912" s="145"/>
    </row>
    <row r="2913" spans="4:4" x14ac:dyDescent="0.2">
      <c r="D2913" s="145"/>
    </row>
    <row r="2914" spans="4:4" x14ac:dyDescent="0.2">
      <c r="D2914" s="145"/>
    </row>
    <row r="2915" spans="4:4" x14ac:dyDescent="0.2">
      <c r="D2915" s="145"/>
    </row>
    <row r="2916" spans="4:4" x14ac:dyDescent="0.2">
      <c r="D2916" s="145"/>
    </row>
    <row r="2917" spans="4:4" x14ac:dyDescent="0.2">
      <c r="D2917" s="145"/>
    </row>
    <row r="2918" spans="4:4" x14ac:dyDescent="0.2">
      <c r="D2918" s="145"/>
    </row>
    <row r="2919" spans="4:4" x14ac:dyDescent="0.2">
      <c r="D2919" s="145"/>
    </row>
    <row r="2920" spans="4:4" x14ac:dyDescent="0.2">
      <c r="D2920" s="145"/>
    </row>
    <row r="2921" spans="4:4" x14ac:dyDescent="0.2">
      <c r="D2921" s="145"/>
    </row>
    <row r="2922" spans="4:4" x14ac:dyDescent="0.2">
      <c r="D2922" s="145"/>
    </row>
    <row r="2923" spans="4:4" x14ac:dyDescent="0.2">
      <c r="D2923" s="145"/>
    </row>
    <row r="2924" spans="4:4" x14ac:dyDescent="0.2">
      <c r="D2924" s="145"/>
    </row>
    <row r="2925" spans="4:4" x14ac:dyDescent="0.2">
      <c r="D2925" s="145"/>
    </row>
    <row r="2926" spans="4:4" x14ac:dyDescent="0.2">
      <c r="D2926" s="145"/>
    </row>
    <row r="2927" spans="4:4" x14ac:dyDescent="0.2">
      <c r="D2927" s="145"/>
    </row>
    <row r="2928" spans="4:4" x14ac:dyDescent="0.2">
      <c r="D2928" s="145"/>
    </row>
    <row r="2929" spans="4:4" x14ac:dyDescent="0.2">
      <c r="D2929" s="145"/>
    </row>
    <row r="2930" spans="4:4" x14ac:dyDescent="0.2">
      <c r="D2930" s="145"/>
    </row>
    <row r="2931" spans="4:4" x14ac:dyDescent="0.2">
      <c r="D2931" s="145"/>
    </row>
    <row r="2932" spans="4:4" x14ac:dyDescent="0.2">
      <c r="D2932" s="145"/>
    </row>
    <row r="2933" spans="4:4" x14ac:dyDescent="0.2">
      <c r="D2933" s="145"/>
    </row>
    <row r="2934" spans="4:4" x14ac:dyDescent="0.2">
      <c r="D2934" s="145"/>
    </row>
    <row r="2935" spans="4:4" x14ac:dyDescent="0.2">
      <c r="D2935" s="145"/>
    </row>
    <row r="2936" spans="4:4" x14ac:dyDescent="0.2">
      <c r="D2936" s="145"/>
    </row>
    <row r="2937" spans="4:4" x14ac:dyDescent="0.2">
      <c r="D2937" s="145"/>
    </row>
    <row r="2938" spans="4:4" x14ac:dyDescent="0.2">
      <c r="D2938" s="145"/>
    </row>
    <row r="2939" spans="4:4" x14ac:dyDescent="0.2">
      <c r="D2939" s="145"/>
    </row>
    <row r="2940" spans="4:4" x14ac:dyDescent="0.2">
      <c r="D2940" s="145"/>
    </row>
    <row r="2941" spans="4:4" x14ac:dyDescent="0.2">
      <c r="D2941" s="145"/>
    </row>
    <row r="2942" spans="4:4" x14ac:dyDescent="0.2">
      <c r="D2942" s="145"/>
    </row>
    <row r="2943" spans="4:4" x14ac:dyDescent="0.2">
      <c r="D2943" s="145"/>
    </row>
    <row r="2944" spans="4:4" x14ac:dyDescent="0.2">
      <c r="D2944" s="145"/>
    </row>
    <row r="2945" spans="4:4" x14ac:dyDescent="0.2">
      <c r="D2945" s="145"/>
    </row>
    <row r="2946" spans="4:4" x14ac:dyDescent="0.2">
      <c r="D2946" s="145"/>
    </row>
    <row r="2947" spans="4:4" x14ac:dyDescent="0.2">
      <c r="D2947" s="145"/>
    </row>
    <row r="2948" spans="4:4" x14ac:dyDescent="0.2">
      <c r="D2948" s="145"/>
    </row>
    <row r="2949" spans="4:4" x14ac:dyDescent="0.2">
      <c r="D2949" s="145"/>
    </row>
    <row r="2950" spans="4:4" x14ac:dyDescent="0.2">
      <c r="D2950" s="145"/>
    </row>
    <row r="2951" spans="4:4" x14ac:dyDescent="0.2">
      <c r="D2951" s="145"/>
    </row>
    <row r="2952" spans="4:4" x14ac:dyDescent="0.2">
      <c r="D2952" s="145"/>
    </row>
    <row r="2953" spans="4:4" x14ac:dyDescent="0.2">
      <c r="D2953" s="145"/>
    </row>
    <row r="2954" spans="4:4" x14ac:dyDescent="0.2">
      <c r="D2954" s="145"/>
    </row>
    <row r="2955" spans="4:4" x14ac:dyDescent="0.2">
      <c r="D2955" s="145"/>
    </row>
    <row r="2956" spans="4:4" x14ac:dyDescent="0.2">
      <c r="D2956" s="145"/>
    </row>
    <row r="2957" spans="4:4" x14ac:dyDescent="0.2">
      <c r="D2957" s="145"/>
    </row>
    <row r="2958" spans="4:4" x14ac:dyDescent="0.2">
      <c r="D2958" s="145"/>
    </row>
    <row r="2959" spans="4:4" x14ac:dyDescent="0.2">
      <c r="D2959" s="145"/>
    </row>
    <row r="2960" spans="4:4" x14ac:dyDescent="0.2">
      <c r="D2960" s="145"/>
    </row>
    <row r="2961" spans="4:4" x14ac:dyDescent="0.2">
      <c r="D2961" s="145"/>
    </row>
    <row r="2962" spans="4:4" x14ac:dyDescent="0.2">
      <c r="D2962" s="145"/>
    </row>
    <row r="2963" spans="4:4" x14ac:dyDescent="0.2">
      <c r="D2963" s="145"/>
    </row>
    <row r="2964" spans="4:4" x14ac:dyDescent="0.2">
      <c r="D2964" s="145"/>
    </row>
    <row r="2965" spans="4:4" x14ac:dyDescent="0.2">
      <c r="D2965" s="145"/>
    </row>
    <row r="2966" spans="4:4" x14ac:dyDescent="0.2">
      <c r="D2966" s="145"/>
    </row>
    <row r="2967" spans="4:4" x14ac:dyDescent="0.2">
      <c r="D2967" s="145"/>
    </row>
    <row r="2968" spans="4:4" x14ac:dyDescent="0.2">
      <c r="D2968" s="145"/>
    </row>
    <row r="2969" spans="4:4" x14ac:dyDescent="0.2">
      <c r="D2969" s="145"/>
    </row>
    <row r="2970" spans="4:4" x14ac:dyDescent="0.2">
      <c r="D2970" s="145"/>
    </row>
    <row r="2971" spans="4:4" x14ac:dyDescent="0.2">
      <c r="D2971" s="145"/>
    </row>
    <row r="2972" spans="4:4" x14ac:dyDescent="0.2">
      <c r="D2972" s="145"/>
    </row>
    <row r="2973" spans="4:4" x14ac:dyDescent="0.2">
      <c r="D2973" s="145"/>
    </row>
    <row r="2974" spans="4:4" x14ac:dyDescent="0.2">
      <c r="D2974" s="145"/>
    </row>
    <row r="2975" spans="4:4" x14ac:dyDescent="0.2">
      <c r="D2975" s="145"/>
    </row>
    <row r="2976" spans="4:4" x14ac:dyDescent="0.2">
      <c r="D2976" s="145"/>
    </row>
    <row r="2977" spans="4:4" x14ac:dyDescent="0.2">
      <c r="D2977" s="145"/>
    </row>
    <row r="2978" spans="4:4" x14ac:dyDescent="0.2">
      <c r="D2978" s="145"/>
    </row>
    <row r="2979" spans="4:4" x14ac:dyDescent="0.2">
      <c r="D2979" s="145"/>
    </row>
    <row r="2980" spans="4:4" x14ac:dyDescent="0.2">
      <c r="D2980" s="145"/>
    </row>
    <row r="2981" spans="4:4" x14ac:dyDescent="0.2">
      <c r="D2981" s="145"/>
    </row>
    <row r="2982" spans="4:4" x14ac:dyDescent="0.2">
      <c r="D2982" s="145"/>
    </row>
    <row r="2983" spans="4:4" x14ac:dyDescent="0.2">
      <c r="D2983" s="145"/>
    </row>
    <row r="2984" spans="4:4" x14ac:dyDescent="0.2">
      <c r="D2984" s="145"/>
    </row>
    <row r="2985" spans="4:4" x14ac:dyDescent="0.2">
      <c r="D2985" s="145"/>
    </row>
    <row r="2986" spans="4:4" x14ac:dyDescent="0.2">
      <c r="D2986" s="145"/>
    </row>
    <row r="2987" spans="4:4" x14ac:dyDescent="0.2">
      <c r="D2987" s="145"/>
    </row>
    <row r="2988" spans="4:4" x14ac:dyDescent="0.2">
      <c r="D2988" s="145"/>
    </row>
    <row r="2989" spans="4:4" x14ac:dyDescent="0.2">
      <c r="D2989" s="145"/>
    </row>
    <row r="2990" spans="4:4" x14ac:dyDescent="0.2">
      <c r="D2990" s="145"/>
    </row>
    <row r="2991" spans="4:4" x14ac:dyDescent="0.2">
      <c r="D2991" s="145"/>
    </row>
    <row r="2992" spans="4:4" x14ac:dyDescent="0.2">
      <c r="D2992" s="145"/>
    </row>
    <row r="2993" spans="4:4" x14ac:dyDescent="0.2">
      <c r="D2993" s="145"/>
    </row>
    <row r="2994" spans="4:4" x14ac:dyDescent="0.2">
      <c r="D2994" s="145"/>
    </row>
    <row r="2995" spans="4:4" x14ac:dyDescent="0.2">
      <c r="D2995" s="145"/>
    </row>
    <row r="2996" spans="4:4" x14ac:dyDescent="0.2">
      <c r="D2996" s="145"/>
    </row>
    <row r="2997" spans="4:4" x14ac:dyDescent="0.2">
      <c r="D2997" s="145"/>
    </row>
    <row r="2998" spans="4:4" x14ac:dyDescent="0.2">
      <c r="D2998" s="145"/>
    </row>
    <row r="2999" spans="4:4" x14ac:dyDescent="0.2">
      <c r="D2999" s="145"/>
    </row>
    <row r="3000" spans="4:4" x14ac:dyDescent="0.2">
      <c r="D3000" s="145"/>
    </row>
    <row r="3001" spans="4:4" x14ac:dyDescent="0.2">
      <c r="D3001" s="145"/>
    </row>
    <row r="3002" spans="4:4" x14ac:dyDescent="0.2">
      <c r="D3002" s="145"/>
    </row>
    <row r="3003" spans="4:4" x14ac:dyDescent="0.2">
      <c r="D3003" s="145"/>
    </row>
    <row r="3004" spans="4:4" x14ac:dyDescent="0.2">
      <c r="D3004" s="145"/>
    </row>
    <row r="3005" spans="4:4" x14ac:dyDescent="0.2">
      <c r="D3005" s="145"/>
    </row>
    <row r="3006" spans="4:4" x14ac:dyDescent="0.2">
      <c r="D3006" s="145"/>
    </row>
    <row r="3007" spans="4:4" x14ac:dyDescent="0.2">
      <c r="D3007" s="145"/>
    </row>
    <row r="3008" spans="4:4" x14ac:dyDescent="0.2">
      <c r="D3008" s="145"/>
    </row>
    <row r="3009" spans="4:4" x14ac:dyDescent="0.2">
      <c r="D3009" s="145"/>
    </row>
    <row r="3010" spans="4:4" x14ac:dyDescent="0.2">
      <c r="D3010" s="145"/>
    </row>
    <row r="3011" spans="4:4" x14ac:dyDescent="0.2">
      <c r="D3011" s="145"/>
    </row>
    <row r="3012" spans="4:4" x14ac:dyDescent="0.2">
      <c r="D3012" s="145"/>
    </row>
    <row r="3013" spans="4:4" x14ac:dyDescent="0.2">
      <c r="D3013" s="145"/>
    </row>
    <row r="3014" spans="4:4" x14ac:dyDescent="0.2">
      <c r="D3014" s="145"/>
    </row>
    <row r="3015" spans="4:4" x14ac:dyDescent="0.2">
      <c r="D3015" s="145"/>
    </row>
    <row r="3016" spans="4:4" x14ac:dyDescent="0.2">
      <c r="D3016" s="145"/>
    </row>
    <row r="3017" spans="4:4" x14ac:dyDescent="0.2">
      <c r="D3017" s="145"/>
    </row>
    <row r="3018" spans="4:4" x14ac:dyDescent="0.2">
      <c r="D3018" s="145"/>
    </row>
    <row r="3019" spans="4:4" x14ac:dyDescent="0.2">
      <c r="D3019" s="145"/>
    </row>
    <row r="3020" spans="4:4" x14ac:dyDescent="0.2">
      <c r="D3020" s="145"/>
    </row>
    <row r="3021" spans="4:4" x14ac:dyDescent="0.2">
      <c r="D3021" s="145"/>
    </row>
    <row r="3022" spans="4:4" x14ac:dyDescent="0.2">
      <c r="D3022" s="145"/>
    </row>
    <row r="3023" spans="4:4" x14ac:dyDescent="0.2">
      <c r="D3023" s="145"/>
    </row>
    <row r="3024" spans="4:4" x14ac:dyDescent="0.2">
      <c r="D3024" s="145"/>
    </row>
    <row r="3025" spans="4:4" x14ac:dyDescent="0.2">
      <c r="D3025" s="145"/>
    </row>
    <row r="3026" spans="4:4" x14ac:dyDescent="0.2">
      <c r="D3026" s="145"/>
    </row>
    <row r="3027" spans="4:4" x14ac:dyDescent="0.2">
      <c r="D3027" s="145"/>
    </row>
    <row r="3028" spans="4:4" x14ac:dyDescent="0.2">
      <c r="D3028" s="145"/>
    </row>
    <row r="3029" spans="4:4" x14ac:dyDescent="0.2">
      <c r="D3029" s="145"/>
    </row>
    <row r="3030" spans="4:4" x14ac:dyDescent="0.2">
      <c r="D3030" s="145"/>
    </row>
    <row r="3031" spans="4:4" x14ac:dyDescent="0.2">
      <c r="D3031" s="145"/>
    </row>
    <row r="3032" spans="4:4" x14ac:dyDescent="0.2">
      <c r="D3032" s="145"/>
    </row>
    <row r="3033" spans="4:4" x14ac:dyDescent="0.2">
      <c r="D3033" s="145"/>
    </row>
    <row r="3034" spans="4:4" x14ac:dyDescent="0.2">
      <c r="D3034" s="145"/>
    </row>
    <row r="3035" spans="4:4" x14ac:dyDescent="0.2">
      <c r="D3035" s="145"/>
    </row>
    <row r="3036" spans="4:4" x14ac:dyDescent="0.2">
      <c r="D3036" s="145"/>
    </row>
    <row r="3037" spans="4:4" x14ac:dyDescent="0.2">
      <c r="D3037" s="145"/>
    </row>
    <row r="3038" spans="4:4" x14ac:dyDescent="0.2">
      <c r="D3038" s="145"/>
    </row>
    <row r="3039" spans="4:4" x14ac:dyDescent="0.2">
      <c r="D3039" s="145"/>
    </row>
    <row r="3040" spans="4:4" x14ac:dyDescent="0.2">
      <c r="D3040" s="145"/>
    </row>
    <row r="3041" spans="4:4" x14ac:dyDescent="0.2">
      <c r="D3041" s="145"/>
    </row>
    <row r="3042" spans="4:4" x14ac:dyDescent="0.2">
      <c r="D3042" s="145"/>
    </row>
    <row r="3043" spans="4:4" x14ac:dyDescent="0.2">
      <c r="D3043" s="145"/>
    </row>
    <row r="3044" spans="4:4" x14ac:dyDescent="0.2">
      <c r="D3044" s="145"/>
    </row>
    <row r="3045" spans="4:4" x14ac:dyDescent="0.2">
      <c r="D3045" s="145"/>
    </row>
    <row r="3046" spans="4:4" x14ac:dyDescent="0.2">
      <c r="D3046" s="145"/>
    </row>
    <row r="3047" spans="4:4" x14ac:dyDescent="0.2">
      <c r="D3047" s="145"/>
    </row>
    <row r="3048" spans="4:4" x14ac:dyDescent="0.2">
      <c r="D3048" s="145"/>
    </row>
    <row r="3049" spans="4:4" x14ac:dyDescent="0.2">
      <c r="D3049" s="145"/>
    </row>
    <row r="3050" spans="4:4" x14ac:dyDescent="0.2">
      <c r="D3050" s="145"/>
    </row>
    <row r="3051" spans="4:4" x14ac:dyDescent="0.2">
      <c r="D3051" s="145"/>
    </row>
    <row r="3052" spans="4:4" x14ac:dyDescent="0.2">
      <c r="D3052" s="145"/>
    </row>
    <row r="3053" spans="4:4" x14ac:dyDescent="0.2">
      <c r="D3053" s="145"/>
    </row>
    <row r="3054" spans="4:4" x14ac:dyDescent="0.2">
      <c r="D3054" s="145"/>
    </row>
    <row r="3055" spans="4:4" x14ac:dyDescent="0.2">
      <c r="D3055" s="145"/>
    </row>
    <row r="3056" spans="4:4" x14ac:dyDescent="0.2">
      <c r="D3056" s="145"/>
    </row>
    <row r="3057" spans="4:4" x14ac:dyDescent="0.2">
      <c r="D3057" s="145"/>
    </row>
    <row r="3058" spans="4:4" x14ac:dyDescent="0.2">
      <c r="D3058" s="145"/>
    </row>
    <row r="3059" spans="4:4" x14ac:dyDescent="0.2">
      <c r="D3059" s="145"/>
    </row>
    <row r="3060" spans="4:4" x14ac:dyDescent="0.2">
      <c r="D3060" s="145"/>
    </row>
    <row r="3061" spans="4:4" x14ac:dyDescent="0.2">
      <c r="D3061" s="145"/>
    </row>
    <row r="3062" spans="4:4" x14ac:dyDescent="0.2">
      <c r="D3062" s="145"/>
    </row>
    <row r="3063" spans="4:4" x14ac:dyDescent="0.2">
      <c r="D3063" s="145"/>
    </row>
    <row r="3064" spans="4:4" x14ac:dyDescent="0.2">
      <c r="D3064" s="145"/>
    </row>
    <row r="3065" spans="4:4" x14ac:dyDescent="0.2">
      <c r="D3065" s="145"/>
    </row>
    <row r="3066" spans="4:4" x14ac:dyDescent="0.2">
      <c r="D3066" s="145"/>
    </row>
    <row r="3067" spans="4:4" x14ac:dyDescent="0.2">
      <c r="D3067" s="145"/>
    </row>
    <row r="3068" spans="4:4" x14ac:dyDescent="0.2">
      <c r="D3068" s="145"/>
    </row>
    <row r="3069" spans="4:4" x14ac:dyDescent="0.2">
      <c r="D3069" s="145"/>
    </row>
    <row r="3070" spans="4:4" x14ac:dyDescent="0.2">
      <c r="D3070" s="145"/>
    </row>
    <row r="3071" spans="4:4" x14ac:dyDescent="0.2">
      <c r="D3071" s="145"/>
    </row>
    <row r="3072" spans="4:4" x14ac:dyDescent="0.2">
      <c r="D3072" s="145"/>
    </row>
    <row r="3073" spans="4:4" x14ac:dyDescent="0.2">
      <c r="D3073" s="145"/>
    </row>
    <row r="3074" spans="4:4" x14ac:dyDescent="0.2">
      <c r="D3074" s="145"/>
    </row>
    <row r="3075" spans="4:4" x14ac:dyDescent="0.2">
      <c r="D3075" s="145"/>
    </row>
    <row r="3076" spans="4:4" x14ac:dyDescent="0.2">
      <c r="D3076" s="145"/>
    </row>
    <row r="3077" spans="4:4" x14ac:dyDescent="0.2">
      <c r="D3077" s="145"/>
    </row>
    <row r="3078" spans="4:4" x14ac:dyDescent="0.2">
      <c r="D3078" s="145"/>
    </row>
    <row r="3079" spans="4:4" x14ac:dyDescent="0.2">
      <c r="D3079" s="145"/>
    </row>
    <row r="3080" spans="4:4" x14ac:dyDescent="0.2">
      <c r="D3080" s="145"/>
    </row>
    <row r="3081" spans="4:4" x14ac:dyDescent="0.2">
      <c r="D3081" s="145"/>
    </row>
    <row r="3082" spans="4:4" x14ac:dyDescent="0.2">
      <c r="D3082" s="145"/>
    </row>
    <row r="3083" spans="4:4" x14ac:dyDescent="0.2">
      <c r="D3083" s="145"/>
    </row>
    <row r="3084" spans="4:4" x14ac:dyDescent="0.2">
      <c r="D3084" s="145"/>
    </row>
    <row r="3085" spans="4:4" x14ac:dyDescent="0.2">
      <c r="D3085" s="145"/>
    </row>
    <row r="3086" spans="4:4" x14ac:dyDescent="0.2">
      <c r="D3086" s="145"/>
    </row>
    <row r="3087" spans="4:4" x14ac:dyDescent="0.2">
      <c r="D3087" s="145"/>
    </row>
    <row r="3088" spans="4:4" x14ac:dyDescent="0.2">
      <c r="D3088" s="145"/>
    </row>
    <row r="3089" spans="4:4" x14ac:dyDescent="0.2">
      <c r="D3089" s="145"/>
    </row>
    <row r="3090" spans="4:4" x14ac:dyDescent="0.2">
      <c r="D3090" s="145"/>
    </row>
    <row r="3091" spans="4:4" x14ac:dyDescent="0.2">
      <c r="D3091" s="145"/>
    </row>
    <row r="3092" spans="4:4" x14ac:dyDescent="0.2">
      <c r="D3092" s="145"/>
    </row>
    <row r="3093" spans="4:4" x14ac:dyDescent="0.2">
      <c r="D3093" s="145"/>
    </row>
    <row r="3094" spans="4:4" x14ac:dyDescent="0.2">
      <c r="D3094" s="145"/>
    </row>
    <row r="3095" spans="4:4" x14ac:dyDescent="0.2">
      <c r="D3095" s="145"/>
    </row>
    <row r="3096" spans="4:4" x14ac:dyDescent="0.2">
      <c r="D3096" s="145"/>
    </row>
    <row r="3097" spans="4:4" x14ac:dyDescent="0.2">
      <c r="D3097" s="145"/>
    </row>
    <row r="3098" spans="4:4" x14ac:dyDescent="0.2">
      <c r="D3098" s="145"/>
    </row>
    <row r="3099" spans="4:4" x14ac:dyDescent="0.2">
      <c r="D3099" s="145"/>
    </row>
    <row r="3100" spans="4:4" x14ac:dyDescent="0.2">
      <c r="D3100" s="145"/>
    </row>
    <row r="3101" spans="4:4" x14ac:dyDescent="0.2">
      <c r="D3101" s="145"/>
    </row>
    <row r="3102" spans="4:4" x14ac:dyDescent="0.2">
      <c r="D3102" s="145"/>
    </row>
    <row r="3103" spans="4:4" x14ac:dyDescent="0.2">
      <c r="D3103" s="145"/>
    </row>
    <row r="3104" spans="4:4" x14ac:dyDescent="0.2">
      <c r="D3104" s="145"/>
    </row>
    <row r="3105" spans="4:4" x14ac:dyDescent="0.2">
      <c r="D3105" s="145"/>
    </row>
    <row r="3106" spans="4:4" x14ac:dyDescent="0.2">
      <c r="D3106" s="145"/>
    </row>
    <row r="3107" spans="4:4" x14ac:dyDescent="0.2">
      <c r="D3107" s="145"/>
    </row>
    <row r="3108" spans="4:4" x14ac:dyDescent="0.2">
      <c r="D3108" s="145"/>
    </row>
    <row r="3109" spans="4:4" x14ac:dyDescent="0.2">
      <c r="D3109" s="145"/>
    </row>
    <row r="3110" spans="4:4" x14ac:dyDescent="0.2">
      <c r="D3110" s="145"/>
    </row>
    <row r="3111" spans="4:4" x14ac:dyDescent="0.2">
      <c r="D3111" s="145"/>
    </row>
    <row r="3112" spans="4:4" x14ac:dyDescent="0.2">
      <c r="D3112" s="145"/>
    </row>
    <row r="3113" spans="4:4" x14ac:dyDescent="0.2">
      <c r="D3113" s="145"/>
    </row>
    <row r="3114" spans="4:4" x14ac:dyDescent="0.2">
      <c r="D3114" s="145"/>
    </row>
    <row r="3115" spans="4:4" x14ac:dyDescent="0.2">
      <c r="D3115" s="145"/>
    </row>
    <row r="3116" spans="4:4" x14ac:dyDescent="0.2">
      <c r="D3116" s="145"/>
    </row>
    <row r="3117" spans="4:4" x14ac:dyDescent="0.2">
      <c r="D3117" s="145"/>
    </row>
    <row r="3118" spans="4:4" x14ac:dyDescent="0.2">
      <c r="D3118" s="145"/>
    </row>
    <row r="3119" spans="4:4" x14ac:dyDescent="0.2">
      <c r="D3119" s="145"/>
    </row>
    <row r="3120" spans="4:4" x14ac:dyDescent="0.2">
      <c r="D3120" s="145"/>
    </row>
    <row r="3121" spans="4:4" x14ac:dyDescent="0.2">
      <c r="D3121" s="145"/>
    </row>
    <row r="3122" spans="4:4" x14ac:dyDescent="0.2">
      <c r="D3122" s="145"/>
    </row>
    <row r="3123" spans="4:4" x14ac:dyDescent="0.2">
      <c r="D3123" s="145"/>
    </row>
    <row r="3124" spans="4:4" x14ac:dyDescent="0.2">
      <c r="D3124" s="145"/>
    </row>
    <row r="3125" spans="4:4" x14ac:dyDescent="0.2">
      <c r="D3125" s="145"/>
    </row>
    <row r="3126" spans="4:4" x14ac:dyDescent="0.2">
      <c r="D3126" s="145"/>
    </row>
    <row r="3127" spans="4:4" x14ac:dyDescent="0.2">
      <c r="D3127" s="145"/>
    </row>
    <row r="3128" spans="4:4" x14ac:dyDescent="0.2">
      <c r="D3128" s="145"/>
    </row>
    <row r="3129" spans="4:4" x14ac:dyDescent="0.2">
      <c r="D3129" s="145"/>
    </row>
    <row r="3130" spans="4:4" x14ac:dyDescent="0.2">
      <c r="D3130" s="145"/>
    </row>
    <row r="3131" spans="4:4" x14ac:dyDescent="0.2">
      <c r="D3131" s="145"/>
    </row>
    <row r="3132" spans="4:4" x14ac:dyDescent="0.2">
      <c r="D3132" s="145"/>
    </row>
    <row r="3133" spans="4:4" x14ac:dyDescent="0.2">
      <c r="D3133" s="145"/>
    </row>
    <row r="3134" spans="4:4" x14ac:dyDescent="0.2">
      <c r="D3134" s="145"/>
    </row>
    <row r="3135" spans="4:4" x14ac:dyDescent="0.2">
      <c r="D3135" s="145"/>
    </row>
    <row r="3136" spans="4:4" x14ac:dyDescent="0.2">
      <c r="D3136" s="145"/>
    </row>
    <row r="3137" spans="4:4" x14ac:dyDescent="0.2">
      <c r="D3137" s="145"/>
    </row>
    <row r="3138" spans="4:4" x14ac:dyDescent="0.2">
      <c r="D3138" s="145"/>
    </row>
    <row r="3139" spans="4:4" x14ac:dyDescent="0.2">
      <c r="D3139" s="145"/>
    </row>
    <row r="3140" spans="4:4" x14ac:dyDescent="0.2">
      <c r="D3140" s="145"/>
    </row>
    <row r="3141" spans="4:4" x14ac:dyDescent="0.2">
      <c r="D3141" s="145"/>
    </row>
    <row r="3142" spans="4:4" x14ac:dyDescent="0.2">
      <c r="D3142" s="145"/>
    </row>
    <row r="3143" spans="4:4" x14ac:dyDescent="0.2">
      <c r="D3143" s="145"/>
    </row>
    <row r="3144" spans="4:4" x14ac:dyDescent="0.2">
      <c r="D3144" s="145"/>
    </row>
    <row r="3145" spans="4:4" x14ac:dyDescent="0.2">
      <c r="D3145" s="145"/>
    </row>
    <row r="3146" spans="4:4" x14ac:dyDescent="0.2">
      <c r="D3146" s="145"/>
    </row>
    <row r="3147" spans="4:4" x14ac:dyDescent="0.2">
      <c r="D3147" s="145"/>
    </row>
    <row r="3148" spans="4:4" x14ac:dyDescent="0.2">
      <c r="D3148" s="145"/>
    </row>
    <row r="3149" spans="4:4" x14ac:dyDescent="0.2">
      <c r="D3149" s="145"/>
    </row>
    <row r="3150" spans="4:4" x14ac:dyDescent="0.2">
      <c r="D3150" s="145"/>
    </row>
    <row r="3151" spans="4:4" x14ac:dyDescent="0.2">
      <c r="D3151" s="145"/>
    </row>
    <row r="3152" spans="4:4" x14ac:dyDescent="0.2">
      <c r="D3152" s="145"/>
    </row>
    <row r="3153" spans="4:4" x14ac:dyDescent="0.2">
      <c r="D3153" s="145"/>
    </row>
    <row r="3154" spans="4:4" x14ac:dyDescent="0.2">
      <c r="D3154" s="145"/>
    </row>
    <row r="3155" spans="4:4" x14ac:dyDescent="0.2">
      <c r="D3155" s="145"/>
    </row>
    <row r="3156" spans="4:4" x14ac:dyDescent="0.2">
      <c r="D3156" s="145"/>
    </row>
    <row r="3157" spans="4:4" x14ac:dyDescent="0.2">
      <c r="D3157" s="145"/>
    </row>
    <row r="3158" spans="4:4" x14ac:dyDescent="0.2">
      <c r="D3158" s="145"/>
    </row>
    <row r="3159" spans="4:4" x14ac:dyDescent="0.2">
      <c r="D3159" s="145"/>
    </row>
    <row r="3160" spans="4:4" x14ac:dyDescent="0.2">
      <c r="D3160" s="145"/>
    </row>
    <row r="3161" spans="4:4" x14ac:dyDescent="0.2">
      <c r="D3161" s="145"/>
    </row>
    <row r="3162" spans="4:4" x14ac:dyDescent="0.2">
      <c r="D3162" s="145"/>
    </row>
    <row r="3163" spans="4:4" x14ac:dyDescent="0.2">
      <c r="D3163" s="145"/>
    </row>
    <row r="3164" spans="4:4" x14ac:dyDescent="0.2">
      <c r="D3164" s="145"/>
    </row>
    <row r="3165" spans="4:4" x14ac:dyDescent="0.2">
      <c r="D3165" s="145"/>
    </row>
    <row r="3166" spans="4:4" x14ac:dyDescent="0.2">
      <c r="D3166" s="145"/>
    </row>
    <row r="3167" spans="4:4" x14ac:dyDescent="0.2">
      <c r="D3167" s="145"/>
    </row>
    <row r="3168" spans="4:4" x14ac:dyDescent="0.2">
      <c r="D3168" s="145"/>
    </row>
    <row r="3169" spans="4:4" x14ac:dyDescent="0.2">
      <c r="D3169" s="145"/>
    </row>
    <row r="3170" spans="4:4" x14ac:dyDescent="0.2">
      <c r="D3170" s="145"/>
    </row>
    <row r="3171" spans="4:4" x14ac:dyDescent="0.2">
      <c r="D3171" s="145"/>
    </row>
    <row r="3172" spans="4:4" x14ac:dyDescent="0.2">
      <c r="D3172" s="145"/>
    </row>
    <row r="3173" spans="4:4" x14ac:dyDescent="0.2">
      <c r="D3173" s="145"/>
    </row>
    <row r="3174" spans="4:4" x14ac:dyDescent="0.2">
      <c r="D3174" s="145"/>
    </row>
    <row r="3175" spans="4:4" x14ac:dyDescent="0.2">
      <c r="D3175" s="145"/>
    </row>
    <row r="3176" spans="4:4" x14ac:dyDescent="0.2">
      <c r="D3176" s="145"/>
    </row>
    <row r="3177" spans="4:4" x14ac:dyDescent="0.2">
      <c r="D3177" s="145"/>
    </row>
    <row r="3178" spans="4:4" x14ac:dyDescent="0.2">
      <c r="D3178" s="145"/>
    </row>
    <row r="3179" spans="4:4" x14ac:dyDescent="0.2">
      <c r="D3179" s="145"/>
    </row>
    <row r="3180" spans="4:4" x14ac:dyDescent="0.2">
      <c r="D3180" s="145"/>
    </row>
    <row r="3181" spans="4:4" x14ac:dyDescent="0.2">
      <c r="D3181" s="145"/>
    </row>
    <row r="3182" spans="4:4" x14ac:dyDescent="0.2">
      <c r="D3182" s="145"/>
    </row>
    <row r="3183" spans="4:4" x14ac:dyDescent="0.2">
      <c r="D3183" s="145"/>
    </row>
    <row r="3184" spans="4:4" x14ac:dyDescent="0.2">
      <c r="D3184" s="145"/>
    </row>
    <row r="3185" spans="4:4" x14ac:dyDescent="0.2">
      <c r="D3185" s="145"/>
    </row>
    <row r="3186" spans="4:4" x14ac:dyDescent="0.2">
      <c r="D3186" s="145"/>
    </row>
    <row r="3187" spans="4:4" x14ac:dyDescent="0.2">
      <c r="D3187" s="145"/>
    </row>
    <row r="3188" spans="4:4" x14ac:dyDescent="0.2">
      <c r="D3188" s="145"/>
    </row>
    <row r="3189" spans="4:4" x14ac:dyDescent="0.2">
      <c r="D3189" s="145"/>
    </row>
    <row r="3190" spans="4:4" x14ac:dyDescent="0.2">
      <c r="D3190" s="145"/>
    </row>
    <row r="3191" spans="4:4" x14ac:dyDescent="0.2">
      <c r="D3191" s="145"/>
    </row>
    <row r="3192" spans="4:4" x14ac:dyDescent="0.2">
      <c r="D3192" s="145"/>
    </row>
    <row r="3193" spans="4:4" x14ac:dyDescent="0.2">
      <c r="D3193" s="145"/>
    </row>
    <row r="3194" spans="4:4" x14ac:dyDescent="0.2">
      <c r="D3194" s="145"/>
    </row>
    <row r="3195" spans="4:4" x14ac:dyDescent="0.2">
      <c r="D3195" s="145"/>
    </row>
    <row r="3196" spans="4:4" x14ac:dyDescent="0.2">
      <c r="D3196" s="145"/>
    </row>
    <row r="3197" spans="4:4" x14ac:dyDescent="0.2">
      <c r="D3197" s="145"/>
    </row>
    <row r="3198" spans="4:4" x14ac:dyDescent="0.2">
      <c r="D3198" s="145"/>
    </row>
    <row r="3199" spans="4:4" x14ac:dyDescent="0.2">
      <c r="D3199" s="145"/>
    </row>
    <row r="3200" spans="4:4" x14ac:dyDescent="0.2">
      <c r="D3200" s="145"/>
    </row>
    <row r="3201" spans="4:4" x14ac:dyDescent="0.2">
      <c r="D3201" s="145"/>
    </row>
    <row r="3202" spans="4:4" x14ac:dyDescent="0.2">
      <c r="D3202" s="145"/>
    </row>
    <row r="3203" spans="4:4" x14ac:dyDescent="0.2">
      <c r="D3203" s="145"/>
    </row>
    <row r="3204" spans="4:4" x14ac:dyDescent="0.2">
      <c r="D3204" s="145"/>
    </row>
    <row r="3205" spans="4:4" x14ac:dyDescent="0.2">
      <c r="D3205" s="145"/>
    </row>
    <row r="3206" spans="4:4" x14ac:dyDescent="0.2">
      <c r="D3206" s="145"/>
    </row>
    <row r="3207" spans="4:4" x14ac:dyDescent="0.2">
      <c r="D3207" s="145"/>
    </row>
    <row r="3208" spans="4:4" x14ac:dyDescent="0.2">
      <c r="D3208" s="145"/>
    </row>
    <row r="3209" spans="4:4" x14ac:dyDescent="0.2">
      <c r="D3209" s="145"/>
    </row>
    <row r="3210" spans="4:4" x14ac:dyDescent="0.2">
      <c r="D3210" s="145"/>
    </row>
    <row r="3211" spans="4:4" x14ac:dyDescent="0.2">
      <c r="D3211" s="145"/>
    </row>
    <row r="3212" spans="4:4" x14ac:dyDescent="0.2">
      <c r="D3212" s="145"/>
    </row>
    <row r="3213" spans="4:4" x14ac:dyDescent="0.2">
      <c r="D3213" s="145"/>
    </row>
    <row r="3214" spans="4:4" x14ac:dyDescent="0.2">
      <c r="D3214" s="145"/>
    </row>
    <row r="3215" spans="4:4" x14ac:dyDescent="0.2">
      <c r="D3215" s="145"/>
    </row>
    <row r="3216" spans="4:4" x14ac:dyDescent="0.2">
      <c r="D3216" s="145"/>
    </row>
    <row r="3217" spans="4:4" x14ac:dyDescent="0.2">
      <c r="D3217" s="145"/>
    </row>
    <row r="3218" spans="4:4" x14ac:dyDescent="0.2">
      <c r="D3218" s="145"/>
    </row>
    <row r="3219" spans="4:4" x14ac:dyDescent="0.2">
      <c r="D3219" s="145"/>
    </row>
    <row r="3220" spans="4:4" x14ac:dyDescent="0.2">
      <c r="D3220" s="145"/>
    </row>
    <row r="3221" spans="4:4" x14ac:dyDescent="0.2">
      <c r="D3221" s="145"/>
    </row>
    <row r="3222" spans="4:4" x14ac:dyDescent="0.2">
      <c r="D3222" s="145"/>
    </row>
    <row r="3223" spans="4:4" x14ac:dyDescent="0.2">
      <c r="D3223" s="145"/>
    </row>
    <row r="3224" spans="4:4" x14ac:dyDescent="0.2">
      <c r="D3224" s="145"/>
    </row>
    <row r="3225" spans="4:4" x14ac:dyDescent="0.2">
      <c r="D3225" s="145"/>
    </row>
    <row r="3226" spans="4:4" x14ac:dyDescent="0.2">
      <c r="D3226" s="145"/>
    </row>
    <row r="3227" spans="4:4" x14ac:dyDescent="0.2">
      <c r="D3227" s="145"/>
    </row>
    <row r="3228" spans="4:4" x14ac:dyDescent="0.2">
      <c r="D3228" s="145"/>
    </row>
    <row r="3229" spans="4:4" x14ac:dyDescent="0.2">
      <c r="D3229" s="145"/>
    </row>
    <row r="3230" spans="4:4" x14ac:dyDescent="0.2">
      <c r="D3230" s="145"/>
    </row>
    <row r="3231" spans="4:4" x14ac:dyDescent="0.2">
      <c r="D3231" s="145"/>
    </row>
    <row r="3232" spans="4:4" x14ac:dyDescent="0.2">
      <c r="D3232" s="145"/>
    </row>
    <row r="3233" spans="4:4" x14ac:dyDescent="0.2">
      <c r="D3233" s="145"/>
    </row>
    <row r="3234" spans="4:4" x14ac:dyDescent="0.2">
      <c r="D3234" s="145"/>
    </row>
    <row r="3235" spans="4:4" x14ac:dyDescent="0.2">
      <c r="D3235" s="145"/>
    </row>
    <row r="3236" spans="4:4" x14ac:dyDescent="0.2">
      <c r="D3236" s="145"/>
    </row>
    <row r="3237" spans="4:4" x14ac:dyDescent="0.2">
      <c r="D3237" s="145"/>
    </row>
    <row r="3238" spans="4:4" x14ac:dyDescent="0.2">
      <c r="D3238" s="145"/>
    </row>
    <row r="3239" spans="4:4" x14ac:dyDescent="0.2">
      <c r="D3239" s="145"/>
    </row>
    <row r="3240" spans="4:4" x14ac:dyDescent="0.2">
      <c r="D3240" s="145"/>
    </row>
    <row r="3241" spans="4:4" x14ac:dyDescent="0.2">
      <c r="D3241" s="145"/>
    </row>
    <row r="3242" spans="4:4" x14ac:dyDescent="0.2">
      <c r="D3242" s="145"/>
    </row>
    <row r="3243" spans="4:4" x14ac:dyDescent="0.2">
      <c r="D3243" s="145"/>
    </row>
    <row r="3244" spans="4:4" x14ac:dyDescent="0.2">
      <c r="D3244" s="145"/>
    </row>
    <row r="3245" spans="4:4" x14ac:dyDescent="0.2">
      <c r="D3245" s="145"/>
    </row>
    <row r="3246" spans="4:4" x14ac:dyDescent="0.2">
      <c r="D3246" s="145"/>
    </row>
    <row r="3247" spans="4:4" x14ac:dyDescent="0.2">
      <c r="D3247" s="145"/>
    </row>
    <row r="3248" spans="4:4" x14ac:dyDescent="0.2">
      <c r="D3248" s="145"/>
    </row>
    <row r="3249" spans="4:4" x14ac:dyDescent="0.2">
      <c r="D3249" s="145"/>
    </row>
    <row r="3250" spans="4:4" x14ac:dyDescent="0.2">
      <c r="D3250" s="145"/>
    </row>
    <row r="3251" spans="4:4" x14ac:dyDescent="0.2">
      <c r="D3251" s="145"/>
    </row>
    <row r="3252" spans="4:4" x14ac:dyDescent="0.2">
      <c r="D3252" s="145"/>
    </row>
    <row r="3253" spans="4:4" x14ac:dyDescent="0.2">
      <c r="D3253" s="145"/>
    </row>
    <row r="3254" spans="4:4" x14ac:dyDescent="0.2">
      <c r="D3254" s="145"/>
    </row>
    <row r="3255" spans="4:4" x14ac:dyDescent="0.2">
      <c r="D3255" s="145"/>
    </row>
    <row r="3256" spans="4:4" x14ac:dyDescent="0.2">
      <c r="D3256" s="145"/>
    </row>
    <row r="3257" spans="4:4" x14ac:dyDescent="0.2">
      <c r="D3257" s="145"/>
    </row>
    <row r="3258" spans="4:4" x14ac:dyDescent="0.2">
      <c r="D3258" s="145"/>
    </row>
    <row r="3259" spans="4:4" x14ac:dyDescent="0.2">
      <c r="D3259" s="145"/>
    </row>
    <row r="3260" spans="4:4" x14ac:dyDescent="0.2">
      <c r="D3260" s="145"/>
    </row>
    <row r="3261" spans="4:4" x14ac:dyDescent="0.2">
      <c r="D3261" s="145"/>
    </row>
    <row r="3262" spans="4:4" x14ac:dyDescent="0.2">
      <c r="D3262" s="145"/>
    </row>
    <row r="3263" spans="4:4" x14ac:dyDescent="0.2">
      <c r="D3263" s="145"/>
    </row>
    <row r="3264" spans="4:4" x14ac:dyDescent="0.2">
      <c r="D3264" s="145"/>
    </row>
    <row r="3265" spans="4:4" x14ac:dyDescent="0.2">
      <c r="D3265" s="145"/>
    </row>
    <row r="3266" spans="4:4" x14ac:dyDescent="0.2">
      <c r="D3266" s="145"/>
    </row>
    <row r="3267" spans="4:4" x14ac:dyDescent="0.2">
      <c r="D3267" s="145"/>
    </row>
    <row r="3268" spans="4:4" x14ac:dyDescent="0.2">
      <c r="D3268" s="145"/>
    </row>
    <row r="3269" spans="4:4" x14ac:dyDescent="0.2">
      <c r="D3269" s="145"/>
    </row>
    <row r="3270" spans="4:4" x14ac:dyDescent="0.2">
      <c r="D3270" s="145"/>
    </row>
    <row r="3271" spans="4:4" x14ac:dyDescent="0.2">
      <c r="D3271" s="145"/>
    </row>
    <row r="3272" spans="4:4" x14ac:dyDescent="0.2">
      <c r="D3272" s="145"/>
    </row>
    <row r="3273" spans="4:4" x14ac:dyDescent="0.2">
      <c r="D3273" s="145"/>
    </row>
    <row r="3274" spans="4:4" x14ac:dyDescent="0.2">
      <c r="D3274" s="145"/>
    </row>
    <row r="3275" spans="4:4" x14ac:dyDescent="0.2">
      <c r="D3275" s="145"/>
    </row>
    <row r="3276" spans="4:4" x14ac:dyDescent="0.2">
      <c r="D3276" s="145"/>
    </row>
    <row r="3277" spans="4:4" x14ac:dyDescent="0.2">
      <c r="D3277" s="145"/>
    </row>
    <row r="3278" spans="4:4" x14ac:dyDescent="0.2">
      <c r="D3278" s="145"/>
    </row>
    <row r="3279" spans="4:4" x14ac:dyDescent="0.2">
      <c r="D3279" s="145"/>
    </row>
    <row r="3280" spans="4:4" x14ac:dyDescent="0.2">
      <c r="D3280" s="145"/>
    </row>
    <row r="3281" spans="4:4" x14ac:dyDescent="0.2">
      <c r="D3281" s="145"/>
    </row>
    <row r="3282" spans="4:4" x14ac:dyDescent="0.2">
      <c r="D3282" s="145"/>
    </row>
    <row r="3283" spans="4:4" x14ac:dyDescent="0.2">
      <c r="D3283" s="145"/>
    </row>
    <row r="3284" spans="4:4" x14ac:dyDescent="0.2">
      <c r="D3284" s="145"/>
    </row>
    <row r="3285" spans="4:4" x14ac:dyDescent="0.2">
      <c r="D3285" s="145"/>
    </row>
    <row r="3286" spans="4:4" x14ac:dyDescent="0.2">
      <c r="D3286" s="145"/>
    </row>
    <row r="3287" spans="4:4" x14ac:dyDescent="0.2">
      <c r="D3287" s="145"/>
    </row>
    <row r="3288" spans="4:4" x14ac:dyDescent="0.2">
      <c r="D3288" s="145"/>
    </row>
    <row r="3289" spans="4:4" x14ac:dyDescent="0.2">
      <c r="D3289" s="145"/>
    </row>
    <row r="3290" spans="4:4" x14ac:dyDescent="0.2">
      <c r="D3290" s="145"/>
    </row>
    <row r="3291" spans="4:4" x14ac:dyDescent="0.2">
      <c r="D3291" s="145"/>
    </row>
    <row r="3292" spans="4:4" x14ac:dyDescent="0.2">
      <c r="D3292" s="145"/>
    </row>
    <row r="3293" spans="4:4" x14ac:dyDescent="0.2">
      <c r="D3293" s="145"/>
    </row>
    <row r="3294" spans="4:4" x14ac:dyDescent="0.2">
      <c r="D3294" s="145"/>
    </row>
    <row r="3295" spans="4:4" x14ac:dyDescent="0.2">
      <c r="D3295" s="145"/>
    </row>
    <row r="3296" spans="4:4" x14ac:dyDescent="0.2">
      <c r="D3296" s="145"/>
    </row>
    <row r="3297" spans="4:4" x14ac:dyDescent="0.2">
      <c r="D3297" s="145"/>
    </row>
    <row r="3298" spans="4:4" x14ac:dyDescent="0.2">
      <c r="D3298" s="145"/>
    </row>
    <row r="3299" spans="4:4" x14ac:dyDescent="0.2">
      <c r="D3299" s="145"/>
    </row>
    <row r="3300" spans="4:4" x14ac:dyDescent="0.2">
      <c r="D3300" s="145"/>
    </row>
    <row r="3301" spans="4:4" x14ac:dyDescent="0.2">
      <c r="D3301" s="145"/>
    </row>
    <row r="3302" spans="4:4" x14ac:dyDescent="0.2">
      <c r="D3302" s="145"/>
    </row>
    <row r="3303" spans="4:4" x14ac:dyDescent="0.2">
      <c r="D3303" s="145"/>
    </row>
    <row r="3304" spans="4:4" x14ac:dyDescent="0.2">
      <c r="D3304" s="145"/>
    </row>
    <row r="3305" spans="4:4" x14ac:dyDescent="0.2">
      <c r="D3305" s="145"/>
    </row>
    <row r="3306" spans="4:4" x14ac:dyDescent="0.2">
      <c r="D3306" s="145"/>
    </row>
    <row r="3307" spans="4:4" x14ac:dyDescent="0.2">
      <c r="D3307" s="145"/>
    </row>
    <row r="3308" spans="4:4" x14ac:dyDescent="0.2">
      <c r="D3308" s="145"/>
    </row>
    <row r="3309" spans="4:4" x14ac:dyDescent="0.2">
      <c r="D3309" s="145"/>
    </row>
    <row r="3310" spans="4:4" x14ac:dyDescent="0.2">
      <c r="D3310" s="145"/>
    </row>
    <row r="3311" spans="4:4" x14ac:dyDescent="0.2">
      <c r="D3311" s="145"/>
    </row>
    <row r="3312" spans="4:4" x14ac:dyDescent="0.2">
      <c r="D3312" s="145"/>
    </row>
    <row r="3313" spans="4:4" x14ac:dyDescent="0.2">
      <c r="D3313" s="145"/>
    </row>
    <row r="3314" spans="4:4" x14ac:dyDescent="0.2">
      <c r="D3314" s="145"/>
    </row>
    <row r="3315" spans="4:4" x14ac:dyDescent="0.2">
      <c r="D3315" s="145"/>
    </row>
    <row r="3316" spans="4:4" x14ac:dyDescent="0.2">
      <c r="D3316" s="145"/>
    </row>
    <row r="3317" spans="4:4" x14ac:dyDescent="0.2">
      <c r="D3317" s="145"/>
    </row>
    <row r="3318" spans="4:4" x14ac:dyDescent="0.2">
      <c r="D3318" s="145"/>
    </row>
    <row r="3319" spans="4:4" x14ac:dyDescent="0.2">
      <c r="D3319" s="145"/>
    </row>
    <row r="3320" spans="4:4" x14ac:dyDescent="0.2">
      <c r="D3320" s="145"/>
    </row>
    <row r="3321" spans="4:4" x14ac:dyDescent="0.2">
      <c r="D3321" s="145"/>
    </row>
    <row r="3322" spans="4:4" x14ac:dyDescent="0.2">
      <c r="D3322" s="145"/>
    </row>
    <row r="3323" spans="4:4" x14ac:dyDescent="0.2">
      <c r="D3323" s="145"/>
    </row>
    <row r="3324" spans="4:4" x14ac:dyDescent="0.2">
      <c r="D3324" s="145"/>
    </row>
    <row r="3325" spans="4:4" x14ac:dyDescent="0.2">
      <c r="D3325" s="145"/>
    </row>
    <row r="3326" spans="4:4" x14ac:dyDescent="0.2">
      <c r="D3326" s="145"/>
    </row>
    <row r="3327" spans="4:4" x14ac:dyDescent="0.2">
      <c r="D3327" s="145"/>
    </row>
    <row r="3328" spans="4:4" x14ac:dyDescent="0.2">
      <c r="D3328" s="145"/>
    </row>
    <row r="3329" spans="4:4" x14ac:dyDescent="0.2">
      <c r="D3329" s="145"/>
    </row>
    <row r="3330" spans="4:4" x14ac:dyDescent="0.2">
      <c r="D3330" s="145"/>
    </row>
    <row r="3331" spans="4:4" x14ac:dyDescent="0.2">
      <c r="D3331" s="145"/>
    </row>
    <row r="3332" spans="4:4" x14ac:dyDescent="0.2">
      <c r="D3332" s="145"/>
    </row>
    <row r="3333" spans="4:4" x14ac:dyDescent="0.2">
      <c r="D3333" s="145"/>
    </row>
    <row r="3334" spans="4:4" x14ac:dyDescent="0.2">
      <c r="D3334" s="145"/>
    </row>
    <row r="3335" spans="4:4" x14ac:dyDescent="0.2">
      <c r="D3335" s="145"/>
    </row>
    <row r="3336" spans="4:4" x14ac:dyDescent="0.2">
      <c r="D3336" s="145"/>
    </row>
    <row r="3337" spans="4:4" x14ac:dyDescent="0.2">
      <c r="D3337" s="145"/>
    </row>
    <row r="3338" spans="4:4" x14ac:dyDescent="0.2">
      <c r="D3338" s="145"/>
    </row>
    <row r="3339" spans="4:4" x14ac:dyDescent="0.2">
      <c r="D3339" s="145"/>
    </row>
    <row r="3340" spans="4:4" x14ac:dyDescent="0.2">
      <c r="D3340" s="145"/>
    </row>
    <row r="3341" spans="4:4" x14ac:dyDescent="0.2">
      <c r="D3341" s="145"/>
    </row>
    <row r="3342" spans="4:4" x14ac:dyDescent="0.2">
      <c r="D3342" s="145"/>
    </row>
    <row r="3343" spans="4:4" x14ac:dyDescent="0.2">
      <c r="D3343" s="145"/>
    </row>
    <row r="3344" spans="4:4" x14ac:dyDescent="0.2">
      <c r="D3344" s="145"/>
    </row>
    <row r="3345" spans="4:4" x14ac:dyDescent="0.2">
      <c r="D3345" s="145"/>
    </row>
    <row r="3346" spans="4:4" x14ac:dyDescent="0.2">
      <c r="D3346" s="145"/>
    </row>
    <row r="3347" spans="4:4" x14ac:dyDescent="0.2">
      <c r="D3347" s="145"/>
    </row>
    <row r="3348" spans="4:4" x14ac:dyDescent="0.2">
      <c r="D3348" s="145"/>
    </row>
    <row r="3349" spans="4:4" x14ac:dyDescent="0.2">
      <c r="D3349" s="145"/>
    </row>
    <row r="3350" spans="4:4" x14ac:dyDescent="0.2">
      <c r="D3350" s="145"/>
    </row>
    <row r="3351" spans="4:4" x14ac:dyDescent="0.2">
      <c r="D3351" s="145"/>
    </row>
    <row r="3352" spans="4:4" x14ac:dyDescent="0.2">
      <c r="D3352" s="145"/>
    </row>
    <row r="3353" spans="4:4" x14ac:dyDescent="0.2">
      <c r="D3353" s="145"/>
    </row>
    <row r="3354" spans="4:4" x14ac:dyDescent="0.2">
      <c r="D3354" s="145"/>
    </row>
    <row r="3355" spans="4:4" x14ac:dyDescent="0.2">
      <c r="D3355" s="145"/>
    </row>
    <row r="3356" spans="4:4" x14ac:dyDescent="0.2">
      <c r="D3356" s="145"/>
    </row>
    <row r="3357" spans="4:4" x14ac:dyDescent="0.2">
      <c r="D3357" s="145"/>
    </row>
    <row r="3358" spans="4:4" x14ac:dyDescent="0.2">
      <c r="D3358" s="145"/>
    </row>
    <row r="3359" spans="4:4" x14ac:dyDescent="0.2">
      <c r="D3359" s="145"/>
    </row>
    <row r="3360" spans="4:4" x14ac:dyDescent="0.2">
      <c r="D3360" s="145"/>
    </row>
    <row r="3361" spans="4:4" x14ac:dyDescent="0.2">
      <c r="D3361" s="145"/>
    </row>
    <row r="3362" spans="4:4" x14ac:dyDescent="0.2">
      <c r="D3362" s="145"/>
    </row>
    <row r="3363" spans="4:4" x14ac:dyDescent="0.2">
      <c r="D3363" s="145"/>
    </row>
    <row r="3364" spans="4:4" x14ac:dyDescent="0.2">
      <c r="D3364" s="145"/>
    </row>
    <row r="3365" spans="4:4" x14ac:dyDescent="0.2">
      <c r="D3365" s="145"/>
    </row>
    <row r="3366" spans="4:4" x14ac:dyDescent="0.2">
      <c r="D3366" s="145"/>
    </row>
    <row r="3367" spans="4:4" x14ac:dyDescent="0.2">
      <c r="D3367" s="145"/>
    </row>
    <row r="3368" spans="4:4" x14ac:dyDescent="0.2">
      <c r="D3368" s="145"/>
    </row>
    <row r="3369" spans="4:4" x14ac:dyDescent="0.2">
      <c r="D3369" s="145"/>
    </row>
    <row r="3370" spans="4:4" x14ac:dyDescent="0.2">
      <c r="D3370" s="145"/>
    </row>
    <row r="3371" spans="4:4" x14ac:dyDescent="0.2">
      <c r="D3371" s="145"/>
    </row>
    <row r="3372" spans="4:4" x14ac:dyDescent="0.2">
      <c r="D3372" s="145"/>
    </row>
    <row r="3373" spans="4:4" x14ac:dyDescent="0.2">
      <c r="D3373" s="145"/>
    </row>
    <row r="3374" spans="4:4" x14ac:dyDescent="0.2">
      <c r="D3374" s="145"/>
    </row>
    <row r="3375" spans="4:4" x14ac:dyDescent="0.2">
      <c r="D3375" s="145"/>
    </row>
    <row r="3376" spans="4:4" x14ac:dyDescent="0.2">
      <c r="D3376" s="145"/>
    </row>
    <row r="3377" spans="4:4" x14ac:dyDescent="0.2">
      <c r="D3377" s="145"/>
    </row>
    <row r="3378" spans="4:4" x14ac:dyDescent="0.2">
      <c r="D3378" s="145"/>
    </row>
    <row r="3379" spans="4:4" x14ac:dyDescent="0.2">
      <c r="D3379" s="145"/>
    </row>
    <row r="3380" spans="4:4" x14ac:dyDescent="0.2">
      <c r="D3380" s="145"/>
    </row>
    <row r="3381" spans="4:4" x14ac:dyDescent="0.2">
      <c r="D3381" s="145"/>
    </row>
    <row r="3382" spans="4:4" x14ac:dyDescent="0.2">
      <c r="D3382" s="145"/>
    </row>
    <row r="3383" spans="4:4" x14ac:dyDescent="0.2">
      <c r="D3383" s="145"/>
    </row>
    <row r="3384" spans="4:4" x14ac:dyDescent="0.2">
      <c r="D3384" s="145"/>
    </row>
    <row r="3385" spans="4:4" x14ac:dyDescent="0.2">
      <c r="D3385" s="145"/>
    </row>
    <row r="3386" spans="4:4" x14ac:dyDescent="0.2">
      <c r="D3386" s="145"/>
    </row>
    <row r="3387" spans="4:4" x14ac:dyDescent="0.2">
      <c r="D3387" s="145"/>
    </row>
    <row r="3388" spans="4:4" x14ac:dyDescent="0.2">
      <c r="D3388" s="145"/>
    </row>
    <row r="3389" spans="4:4" x14ac:dyDescent="0.2">
      <c r="D3389" s="145"/>
    </row>
    <row r="3390" spans="4:4" x14ac:dyDescent="0.2">
      <c r="D3390" s="145"/>
    </row>
    <row r="3391" spans="4:4" x14ac:dyDescent="0.2">
      <c r="D3391" s="145"/>
    </row>
    <row r="3392" spans="4:4" x14ac:dyDescent="0.2">
      <c r="D3392" s="145"/>
    </row>
    <row r="3393" spans="4:4" x14ac:dyDescent="0.2">
      <c r="D3393" s="145"/>
    </row>
    <row r="3394" spans="4:4" x14ac:dyDescent="0.2">
      <c r="D3394" s="145"/>
    </row>
    <row r="3395" spans="4:4" x14ac:dyDescent="0.2">
      <c r="D3395" s="145"/>
    </row>
    <row r="3396" spans="4:4" x14ac:dyDescent="0.2">
      <c r="D3396" s="145"/>
    </row>
    <row r="3397" spans="4:4" x14ac:dyDescent="0.2">
      <c r="D3397" s="145"/>
    </row>
    <row r="3398" spans="4:4" x14ac:dyDescent="0.2">
      <c r="D3398" s="145"/>
    </row>
    <row r="3399" spans="4:4" x14ac:dyDescent="0.2">
      <c r="D3399" s="145"/>
    </row>
    <row r="3400" spans="4:4" x14ac:dyDescent="0.2">
      <c r="D3400" s="145"/>
    </row>
    <row r="3401" spans="4:4" x14ac:dyDescent="0.2">
      <c r="D3401" s="145"/>
    </row>
    <row r="3402" spans="4:4" x14ac:dyDescent="0.2">
      <c r="D3402" s="145"/>
    </row>
    <row r="3403" spans="4:4" x14ac:dyDescent="0.2">
      <c r="D3403" s="145"/>
    </row>
    <row r="3404" spans="4:4" x14ac:dyDescent="0.2">
      <c r="D3404" s="145"/>
    </row>
    <row r="3405" spans="4:4" x14ac:dyDescent="0.2">
      <c r="D3405" s="145"/>
    </row>
    <row r="3406" spans="4:4" x14ac:dyDescent="0.2">
      <c r="D3406" s="145"/>
    </row>
    <row r="3407" spans="4:4" x14ac:dyDescent="0.2">
      <c r="D3407" s="145"/>
    </row>
    <row r="3408" spans="4:4" x14ac:dyDescent="0.2">
      <c r="D3408" s="145"/>
    </row>
    <row r="3409" spans="4:4" x14ac:dyDescent="0.2">
      <c r="D3409" s="145"/>
    </row>
    <row r="3410" spans="4:4" x14ac:dyDescent="0.2">
      <c r="D3410" s="145"/>
    </row>
    <row r="3411" spans="4:4" x14ac:dyDescent="0.2">
      <c r="D3411" s="145"/>
    </row>
    <row r="3412" spans="4:4" x14ac:dyDescent="0.2">
      <c r="D3412" s="145"/>
    </row>
    <row r="3413" spans="4:4" x14ac:dyDescent="0.2">
      <c r="D3413" s="145"/>
    </row>
    <row r="3414" spans="4:4" x14ac:dyDescent="0.2">
      <c r="D3414" s="145"/>
    </row>
    <row r="3415" spans="4:4" x14ac:dyDescent="0.2">
      <c r="D3415" s="145"/>
    </row>
    <row r="3416" spans="4:4" x14ac:dyDescent="0.2">
      <c r="D3416" s="145"/>
    </row>
    <row r="3417" spans="4:4" x14ac:dyDescent="0.2">
      <c r="D3417" s="145"/>
    </row>
    <row r="3418" spans="4:4" x14ac:dyDescent="0.2">
      <c r="D3418" s="145"/>
    </row>
    <row r="3419" spans="4:4" x14ac:dyDescent="0.2">
      <c r="D3419" s="145"/>
    </row>
    <row r="3420" spans="4:4" x14ac:dyDescent="0.2">
      <c r="D3420" s="145"/>
    </row>
    <row r="3421" spans="4:4" x14ac:dyDescent="0.2">
      <c r="D3421" s="145"/>
    </row>
    <row r="3422" spans="4:4" x14ac:dyDescent="0.2">
      <c r="D3422" s="145"/>
    </row>
    <row r="3423" spans="4:4" x14ac:dyDescent="0.2">
      <c r="D3423" s="145"/>
    </row>
    <row r="3424" spans="4:4" x14ac:dyDescent="0.2">
      <c r="D3424" s="145"/>
    </row>
    <row r="3425" spans="4:4" x14ac:dyDescent="0.2">
      <c r="D3425" s="145"/>
    </row>
    <row r="3426" spans="4:4" x14ac:dyDescent="0.2">
      <c r="D3426" s="145"/>
    </row>
    <row r="3427" spans="4:4" x14ac:dyDescent="0.2">
      <c r="D3427" s="145"/>
    </row>
    <row r="3428" spans="4:4" x14ac:dyDescent="0.2">
      <c r="D3428" s="145"/>
    </row>
    <row r="3429" spans="4:4" x14ac:dyDescent="0.2">
      <c r="D3429" s="145"/>
    </row>
    <row r="3430" spans="4:4" x14ac:dyDescent="0.2">
      <c r="D3430" s="145"/>
    </row>
    <row r="3431" spans="4:4" x14ac:dyDescent="0.2">
      <c r="D3431" s="145"/>
    </row>
    <row r="3432" spans="4:4" x14ac:dyDescent="0.2">
      <c r="D3432" s="145"/>
    </row>
    <row r="3433" spans="4:4" x14ac:dyDescent="0.2">
      <c r="D3433" s="145"/>
    </row>
    <row r="3434" spans="4:4" x14ac:dyDescent="0.2">
      <c r="D3434" s="145"/>
    </row>
    <row r="3435" spans="4:4" x14ac:dyDescent="0.2">
      <c r="D3435" s="145"/>
    </row>
    <row r="3436" spans="4:4" x14ac:dyDescent="0.2">
      <c r="D3436" s="145"/>
    </row>
    <row r="3437" spans="4:4" x14ac:dyDescent="0.2">
      <c r="D3437" s="145"/>
    </row>
    <row r="3438" spans="4:4" x14ac:dyDescent="0.2">
      <c r="D3438" s="145"/>
    </row>
    <row r="3439" spans="4:4" x14ac:dyDescent="0.2">
      <c r="D3439" s="145"/>
    </row>
    <row r="3440" spans="4:4" x14ac:dyDescent="0.2">
      <c r="D3440" s="145"/>
    </row>
    <row r="3441" spans="4:4" x14ac:dyDescent="0.2">
      <c r="D3441" s="145"/>
    </row>
    <row r="3442" spans="4:4" x14ac:dyDescent="0.2">
      <c r="D3442" s="145"/>
    </row>
    <row r="3443" spans="4:4" x14ac:dyDescent="0.2">
      <c r="D3443" s="145"/>
    </row>
    <row r="3444" spans="4:4" x14ac:dyDescent="0.2">
      <c r="D3444" s="145"/>
    </row>
    <row r="3445" spans="4:4" x14ac:dyDescent="0.2">
      <c r="D3445" s="145"/>
    </row>
    <row r="3446" spans="4:4" x14ac:dyDescent="0.2">
      <c r="D3446" s="145"/>
    </row>
    <row r="3447" spans="4:4" x14ac:dyDescent="0.2">
      <c r="D3447" s="145"/>
    </row>
    <row r="3448" spans="4:4" x14ac:dyDescent="0.2">
      <c r="D3448" s="145"/>
    </row>
    <row r="3449" spans="4:4" x14ac:dyDescent="0.2">
      <c r="D3449" s="145"/>
    </row>
    <row r="3450" spans="4:4" x14ac:dyDescent="0.2">
      <c r="D3450" s="145"/>
    </row>
    <row r="3451" spans="4:4" x14ac:dyDescent="0.2">
      <c r="D3451" s="145"/>
    </row>
    <row r="3452" spans="4:4" x14ac:dyDescent="0.2">
      <c r="D3452" s="145"/>
    </row>
    <row r="3453" spans="4:4" x14ac:dyDescent="0.2">
      <c r="D3453" s="145"/>
    </row>
    <row r="3454" spans="4:4" x14ac:dyDescent="0.2">
      <c r="D3454" s="145"/>
    </row>
    <row r="3455" spans="4:4" x14ac:dyDescent="0.2">
      <c r="D3455" s="145"/>
    </row>
    <row r="3456" spans="4:4" x14ac:dyDescent="0.2">
      <c r="D3456" s="145"/>
    </row>
    <row r="3457" spans="4:4" x14ac:dyDescent="0.2">
      <c r="D3457" s="145"/>
    </row>
    <row r="3458" spans="4:4" x14ac:dyDescent="0.2">
      <c r="D3458" s="145"/>
    </row>
    <row r="3459" spans="4:4" x14ac:dyDescent="0.2">
      <c r="D3459" s="145"/>
    </row>
    <row r="3460" spans="4:4" x14ac:dyDescent="0.2">
      <c r="D3460" s="145"/>
    </row>
    <row r="3461" spans="4:4" x14ac:dyDescent="0.2">
      <c r="D3461" s="145"/>
    </row>
    <row r="3462" spans="4:4" x14ac:dyDescent="0.2">
      <c r="D3462" s="145"/>
    </row>
    <row r="3463" spans="4:4" x14ac:dyDescent="0.2">
      <c r="D3463" s="145"/>
    </row>
    <row r="3464" spans="4:4" x14ac:dyDescent="0.2">
      <c r="D3464" s="145"/>
    </row>
    <row r="3465" spans="4:4" x14ac:dyDescent="0.2">
      <c r="D3465" s="145"/>
    </row>
    <row r="3466" spans="4:4" x14ac:dyDescent="0.2">
      <c r="D3466" s="145"/>
    </row>
    <row r="3467" spans="4:4" x14ac:dyDescent="0.2">
      <c r="D3467" s="145"/>
    </row>
    <row r="3468" spans="4:4" x14ac:dyDescent="0.2">
      <c r="D3468" s="145"/>
    </row>
    <row r="3469" spans="4:4" x14ac:dyDescent="0.2">
      <c r="D3469" s="145"/>
    </row>
    <row r="3470" spans="4:4" x14ac:dyDescent="0.2">
      <c r="D3470" s="145"/>
    </row>
    <row r="3471" spans="4:4" x14ac:dyDescent="0.2">
      <c r="D3471" s="145"/>
    </row>
    <row r="3472" spans="4:4" x14ac:dyDescent="0.2">
      <c r="D3472" s="145"/>
    </row>
    <row r="3473" spans="4:4" x14ac:dyDescent="0.2">
      <c r="D3473" s="145"/>
    </row>
    <row r="3474" spans="4:4" x14ac:dyDescent="0.2">
      <c r="D3474" s="145"/>
    </row>
    <row r="3475" spans="4:4" x14ac:dyDescent="0.2">
      <c r="D3475" s="145"/>
    </row>
    <row r="3476" spans="4:4" x14ac:dyDescent="0.2">
      <c r="D3476" s="145"/>
    </row>
    <row r="3477" spans="4:4" x14ac:dyDescent="0.2">
      <c r="D3477" s="145"/>
    </row>
    <row r="3478" spans="4:4" x14ac:dyDescent="0.2">
      <c r="D3478" s="145"/>
    </row>
    <row r="3479" spans="4:4" x14ac:dyDescent="0.2">
      <c r="D3479" s="145"/>
    </row>
    <row r="3480" spans="4:4" x14ac:dyDescent="0.2">
      <c r="D3480" s="145"/>
    </row>
    <row r="3481" spans="4:4" x14ac:dyDescent="0.2">
      <c r="D3481" s="145"/>
    </row>
    <row r="3482" spans="4:4" x14ac:dyDescent="0.2">
      <c r="D3482" s="145"/>
    </row>
    <row r="3483" spans="4:4" x14ac:dyDescent="0.2">
      <c r="D3483" s="145"/>
    </row>
    <row r="3484" spans="4:4" x14ac:dyDescent="0.2">
      <c r="D3484" s="145"/>
    </row>
    <row r="3485" spans="4:4" x14ac:dyDescent="0.2">
      <c r="D3485" s="145"/>
    </row>
    <row r="3486" spans="4:4" x14ac:dyDescent="0.2">
      <c r="D3486" s="145"/>
    </row>
    <row r="3487" spans="4:4" x14ac:dyDescent="0.2">
      <c r="D3487" s="145"/>
    </row>
    <row r="3488" spans="4:4" x14ac:dyDescent="0.2">
      <c r="D3488" s="145"/>
    </row>
    <row r="3489" spans="4:4" x14ac:dyDescent="0.2">
      <c r="D3489" s="145"/>
    </row>
    <row r="3490" spans="4:4" x14ac:dyDescent="0.2">
      <c r="D3490" s="145"/>
    </row>
    <row r="3491" spans="4:4" x14ac:dyDescent="0.2">
      <c r="D3491" s="145"/>
    </row>
    <row r="3492" spans="4:4" x14ac:dyDescent="0.2">
      <c r="D3492" s="145"/>
    </row>
    <row r="3493" spans="4:4" x14ac:dyDescent="0.2">
      <c r="D3493" s="145"/>
    </row>
    <row r="3494" spans="4:4" x14ac:dyDescent="0.2">
      <c r="D3494" s="145"/>
    </row>
    <row r="3495" spans="4:4" x14ac:dyDescent="0.2">
      <c r="D3495" s="145"/>
    </row>
    <row r="3496" spans="4:4" x14ac:dyDescent="0.2">
      <c r="D3496" s="145"/>
    </row>
    <row r="3497" spans="4:4" x14ac:dyDescent="0.2">
      <c r="D3497" s="145"/>
    </row>
    <row r="3498" spans="4:4" x14ac:dyDescent="0.2">
      <c r="D3498" s="145"/>
    </row>
    <row r="3499" spans="4:4" x14ac:dyDescent="0.2">
      <c r="D3499" s="145"/>
    </row>
    <row r="3500" spans="4:4" x14ac:dyDescent="0.2">
      <c r="D3500" s="145"/>
    </row>
    <row r="3501" spans="4:4" x14ac:dyDescent="0.2">
      <c r="D3501" s="145"/>
    </row>
    <row r="3502" spans="4:4" x14ac:dyDescent="0.2">
      <c r="D3502" s="145"/>
    </row>
    <row r="3503" spans="4:4" x14ac:dyDescent="0.2">
      <c r="D3503" s="145"/>
    </row>
    <row r="3504" spans="4:4" x14ac:dyDescent="0.2">
      <c r="D3504" s="145"/>
    </row>
    <row r="3505" spans="4:4" x14ac:dyDescent="0.2">
      <c r="D3505" s="145"/>
    </row>
    <row r="3506" spans="4:4" x14ac:dyDescent="0.2">
      <c r="D3506" s="145"/>
    </row>
    <row r="3507" spans="4:4" x14ac:dyDescent="0.2">
      <c r="D3507" s="145"/>
    </row>
    <row r="3508" spans="4:4" x14ac:dyDescent="0.2">
      <c r="D3508" s="145"/>
    </row>
    <row r="3509" spans="4:4" x14ac:dyDescent="0.2">
      <c r="D3509" s="145"/>
    </row>
    <row r="3510" spans="4:4" x14ac:dyDescent="0.2">
      <c r="D3510" s="145"/>
    </row>
    <row r="3511" spans="4:4" x14ac:dyDescent="0.2">
      <c r="D3511" s="145"/>
    </row>
    <row r="3512" spans="4:4" x14ac:dyDescent="0.2">
      <c r="D3512" s="145"/>
    </row>
    <row r="3513" spans="4:4" x14ac:dyDescent="0.2">
      <c r="D3513" s="145"/>
    </row>
    <row r="3514" spans="4:4" x14ac:dyDescent="0.2">
      <c r="D3514" s="145"/>
    </row>
    <row r="3515" spans="4:4" x14ac:dyDescent="0.2">
      <c r="D3515" s="145"/>
    </row>
    <row r="3516" spans="4:4" x14ac:dyDescent="0.2">
      <c r="D3516" s="145"/>
    </row>
    <row r="3517" spans="4:4" x14ac:dyDescent="0.2">
      <c r="D3517" s="145"/>
    </row>
    <row r="3518" spans="4:4" x14ac:dyDescent="0.2">
      <c r="D3518" s="145"/>
    </row>
    <row r="3519" spans="4:4" x14ac:dyDescent="0.2">
      <c r="D3519" s="145"/>
    </row>
    <row r="3520" spans="4:4" x14ac:dyDescent="0.2">
      <c r="D3520" s="145"/>
    </row>
    <row r="3521" spans="4:4" x14ac:dyDescent="0.2">
      <c r="D3521" s="145"/>
    </row>
    <row r="3522" spans="4:4" x14ac:dyDescent="0.2">
      <c r="D3522" s="145"/>
    </row>
    <row r="3523" spans="4:4" x14ac:dyDescent="0.2">
      <c r="D3523" s="145"/>
    </row>
    <row r="3524" spans="4:4" x14ac:dyDescent="0.2">
      <c r="D3524" s="145"/>
    </row>
    <row r="3525" spans="4:4" x14ac:dyDescent="0.2">
      <c r="D3525" s="145"/>
    </row>
    <row r="3526" spans="4:4" x14ac:dyDescent="0.2">
      <c r="D3526" s="145"/>
    </row>
    <row r="3527" spans="4:4" x14ac:dyDescent="0.2">
      <c r="D3527" s="145"/>
    </row>
    <row r="3528" spans="4:4" x14ac:dyDescent="0.2">
      <c r="D3528" s="145"/>
    </row>
    <row r="3529" spans="4:4" x14ac:dyDescent="0.2">
      <c r="D3529" s="145"/>
    </row>
    <row r="3530" spans="4:4" x14ac:dyDescent="0.2">
      <c r="D3530" s="145"/>
    </row>
    <row r="3531" spans="4:4" x14ac:dyDescent="0.2">
      <c r="D3531" s="145"/>
    </row>
    <row r="3532" spans="4:4" x14ac:dyDescent="0.2">
      <c r="D3532" s="145"/>
    </row>
    <row r="3533" spans="4:4" x14ac:dyDescent="0.2">
      <c r="D3533" s="145"/>
    </row>
    <row r="3534" spans="4:4" x14ac:dyDescent="0.2">
      <c r="D3534" s="145"/>
    </row>
    <row r="3535" spans="4:4" x14ac:dyDescent="0.2">
      <c r="D3535" s="145"/>
    </row>
    <row r="3536" spans="4:4" x14ac:dyDescent="0.2">
      <c r="D3536" s="145"/>
    </row>
    <row r="3537" spans="4:4" x14ac:dyDescent="0.2">
      <c r="D3537" s="145"/>
    </row>
    <row r="3538" spans="4:4" x14ac:dyDescent="0.2">
      <c r="D3538" s="145"/>
    </row>
    <row r="3539" spans="4:4" x14ac:dyDescent="0.2">
      <c r="D3539" s="145"/>
    </row>
    <row r="3540" spans="4:4" x14ac:dyDescent="0.2">
      <c r="D3540" s="145"/>
    </row>
    <row r="3541" spans="4:4" x14ac:dyDescent="0.2">
      <c r="D3541" s="145"/>
    </row>
    <row r="3542" spans="4:4" x14ac:dyDescent="0.2">
      <c r="D3542" s="145"/>
    </row>
    <row r="3543" spans="4:4" x14ac:dyDescent="0.2">
      <c r="D3543" s="145"/>
    </row>
    <row r="3544" spans="4:4" x14ac:dyDescent="0.2">
      <c r="D3544" s="145"/>
    </row>
    <row r="3545" spans="4:4" x14ac:dyDescent="0.2">
      <c r="D3545" s="145"/>
    </row>
    <row r="3546" spans="4:4" x14ac:dyDescent="0.2">
      <c r="D3546" s="145"/>
    </row>
    <row r="3547" spans="4:4" x14ac:dyDescent="0.2">
      <c r="D3547" s="145"/>
    </row>
    <row r="3548" spans="4:4" x14ac:dyDescent="0.2">
      <c r="D3548" s="145"/>
    </row>
    <row r="3549" spans="4:4" x14ac:dyDescent="0.2">
      <c r="D3549" s="145"/>
    </row>
    <row r="3550" spans="4:4" x14ac:dyDescent="0.2">
      <c r="D3550" s="145"/>
    </row>
    <row r="3551" spans="4:4" x14ac:dyDescent="0.2">
      <c r="D3551" s="145"/>
    </row>
    <row r="3552" spans="4:4" x14ac:dyDescent="0.2">
      <c r="D3552" s="145"/>
    </row>
    <row r="3553" spans="4:4" x14ac:dyDescent="0.2">
      <c r="D3553" s="145"/>
    </row>
    <row r="3554" spans="4:4" x14ac:dyDescent="0.2">
      <c r="D3554" s="145"/>
    </row>
    <row r="3555" spans="4:4" x14ac:dyDescent="0.2">
      <c r="D3555" s="145"/>
    </row>
    <row r="3556" spans="4:4" x14ac:dyDescent="0.2">
      <c r="D3556" s="145"/>
    </row>
    <row r="3557" spans="4:4" x14ac:dyDescent="0.2">
      <c r="D3557" s="145"/>
    </row>
    <row r="3558" spans="4:4" x14ac:dyDescent="0.2">
      <c r="D3558" s="145"/>
    </row>
    <row r="3559" spans="4:4" x14ac:dyDescent="0.2">
      <c r="D3559" s="145"/>
    </row>
    <row r="3560" spans="4:4" x14ac:dyDescent="0.2">
      <c r="D3560" s="145"/>
    </row>
    <row r="3561" spans="4:4" x14ac:dyDescent="0.2">
      <c r="D3561" s="145"/>
    </row>
    <row r="3562" spans="4:4" x14ac:dyDescent="0.2">
      <c r="D3562" s="145"/>
    </row>
    <row r="3563" spans="4:4" x14ac:dyDescent="0.2">
      <c r="D3563" s="145"/>
    </row>
    <row r="3564" spans="4:4" x14ac:dyDescent="0.2">
      <c r="D3564" s="145"/>
    </row>
    <row r="3565" spans="4:4" x14ac:dyDescent="0.2">
      <c r="D3565" s="145"/>
    </row>
    <row r="3566" spans="4:4" x14ac:dyDescent="0.2">
      <c r="D3566" s="145"/>
    </row>
    <row r="3567" spans="4:4" x14ac:dyDescent="0.2">
      <c r="D3567" s="145"/>
    </row>
    <row r="3568" spans="4:4" x14ac:dyDescent="0.2">
      <c r="D3568" s="145"/>
    </row>
    <row r="3569" spans="4:4" x14ac:dyDescent="0.2">
      <c r="D3569" s="145"/>
    </row>
    <row r="3570" spans="4:4" x14ac:dyDescent="0.2">
      <c r="D3570" s="145"/>
    </row>
    <row r="3571" spans="4:4" x14ac:dyDescent="0.2">
      <c r="D3571" s="145"/>
    </row>
    <row r="3572" spans="4:4" x14ac:dyDescent="0.2">
      <c r="D3572" s="145"/>
    </row>
    <row r="3573" spans="4:4" x14ac:dyDescent="0.2">
      <c r="D3573" s="145"/>
    </row>
    <row r="3574" spans="4:4" x14ac:dyDescent="0.2">
      <c r="D3574" s="145"/>
    </row>
    <row r="3575" spans="4:4" x14ac:dyDescent="0.2">
      <c r="D3575" s="145"/>
    </row>
    <row r="3576" spans="4:4" x14ac:dyDescent="0.2">
      <c r="D3576" s="145"/>
    </row>
    <row r="3577" spans="4:4" x14ac:dyDescent="0.2">
      <c r="D3577" s="145"/>
    </row>
    <row r="3578" spans="4:4" x14ac:dyDescent="0.2">
      <c r="D3578" s="145"/>
    </row>
    <row r="3579" spans="4:4" x14ac:dyDescent="0.2">
      <c r="D3579" s="145"/>
    </row>
    <row r="3580" spans="4:4" x14ac:dyDescent="0.2">
      <c r="D3580" s="145"/>
    </row>
    <row r="3581" spans="4:4" x14ac:dyDescent="0.2">
      <c r="D3581" s="145"/>
    </row>
    <row r="3582" spans="4:4" x14ac:dyDescent="0.2">
      <c r="D3582" s="145"/>
    </row>
    <row r="3583" spans="4:4" x14ac:dyDescent="0.2">
      <c r="D3583" s="145"/>
    </row>
    <row r="3584" spans="4:4" x14ac:dyDescent="0.2">
      <c r="D3584" s="145"/>
    </row>
    <row r="3585" spans="4:4" x14ac:dyDescent="0.2">
      <c r="D3585" s="145"/>
    </row>
    <row r="3586" spans="4:4" x14ac:dyDescent="0.2">
      <c r="D3586" s="145"/>
    </row>
    <row r="3587" spans="4:4" x14ac:dyDescent="0.2">
      <c r="D3587" s="145"/>
    </row>
    <row r="3588" spans="4:4" x14ac:dyDescent="0.2">
      <c r="D3588" s="145"/>
    </row>
    <row r="3589" spans="4:4" x14ac:dyDescent="0.2">
      <c r="D3589" s="145"/>
    </row>
    <row r="3590" spans="4:4" x14ac:dyDescent="0.2">
      <c r="D3590" s="145"/>
    </row>
    <row r="3591" spans="4:4" x14ac:dyDescent="0.2">
      <c r="D3591" s="145"/>
    </row>
    <row r="3592" spans="4:4" x14ac:dyDescent="0.2">
      <c r="D3592" s="145"/>
    </row>
    <row r="3593" spans="4:4" x14ac:dyDescent="0.2">
      <c r="D3593" s="145"/>
    </row>
    <row r="3594" spans="4:4" x14ac:dyDescent="0.2">
      <c r="D3594" s="145"/>
    </row>
    <row r="3595" spans="4:4" x14ac:dyDescent="0.2">
      <c r="D3595" s="145"/>
    </row>
    <row r="3596" spans="4:4" x14ac:dyDescent="0.2">
      <c r="D3596" s="145"/>
    </row>
    <row r="3597" spans="4:4" x14ac:dyDescent="0.2">
      <c r="D3597" s="145"/>
    </row>
    <row r="3598" spans="4:4" x14ac:dyDescent="0.2">
      <c r="D3598" s="145"/>
    </row>
    <row r="3599" spans="4:4" x14ac:dyDescent="0.2">
      <c r="D3599" s="145"/>
    </row>
    <row r="3600" spans="4:4" x14ac:dyDescent="0.2">
      <c r="D3600" s="145"/>
    </row>
    <row r="3601" spans="4:4" x14ac:dyDescent="0.2">
      <c r="D3601" s="145"/>
    </row>
    <row r="3602" spans="4:4" x14ac:dyDescent="0.2">
      <c r="D3602" s="145"/>
    </row>
    <row r="3603" spans="4:4" x14ac:dyDescent="0.2">
      <c r="D3603" s="145"/>
    </row>
    <row r="3604" spans="4:4" x14ac:dyDescent="0.2">
      <c r="D3604" s="145"/>
    </row>
    <row r="3605" spans="4:4" x14ac:dyDescent="0.2">
      <c r="D3605" s="145"/>
    </row>
    <row r="3606" spans="4:4" x14ac:dyDescent="0.2">
      <c r="D3606" s="145"/>
    </row>
    <row r="3607" spans="4:4" x14ac:dyDescent="0.2">
      <c r="D3607" s="145"/>
    </row>
    <row r="3608" spans="4:4" x14ac:dyDescent="0.2">
      <c r="D3608" s="145"/>
    </row>
    <row r="3609" spans="4:4" x14ac:dyDescent="0.2">
      <c r="D3609" s="145"/>
    </row>
    <row r="3610" spans="4:4" x14ac:dyDescent="0.2">
      <c r="D3610" s="145"/>
    </row>
    <row r="3611" spans="4:4" x14ac:dyDescent="0.2">
      <c r="D3611" s="145"/>
    </row>
    <row r="3612" spans="4:4" x14ac:dyDescent="0.2">
      <c r="D3612" s="145"/>
    </row>
    <row r="3613" spans="4:4" x14ac:dyDescent="0.2">
      <c r="D3613" s="145"/>
    </row>
    <row r="3614" spans="4:4" x14ac:dyDescent="0.2">
      <c r="D3614" s="145"/>
    </row>
    <row r="3615" spans="4:4" x14ac:dyDescent="0.2">
      <c r="D3615" s="145"/>
    </row>
    <row r="3616" spans="4:4" x14ac:dyDescent="0.2">
      <c r="D3616" s="145"/>
    </row>
    <row r="3617" spans="4:4" x14ac:dyDescent="0.2">
      <c r="D3617" s="145"/>
    </row>
    <row r="3618" spans="4:4" x14ac:dyDescent="0.2">
      <c r="D3618" s="145"/>
    </row>
    <row r="3619" spans="4:4" x14ac:dyDescent="0.2">
      <c r="D3619" s="145"/>
    </row>
    <row r="3620" spans="4:4" x14ac:dyDescent="0.2">
      <c r="D3620" s="145"/>
    </row>
    <row r="3621" spans="4:4" x14ac:dyDescent="0.2">
      <c r="D3621" s="145"/>
    </row>
    <row r="3622" spans="4:4" x14ac:dyDescent="0.2">
      <c r="D3622" s="145"/>
    </row>
    <row r="3623" spans="4:4" x14ac:dyDescent="0.2">
      <c r="D3623" s="145"/>
    </row>
    <row r="3624" spans="4:4" x14ac:dyDescent="0.2">
      <c r="D3624" s="145"/>
    </row>
    <row r="3625" spans="4:4" x14ac:dyDescent="0.2">
      <c r="D3625" s="145"/>
    </row>
    <row r="3626" spans="4:4" x14ac:dyDescent="0.2">
      <c r="D3626" s="145"/>
    </row>
    <row r="3627" spans="4:4" x14ac:dyDescent="0.2">
      <c r="D3627" s="145"/>
    </row>
    <row r="3628" spans="4:4" x14ac:dyDescent="0.2">
      <c r="D3628" s="145"/>
    </row>
    <row r="3629" spans="4:4" x14ac:dyDescent="0.2">
      <c r="D3629" s="145"/>
    </row>
    <row r="3630" spans="4:4" x14ac:dyDescent="0.2">
      <c r="D3630" s="145"/>
    </row>
    <row r="3631" spans="4:4" x14ac:dyDescent="0.2">
      <c r="D3631" s="145"/>
    </row>
    <row r="3632" spans="4:4" x14ac:dyDescent="0.2">
      <c r="D3632" s="145"/>
    </row>
    <row r="3633" spans="4:4" x14ac:dyDescent="0.2">
      <c r="D3633" s="145"/>
    </row>
    <row r="3634" spans="4:4" x14ac:dyDescent="0.2">
      <c r="D3634" s="145"/>
    </row>
    <row r="3635" spans="4:4" x14ac:dyDescent="0.2">
      <c r="D3635" s="145"/>
    </row>
    <row r="3636" spans="4:4" x14ac:dyDescent="0.2">
      <c r="D3636" s="145"/>
    </row>
    <row r="3637" spans="4:4" x14ac:dyDescent="0.2">
      <c r="D3637" s="145"/>
    </row>
    <row r="3638" spans="4:4" x14ac:dyDescent="0.2">
      <c r="D3638" s="145"/>
    </row>
    <row r="3639" spans="4:4" x14ac:dyDescent="0.2">
      <c r="D3639" s="145"/>
    </row>
    <row r="3640" spans="4:4" x14ac:dyDescent="0.2">
      <c r="D3640" s="145"/>
    </row>
    <row r="3641" spans="4:4" x14ac:dyDescent="0.2">
      <c r="D3641" s="145"/>
    </row>
    <row r="3642" spans="4:4" x14ac:dyDescent="0.2">
      <c r="D3642" s="145"/>
    </row>
    <row r="3643" spans="4:4" x14ac:dyDescent="0.2">
      <c r="D3643" s="145"/>
    </row>
    <row r="3644" spans="4:4" x14ac:dyDescent="0.2">
      <c r="D3644" s="145"/>
    </row>
    <row r="3645" spans="4:4" x14ac:dyDescent="0.2">
      <c r="D3645" s="145"/>
    </row>
    <row r="3646" spans="4:4" x14ac:dyDescent="0.2">
      <c r="D3646" s="145"/>
    </row>
    <row r="3647" spans="4:4" x14ac:dyDescent="0.2">
      <c r="D3647" s="145"/>
    </row>
    <row r="3648" spans="4:4" x14ac:dyDescent="0.2">
      <c r="D3648" s="145"/>
    </row>
    <row r="3649" spans="4:4" x14ac:dyDescent="0.2">
      <c r="D3649" s="145"/>
    </row>
    <row r="3650" spans="4:4" x14ac:dyDescent="0.2">
      <c r="D3650" s="145"/>
    </row>
    <row r="3651" spans="4:4" x14ac:dyDescent="0.2">
      <c r="D3651" s="145"/>
    </row>
    <row r="3652" spans="4:4" x14ac:dyDescent="0.2">
      <c r="D3652" s="145"/>
    </row>
    <row r="3653" spans="4:4" x14ac:dyDescent="0.2">
      <c r="D3653" s="145"/>
    </row>
    <row r="3654" spans="4:4" x14ac:dyDescent="0.2">
      <c r="D3654" s="145"/>
    </row>
    <row r="3655" spans="4:4" x14ac:dyDescent="0.2">
      <c r="D3655" s="145"/>
    </row>
    <row r="3656" spans="4:4" x14ac:dyDescent="0.2">
      <c r="D3656" s="145"/>
    </row>
    <row r="3657" spans="4:4" x14ac:dyDescent="0.2">
      <c r="D3657" s="145"/>
    </row>
    <row r="3658" spans="4:4" x14ac:dyDescent="0.2">
      <c r="D3658" s="145"/>
    </row>
    <row r="3659" spans="4:4" x14ac:dyDescent="0.2">
      <c r="D3659" s="145"/>
    </row>
    <row r="3660" spans="4:4" x14ac:dyDescent="0.2">
      <c r="D3660" s="145"/>
    </row>
    <row r="3661" spans="4:4" x14ac:dyDescent="0.2">
      <c r="D3661" s="145"/>
    </row>
    <row r="3662" spans="4:4" x14ac:dyDescent="0.2">
      <c r="D3662" s="145"/>
    </row>
    <row r="3663" spans="4:4" x14ac:dyDescent="0.2">
      <c r="D3663" s="145"/>
    </row>
    <row r="3664" spans="4:4" x14ac:dyDescent="0.2">
      <c r="D3664" s="145"/>
    </row>
    <row r="3665" spans="4:4" x14ac:dyDescent="0.2">
      <c r="D3665" s="145"/>
    </row>
    <row r="3666" spans="4:4" x14ac:dyDescent="0.2">
      <c r="D3666" s="145"/>
    </row>
    <row r="3667" spans="4:4" x14ac:dyDescent="0.2">
      <c r="D3667" s="145"/>
    </row>
    <row r="3668" spans="4:4" x14ac:dyDescent="0.2">
      <c r="D3668" s="145"/>
    </row>
    <row r="3669" spans="4:4" x14ac:dyDescent="0.2">
      <c r="D3669" s="145"/>
    </row>
    <row r="3670" spans="4:4" x14ac:dyDescent="0.2">
      <c r="D3670" s="145"/>
    </row>
    <row r="3671" spans="4:4" x14ac:dyDescent="0.2">
      <c r="D3671" s="145"/>
    </row>
    <row r="3672" spans="4:4" x14ac:dyDescent="0.2">
      <c r="D3672" s="145"/>
    </row>
    <row r="3673" spans="4:4" x14ac:dyDescent="0.2">
      <c r="D3673" s="145"/>
    </row>
    <row r="3674" spans="4:4" x14ac:dyDescent="0.2">
      <c r="D3674" s="145"/>
    </row>
    <row r="3675" spans="4:4" x14ac:dyDescent="0.2">
      <c r="D3675" s="145"/>
    </row>
    <row r="3676" spans="4:4" x14ac:dyDescent="0.2">
      <c r="D3676" s="145"/>
    </row>
    <row r="3677" spans="4:4" x14ac:dyDescent="0.2">
      <c r="D3677" s="145"/>
    </row>
    <row r="3678" spans="4:4" x14ac:dyDescent="0.2">
      <c r="D3678" s="145"/>
    </row>
    <row r="3679" spans="4:4" x14ac:dyDescent="0.2">
      <c r="D3679" s="145"/>
    </row>
    <row r="3680" spans="4:4" x14ac:dyDescent="0.2">
      <c r="D3680" s="145"/>
    </row>
    <row r="3681" spans="4:4" x14ac:dyDescent="0.2">
      <c r="D3681" s="145"/>
    </row>
    <row r="3682" spans="4:4" x14ac:dyDescent="0.2">
      <c r="D3682" s="145"/>
    </row>
    <row r="3683" spans="4:4" x14ac:dyDescent="0.2">
      <c r="D3683" s="145"/>
    </row>
    <row r="3684" spans="4:4" x14ac:dyDescent="0.2">
      <c r="D3684" s="145"/>
    </row>
    <row r="3685" spans="4:4" x14ac:dyDescent="0.2">
      <c r="D3685" s="145"/>
    </row>
    <row r="3686" spans="4:4" x14ac:dyDescent="0.2">
      <c r="D3686" s="145"/>
    </row>
    <row r="3687" spans="4:4" x14ac:dyDescent="0.2">
      <c r="D3687" s="145"/>
    </row>
    <row r="3688" spans="4:4" x14ac:dyDescent="0.2">
      <c r="D3688" s="145"/>
    </row>
    <row r="3689" spans="4:4" x14ac:dyDescent="0.2">
      <c r="D3689" s="145"/>
    </row>
    <row r="3690" spans="4:4" x14ac:dyDescent="0.2">
      <c r="D3690" s="145"/>
    </row>
    <row r="3691" spans="4:4" x14ac:dyDescent="0.2">
      <c r="D3691" s="145"/>
    </row>
    <row r="3692" spans="4:4" x14ac:dyDescent="0.2">
      <c r="D3692" s="145"/>
    </row>
    <row r="3693" spans="4:4" x14ac:dyDescent="0.2">
      <c r="D3693" s="145"/>
    </row>
    <row r="3694" spans="4:4" x14ac:dyDescent="0.2">
      <c r="D3694" s="145"/>
    </row>
    <row r="3695" spans="4:4" x14ac:dyDescent="0.2">
      <c r="D3695" s="145"/>
    </row>
    <row r="3696" spans="4:4" x14ac:dyDescent="0.2">
      <c r="D3696" s="145"/>
    </row>
    <row r="3697" spans="4:4" x14ac:dyDescent="0.2">
      <c r="D3697" s="145"/>
    </row>
    <row r="3698" spans="4:4" x14ac:dyDescent="0.2">
      <c r="D3698" s="145"/>
    </row>
    <row r="3699" spans="4:4" x14ac:dyDescent="0.2">
      <c r="D3699" s="145"/>
    </row>
    <row r="3700" spans="4:4" x14ac:dyDescent="0.2">
      <c r="D3700" s="145"/>
    </row>
    <row r="3701" spans="4:4" x14ac:dyDescent="0.2">
      <c r="D3701" s="145"/>
    </row>
    <row r="3702" spans="4:4" x14ac:dyDescent="0.2">
      <c r="D3702" s="145"/>
    </row>
    <row r="3703" spans="4:4" x14ac:dyDescent="0.2">
      <c r="D3703" s="145"/>
    </row>
    <row r="3704" spans="4:4" x14ac:dyDescent="0.2">
      <c r="D3704" s="145"/>
    </row>
    <row r="3705" spans="4:4" x14ac:dyDescent="0.2">
      <c r="D3705" s="145"/>
    </row>
    <row r="3706" spans="4:4" x14ac:dyDescent="0.2">
      <c r="D3706" s="145"/>
    </row>
    <row r="3707" spans="4:4" x14ac:dyDescent="0.2">
      <c r="D3707" s="145"/>
    </row>
    <row r="3708" spans="4:4" x14ac:dyDescent="0.2">
      <c r="D3708" s="145"/>
    </row>
    <row r="3709" spans="4:4" x14ac:dyDescent="0.2">
      <c r="D3709" s="145"/>
    </row>
    <row r="3710" spans="4:4" x14ac:dyDescent="0.2">
      <c r="D3710" s="145"/>
    </row>
    <row r="3711" spans="4:4" x14ac:dyDescent="0.2">
      <c r="D3711" s="145"/>
    </row>
    <row r="3712" spans="4:4" x14ac:dyDescent="0.2">
      <c r="D3712" s="145"/>
    </row>
    <row r="3713" spans="4:4" x14ac:dyDescent="0.2">
      <c r="D3713" s="145"/>
    </row>
    <row r="3714" spans="4:4" x14ac:dyDescent="0.2">
      <c r="D3714" s="145"/>
    </row>
    <row r="3715" spans="4:4" x14ac:dyDescent="0.2">
      <c r="D3715" s="145"/>
    </row>
    <row r="3716" spans="4:4" x14ac:dyDescent="0.2">
      <c r="D3716" s="145"/>
    </row>
    <row r="3717" spans="4:4" x14ac:dyDescent="0.2">
      <c r="D3717" s="145"/>
    </row>
    <row r="3718" spans="4:4" x14ac:dyDescent="0.2">
      <c r="D3718" s="145"/>
    </row>
    <row r="3719" spans="4:4" x14ac:dyDescent="0.2">
      <c r="D3719" s="145"/>
    </row>
    <row r="3720" spans="4:4" x14ac:dyDescent="0.2">
      <c r="D3720" s="145"/>
    </row>
    <row r="3721" spans="4:4" x14ac:dyDescent="0.2">
      <c r="D3721" s="145"/>
    </row>
    <row r="3722" spans="4:4" x14ac:dyDescent="0.2">
      <c r="D3722" s="145"/>
    </row>
    <row r="3723" spans="4:4" x14ac:dyDescent="0.2">
      <c r="D3723" s="145"/>
    </row>
    <row r="3724" spans="4:4" x14ac:dyDescent="0.2">
      <c r="D3724" s="145"/>
    </row>
    <row r="3725" spans="4:4" x14ac:dyDescent="0.2">
      <c r="D3725" s="145"/>
    </row>
    <row r="3726" spans="4:4" x14ac:dyDescent="0.2">
      <c r="D3726" s="145"/>
    </row>
    <row r="3727" spans="4:4" x14ac:dyDescent="0.2">
      <c r="D3727" s="145"/>
    </row>
    <row r="3728" spans="4:4" x14ac:dyDescent="0.2">
      <c r="D3728" s="145"/>
    </row>
    <row r="3729" spans="4:4" x14ac:dyDescent="0.2">
      <c r="D3729" s="145"/>
    </row>
    <row r="3730" spans="4:4" x14ac:dyDescent="0.2">
      <c r="D3730" s="145"/>
    </row>
    <row r="3731" spans="4:4" x14ac:dyDescent="0.2">
      <c r="D3731" s="145"/>
    </row>
    <row r="3732" spans="4:4" x14ac:dyDescent="0.2">
      <c r="D3732" s="145"/>
    </row>
    <row r="3733" spans="4:4" x14ac:dyDescent="0.2">
      <c r="D3733" s="145"/>
    </row>
    <row r="3734" spans="4:4" x14ac:dyDescent="0.2">
      <c r="D3734" s="145"/>
    </row>
    <row r="3735" spans="4:4" x14ac:dyDescent="0.2">
      <c r="D3735" s="145"/>
    </row>
    <row r="3736" spans="4:4" x14ac:dyDescent="0.2">
      <c r="D3736" s="145"/>
    </row>
    <row r="3737" spans="4:4" x14ac:dyDescent="0.2">
      <c r="D3737" s="145"/>
    </row>
    <row r="3738" spans="4:4" x14ac:dyDescent="0.2">
      <c r="D3738" s="145"/>
    </row>
    <row r="3739" spans="4:4" x14ac:dyDescent="0.2">
      <c r="D3739" s="145"/>
    </row>
    <row r="3740" spans="4:4" x14ac:dyDescent="0.2">
      <c r="D3740" s="145"/>
    </row>
    <row r="3741" spans="4:4" x14ac:dyDescent="0.2">
      <c r="D3741" s="145"/>
    </row>
    <row r="3742" spans="4:4" x14ac:dyDescent="0.2">
      <c r="D3742" s="145"/>
    </row>
    <row r="3743" spans="4:4" x14ac:dyDescent="0.2">
      <c r="D3743" s="145"/>
    </row>
    <row r="3744" spans="4:4" x14ac:dyDescent="0.2">
      <c r="D3744" s="145"/>
    </row>
    <row r="3745" spans="4:4" x14ac:dyDescent="0.2">
      <c r="D3745" s="145"/>
    </row>
    <row r="3746" spans="4:4" x14ac:dyDescent="0.2">
      <c r="D3746" s="145"/>
    </row>
    <row r="3747" spans="4:4" x14ac:dyDescent="0.2">
      <c r="D3747" s="145"/>
    </row>
    <row r="3748" spans="4:4" x14ac:dyDescent="0.2">
      <c r="D3748" s="145"/>
    </row>
    <row r="3749" spans="4:4" x14ac:dyDescent="0.2">
      <c r="D3749" s="145"/>
    </row>
    <row r="3750" spans="4:4" x14ac:dyDescent="0.2">
      <c r="D3750" s="145"/>
    </row>
    <row r="3751" spans="4:4" x14ac:dyDescent="0.2">
      <c r="D3751" s="145"/>
    </row>
    <row r="3752" spans="4:4" x14ac:dyDescent="0.2">
      <c r="D3752" s="145"/>
    </row>
    <row r="3753" spans="4:4" x14ac:dyDescent="0.2">
      <c r="D3753" s="145"/>
    </row>
    <row r="3754" spans="4:4" x14ac:dyDescent="0.2">
      <c r="D3754" s="145"/>
    </row>
    <row r="3755" spans="4:4" x14ac:dyDescent="0.2">
      <c r="D3755" s="145"/>
    </row>
    <row r="3756" spans="4:4" x14ac:dyDescent="0.2">
      <c r="D3756" s="145"/>
    </row>
    <row r="3757" spans="4:4" x14ac:dyDescent="0.2">
      <c r="D3757" s="145"/>
    </row>
    <row r="3758" spans="4:4" x14ac:dyDescent="0.2">
      <c r="D3758" s="145"/>
    </row>
    <row r="3759" spans="4:4" x14ac:dyDescent="0.2">
      <c r="D3759" s="145"/>
    </row>
    <row r="3760" spans="4:4" x14ac:dyDescent="0.2">
      <c r="D3760" s="145"/>
    </row>
    <row r="3761" spans="4:4" x14ac:dyDescent="0.2">
      <c r="D3761" s="145"/>
    </row>
    <row r="3762" spans="4:4" x14ac:dyDescent="0.2">
      <c r="D3762" s="145"/>
    </row>
    <row r="3763" spans="4:4" x14ac:dyDescent="0.2">
      <c r="D3763" s="145"/>
    </row>
    <row r="3764" spans="4:4" x14ac:dyDescent="0.2">
      <c r="D3764" s="145"/>
    </row>
    <row r="3765" spans="4:4" x14ac:dyDescent="0.2">
      <c r="D3765" s="145"/>
    </row>
    <row r="3766" spans="4:4" x14ac:dyDescent="0.2">
      <c r="D3766" s="145"/>
    </row>
    <row r="3767" spans="4:4" x14ac:dyDescent="0.2">
      <c r="D3767" s="145"/>
    </row>
    <row r="3768" spans="4:4" x14ac:dyDescent="0.2">
      <c r="D3768" s="145"/>
    </row>
    <row r="3769" spans="4:4" x14ac:dyDescent="0.2">
      <c r="D3769" s="145"/>
    </row>
    <row r="3770" spans="4:4" x14ac:dyDescent="0.2">
      <c r="D3770" s="145"/>
    </row>
    <row r="3771" spans="4:4" x14ac:dyDescent="0.2">
      <c r="D3771" s="145"/>
    </row>
    <row r="3772" spans="4:4" x14ac:dyDescent="0.2">
      <c r="D3772" s="145"/>
    </row>
    <row r="3773" spans="4:4" x14ac:dyDescent="0.2">
      <c r="D3773" s="145"/>
    </row>
    <row r="3774" spans="4:4" x14ac:dyDescent="0.2">
      <c r="D3774" s="145"/>
    </row>
    <row r="3775" spans="4:4" x14ac:dyDescent="0.2">
      <c r="D3775" s="145"/>
    </row>
    <row r="3776" spans="4:4" x14ac:dyDescent="0.2">
      <c r="D3776" s="145"/>
    </row>
    <row r="3777" spans="4:4" x14ac:dyDescent="0.2">
      <c r="D3777" s="145"/>
    </row>
    <row r="3778" spans="4:4" x14ac:dyDescent="0.2">
      <c r="D3778" s="145"/>
    </row>
    <row r="3779" spans="4:4" x14ac:dyDescent="0.2">
      <c r="D3779" s="145"/>
    </row>
    <row r="3780" spans="4:4" x14ac:dyDescent="0.2">
      <c r="D3780" s="145"/>
    </row>
    <row r="3781" spans="4:4" x14ac:dyDescent="0.2">
      <c r="D3781" s="145"/>
    </row>
    <row r="3782" spans="4:4" x14ac:dyDescent="0.2">
      <c r="D3782" s="145"/>
    </row>
    <row r="3783" spans="4:4" x14ac:dyDescent="0.2">
      <c r="D3783" s="145"/>
    </row>
    <row r="3784" spans="4:4" x14ac:dyDescent="0.2">
      <c r="D3784" s="145"/>
    </row>
    <row r="3785" spans="4:4" x14ac:dyDescent="0.2">
      <c r="D3785" s="145"/>
    </row>
    <row r="3786" spans="4:4" x14ac:dyDescent="0.2">
      <c r="D3786" s="145"/>
    </row>
    <row r="3787" spans="4:4" x14ac:dyDescent="0.2">
      <c r="D3787" s="145"/>
    </row>
    <row r="3788" spans="4:4" x14ac:dyDescent="0.2">
      <c r="D3788" s="145"/>
    </row>
    <row r="3789" spans="4:4" x14ac:dyDescent="0.2">
      <c r="D3789" s="145"/>
    </row>
    <row r="3790" spans="4:4" x14ac:dyDescent="0.2">
      <c r="D3790" s="145"/>
    </row>
    <row r="3791" spans="4:4" x14ac:dyDescent="0.2">
      <c r="D3791" s="145"/>
    </row>
    <row r="3792" spans="4:4" x14ac:dyDescent="0.2">
      <c r="D3792" s="145"/>
    </row>
    <row r="3793" spans="4:4" x14ac:dyDescent="0.2">
      <c r="D3793" s="145"/>
    </row>
    <row r="3794" spans="4:4" x14ac:dyDescent="0.2">
      <c r="D3794" s="145"/>
    </row>
    <row r="3795" spans="4:4" x14ac:dyDescent="0.2">
      <c r="D3795" s="145"/>
    </row>
    <row r="3796" spans="4:4" x14ac:dyDescent="0.2">
      <c r="D3796" s="145"/>
    </row>
    <row r="3797" spans="4:4" x14ac:dyDescent="0.2">
      <c r="D3797" s="145"/>
    </row>
    <row r="3798" spans="4:4" x14ac:dyDescent="0.2">
      <c r="D3798" s="145"/>
    </row>
    <row r="3799" spans="4:4" x14ac:dyDescent="0.2">
      <c r="D3799" s="145"/>
    </row>
    <row r="3800" spans="4:4" x14ac:dyDescent="0.2">
      <c r="D3800" s="145"/>
    </row>
    <row r="3801" spans="4:4" x14ac:dyDescent="0.2">
      <c r="D3801" s="145"/>
    </row>
    <row r="3802" spans="4:4" x14ac:dyDescent="0.2">
      <c r="D3802" s="145"/>
    </row>
    <row r="3803" spans="4:4" x14ac:dyDescent="0.2">
      <c r="D3803" s="145"/>
    </row>
    <row r="3804" spans="4:4" x14ac:dyDescent="0.2">
      <c r="D3804" s="145"/>
    </row>
    <row r="3805" spans="4:4" x14ac:dyDescent="0.2">
      <c r="D3805" s="145"/>
    </row>
    <row r="3806" spans="4:4" x14ac:dyDescent="0.2">
      <c r="D3806" s="145"/>
    </row>
    <row r="3807" spans="4:4" x14ac:dyDescent="0.2">
      <c r="D3807" s="145"/>
    </row>
    <row r="3808" spans="4:4" x14ac:dyDescent="0.2">
      <c r="D3808" s="145"/>
    </row>
    <row r="3809" spans="4:4" x14ac:dyDescent="0.2">
      <c r="D3809" s="145"/>
    </row>
    <row r="3810" spans="4:4" x14ac:dyDescent="0.2">
      <c r="D3810" s="145"/>
    </row>
    <row r="3811" spans="4:4" x14ac:dyDescent="0.2">
      <c r="D3811" s="145"/>
    </row>
    <row r="3812" spans="4:4" x14ac:dyDescent="0.2">
      <c r="D3812" s="145"/>
    </row>
    <row r="3813" spans="4:4" x14ac:dyDescent="0.2">
      <c r="D3813" s="145"/>
    </row>
    <row r="3814" spans="4:4" x14ac:dyDescent="0.2">
      <c r="D3814" s="145"/>
    </row>
    <row r="3815" spans="4:4" x14ac:dyDescent="0.2">
      <c r="D3815" s="145"/>
    </row>
    <row r="3816" spans="4:4" x14ac:dyDescent="0.2">
      <c r="D3816" s="145"/>
    </row>
    <row r="3817" spans="4:4" x14ac:dyDescent="0.2">
      <c r="D3817" s="145"/>
    </row>
    <row r="3818" spans="4:4" x14ac:dyDescent="0.2">
      <c r="D3818" s="145"/>
    </row>
    <row r="3819" spans="4:4" x14ac:dyDescent="0.2">
      <c r="D3819" s="145"/>
    </row>
    <row r="3820" spans="4:4" x14ac:dyDescent="0.2">
      <c r="D3820" s="145"/>
    </row>
    <row r="3821" spans="4:4" x14ac:dyDescent="0.2">
      <c r="D3821" s="145"/>
    </row>
    <row r="3822" spans="4:4" x14ac:dyDescent="0.2">
      <c r="D3822" s="145"/>
    </row>
    <row r="3823" spans="4:4" x14ac:dyDescent="0.2">
      <c r="D3823" s="145"/>
    </row>
    <row r="3824" spans="4:4" x14ac:dyDescent="0.2">
      <c r="D3824" s="145"/>
    </row>
    <row r="3825" spans="4:4" x14ac:dyDescent="0.2">
      <c r="D3825" s="145"/>
    </row>
    <row r="3826" spans="4:4" x14ac:dyDescent="0.2">
      <c r="D3826" s="145"/>
    </row>
    <row r="3827" spans="4:4" x14ac:dyDescent="0.2">
      <c r="D3827" s="145"/>
    </row>
    <row r="3828" spans="4:4" x14ac:dyDescent="0.2">
      <c r="D3828" s="145"/>
    </row>
    <row r="3829" spans="4:4" x14ac:dyDescent="0.2">
      <c r="D3829" s="145"/>
    </row>
    <row r="3830" spans="4:4" x14ac:dyDescent="0.2">
      <c r="D3830" s="145"/>
    </row>
    <row r="3831" spans="4:4" x14ac:dyDescent="0.2">
      <c r="D3831" s="145"/>
    </row>
    <row r="3832" spans="4:4" x14ac:dyDescent="0.2">
      <c r="D3832" s="145"/>
    </row>
    <row r="3833" spans="4:4" x14ac:dyDescent="0.2">
      <c r="D3833" s="145"/>
    </row>
    <row r="3834" spans="4:4" x14ac:dyDescent="0.2">
      <c r="D3834" s="145"/>
    </row>
    <row r="3835" spans="4:4" x14ac:dyDescent="0.2">
      <c r="D3835" s="145"/>
    </row>
    <row r="3836" spans="4:4" x14ac:dyDescent="0.2">
      <c r="D3836" s="145"/>
    </row>
    <row r="3837" spans="4:4" x14ac:dyDescent="0.2">
      <c r="D3837" s="145"/>
    </row>
    <row r="3838" spans="4:4" x14ac:dyDescent="0.2">
      <c r="D3838" s="145"/>
    </row>
    <row r="3839" spans="4:4" x14ac:dyDescent="0.2">
      <c r="D3839" s="145"/>
    </row>
    <row r="3840" spans="4:4" x14ac:dyDescent="0.2">
      <c r="D3840" s="145"/>
    </row>
    <row r="3841" spans="4:4" x14ac:dyDescent="0.2">
      <c r="D3841" s="145"/>
    </row>
    <row r="3842" spans="4:4" x14ac:dyDescent="0.2">
      <c r="D3842" s="145"/>
    </row>
    <row r="3843" spans="4:4" x14ac:dyDescent="0.2">
      <c r="D3843" s="145"/>
    </row>
    <row r="3844" spans="4:4" x14ac:dyDescent="0.2">
      <c r="D3844" s="145"/>
    </row>
    <row r="3845" spans="4:4" x14ac:dyDescent="0.2">
      <c r="D3845" s="145"/>
    </row>
    <row r="3846" spans="4:4" x14ac:dyDescent="0.2">
      <c r="D3846" s="145"/>
    </row>
    <row r="3847" spans="4:4" x14ac:dyDescent="0.2">
      <c r="D3847" s="145"/>
    </row>
    <row r="3848" spans="4:4" x14ac:dyDescent="0.2">
      <c r="D3848" s="145"/>
    </row>
    <row r="3849" spans="4:4" x14ac:dyDescent="0.2">
      <c r="D3849" s="145"/>
    </row>
    <row r="3850" spans="4:4" x14ac:dyDescent="0.2">
      <c r="D3850" s="145"/>
    </row>
    <row r="3851" spans="4:4" x14ac:dyDescent="0.2">
      <c r="D3851" s="145"/>
    </row>
    <row r="3852" spans="4:4" x14ac:dyDescent="0.2">
      <c r="D3852" s="145"/>
    </row>
    <row r="3853" spans="4:4" x14ac:dyDescent="0.2">
      <c r="D3853" s="145"/>
    </row>
    <row r="3854" spans="4:4" x14ac:dyDescent="0.2">
      <c r="D3854" s="145"/>
    </row>
    <row r="3855" spans="4:4" x14ac:dyDescent="0.2">
      <c r="D3855" s="145"/>
    </row>
    <row r="3856" spans="4:4" x14ac:dyDescent="0.2">
      <c r="D3856" s="145"/>
    </row>
    <row r="3857" spans="4:4" x14ac:dyDescent="0.2">
      <c r="D3857" s="145"/>
    </row>
    <row r="3858" spans="4:4" x14ac:dyDescent="0.2">
      <c r="D3858" s="145"/>
    </row>
    <row r="3859" spans="4:4" x14ac:dyDescent="0.2">
      <c r="D3859" s="145"/>
    </row>
    <row r="3860" spans="4:4" x14ac:dyDescent="0.2">
      <c r="D3860" s="145"/>
    </row>
    <row r="3861" spans="4:4" x14ac:dyDescent="0.2">
      <c r="D3861" s="145"/>
    </row>
    <row r="3862" spans="4:4" x14ac:dyDescent="0.2">
      <c r="D3862" s="145"/>
    </row>
    <row r="3863" spans="4:4" x14ac:dyDescent="0.2">
      <c r="D3863" s="145"/>
    </row>
    <row r="3864" spans="4:4" x14ac:dyDescent="0.2">
      <c r="D3864" s="145"/>
    </row>
    <row r="3865" spans="4:4" x14ac:dyDescent="0.2">
      <c r="D3865" s="145"/>
    </row>
    <row r="3866" spans="4:4" x14ac:dyDescent="0.2">
      <c r="D3866" s="145"/>
    </row>
    <row r="3867" spans="4:4" x14ac:dyDescent="0.2">
      <c r="D3867" s="145"/>
    </row>
    <row r="3868" spans="4:4" x14ac:dyDescent="0.2">
      <c r="D3868" s="145"/>
    </row>
    <row r="3869" spans="4:4" x14ac:dyDescent="0.2">
      <c r="D3869" s="145"/>
    </row>
    <row r="3870" spans="4:4" x14ac:dyDescent="0.2">
      <c r="D3870" s="145"/>
    </row>
    <row r="3871" spans="4:4" x14ac:dyDescent="0.2">
      <c r="D3871" s="145"/>
    </row>
    <row r="3872" spans="4:4" x14ac:dyDescent="0.2">
      <c r="D3872" s="145"/>
    </row>
    <row r="3873" spans="4:4" x14ac:dyDescent="0.2">
      <c r="D3873" s="145"/>
    </row>
    <row r="3874" spans="4:4" x14ac:dyDescent="0.2">
      <c r="D3874" s="145"/>
    </row>
    <row r="3875" spans="4:4" x14ac:dyDescent="0.2">
      <c r="D3875" s="145"/>
    </row>
    <row r="3876" spans="4:4" x14ac:dyDescent="0.2">
      <c r="D3876" s="145"/>
    </row>
    <row r="3877" spans="4:4" x14ac:dyDescent="0.2">
      <c r="D3877" s="145"/>
    </row>
    <row r="3878" spans="4:4" x14ac:dyDescent="0.2">
      <c r="D3878" s="145"/>
    </row>
    <row r="3879" spans="4:4" x14ac:dyDescent="0.2">
      <c r="D3879" s="145"/>
    </row>
    <row r="3880" spans="4:4" x14ac:dyDescent="0.2">
      <c r="D3880" s="145"/>
    </row>
    <row r="3881" spans="4:4" x14ac:dyDescent="0.2">
      <c r="D3881" s="145"/>
    </row>
    <row r="3882" spans="4:4" x14ac:dyDescent="0.2">
      <c r="D3882" s="145"/>
    </row>
    <row r="3883" spans="4:4" x14ac:dyDescent="0.2">
      <c r="D3883" s="145"/>
    </row>
    <row r="3884" spans="4:4" x14ac:dyDescent="0.2">
      <c r="D3884" s="145"/>
    </row>
    <row r="3885" spans="4:4" x14ac:dyDescent="0.2">
      <c r="D3885" s="145"/>
    </row>
    <row r="3886" spans="4:4" x14ac:dyDescent="0.2">
      <c r="D3886" s="145"/>
    </row>
    <row r="3887" spans="4:4" x14ac:dyDescent="0.2">
      <c r="D3887" s="145"/>
    </row>
    <row r="3888" spans="4:4" x14ac:dyDescent="0.2">
      <c r="D3888" s="145"/>
    </row>
    <row r="3889" spans="4:4" x14ac:dyDescent="0.2">
      <c r="D3889" s="145"/>
    </row>
    <row r="3890" spans="4:4" x14ac:dyDescent="0.2">
      <c r="D3890" s="145"/>
    </row>
    <row r="3891" spans="4:4" x14ac:dyDescent="0.2">
      <c r="D3891" s="145"/>
    </row>
    <row r="3892" spans="4:4" x14ac:dyDescent="0.2">
      <c r="D3892" s="145"/>
    </row>
    <row r="3893" spans="4:4" x14ac:dyDescent="0.2">
      <c r="D3893" s="145"/>
    </row>
    <row r="3894" spans="4:4" x14ac:dyDescent="0.2">
      <c r="D3894" s="145"/>
    </row>
    <row r="3895" spans="4:4" x14ac:dyDescent="0.2">
      <c r="D3895" s="145"/>
    </row>
    <row r="3896" spans="4:4" x14ac:dyDescent="0.2">
      <c r="D3896" s="145"/>
    </row>
    <row r="3897" spans="4:4" x14ac:dyDescent="0.2">
      <c r="D3897" s="145"/>
    </row>
    <row r="3898" spans="4:4" x14ac:dyDescent="0.2">
      <c r="D3898" s="145"/>
    </row>
    <row r="3899" spans="4:4" x14ac:dyDescent="0.2">
      <c r="D3899" s="145"/>
    </row>
    <row r="3900" spans="4:4" x14ac:dyDescent="0.2">
      <c r="D3900" s="145"/>
    </row>
    <row r="3901" spans="4:4" x14ac:dyDescent="0.2">
      <c r="D3901" s="145"/>
    </row>
    <row r="3902" spans="4:4" x14ac:dyDescent="0.2">
      <c r="D3902" s="145"/>
    </row>
    <row r="3903" spans="4:4" x14ac:dyDescent="0.2">
      <c r="D3903" s="145"/>
    </row>
    <row r="3904" spans="4:4" x14ac:dyDescent="0.2">
      <c r="D3904" s="145"/>
    </row>
    <row r="3905" spans="4:4" x14ac:dyDescent="0.2">
      <c r="D3905" s="145"/>
    </row>
    <row r="3906" spans="4:4" x14ac:dyDescent="0.2">
      <c r="D3906" s="145"/>
    </row>
    <row r="3907" spans="4:4" x14ac:dyDescent="0.2">
      <c r="D3907" s="145"/>
    </row>
    <row r="3908" spans="4:4" x14ac:dyDescent="0.2">
      <c r="D3908" s="145"/>
    </row>
    <row r="3909" spans="4:4" x14ac:dyDescent="0.2">
      <c r="D3909" s="145"/>
    </row>
    <row r="3910" spans="4:4" x14ac:dyDescent="0.2">
      <c r="D3910" s="145"/>
    </row>
    <row r="3911" spans="4:4" x14ac:dyDescent="0.2">
      <c r="D3911" s="145"/>
    </row>
    <row r="3912" spans="4:4" x14ac:dyDescent="0.2">
      <c r="D3912" s="145"/>
    </row>
    <row r="3913" spans="4:4" x14ac:dyDescent="0.2">
      <c r="D3913" s="145"/>
    </row>
    <row r="3914" spans="4:4" x14ac:dyDescent="0.2">
      <c r="D3914" s="145"/>
    </row>
    <row r="3915" spans="4:4" x14ac:dyDescent="0.2">
      <c r="D3915" s="145"/>
    </row>
    <row r="3916" spans="4:4" x14ac:dyDescent="0.2">
      <c r="D3916" s="145"/>
    </row>
    <row r="3917" spans="4:4" x14ac:dyDescent="0.2">
      <c r="D3917" s="145"/>
    </row>
    <row r="3918" spans="4:4" x14ac:dyDescent="0.2">
      <c r="D3918" s="145"/>
    </row>
    <row r="3919" spans="4:4" x14ac:dyDescent="0.2">
      <c r="D3919" s="145"/>
    </row>
    <row r="3920" spans="4:4" x14ac:dyDescent="0.2">
      <c r="D3920" s="145"/>
    </row>
    <row r="3921" spans="4:4" x14ac:dyDescent="0.2">
      <c r="D3921" s="145"/>
    </row>
    <row r="3922" spans="4:4" x14ac:dyDescent="0.2">
      <c r="D3922" s="145"/>
    </row>
    <row r="3923" spans="4:4" x14ac:dyDescent="0.2">
      <c r="D3923" s="145"/>
    </row>
    <row r="3924" spans="4:4" x14ac:dyDescent="0.2">
      <c r="D3924" s="145"/>
    </row>
    <row r="3925" spans="4:4" x14ac:dyDescent="0.2">
      <c r="D3925" s="145"/>
    </row>
    <row r="3926" spans="4:4" x14ac:dyDescent="0.2">
      <c r="D3926" s="145"/>
    </row>
    <row r="3927" spans="4:4" x14ac:dyDescent="0.2">
      <c r="D3927" s="145"/>
    </row>
    <row r="3928" spans="4:4" x14ac:dyDescent="0.2">
      <c r="D3928" s="145"/>
    </row>
    <row r="3929" spans="4:4" x14ac:dyDescent="0.2">
      <c r="D3929" s="145"/>
    </row>
    <row r="3930" spans="4:4" x14ac:dyDescent="0.2">
      <c r="D3930" s="145"/>
    </row>
    <row r="3931" spans="4:4" x14ac:dyDescent="0.2">
      <c r="D3931" s="145"/>
    </row>
    <row r="3932" spans="4:4" x14ac:dyDescent="0.2">
      <c r="D3932" s="145"/>
    </row>
    <row r="3933" spans="4:4" x14ac:dyDescent="0.2">
      <c r="D3933" s="145"/>
    </row>
    <row r="3934" spans="4:4" x14ac:dyDescent="0.2">
      <c r="D3934" s="145"/>
    </row>
    <row r="3935" spans="4:4" x14ac:dyDescent="0.2">
      <c r="D3935" s="145"/>
    </row>
    <row r="3936" spans="4:4" x14ac:dyDescent="0.2">
      <c r="D3936" s="145"/>
    </row>
    <row r="3937" spans="4:4" x14ac:dyDescent="0.2">
      <c r="D3937" s="145"/>
    </row>
    <row r="3938" spans="4:4" x14ac:dyDescent="0.2">
      <c r="D3938" s="145"/>
    </row>
    <row r="3939" spans="4:4" x14ac:dyDescent="0.2">
      <c r="D3939" s="145"/>
    </row>
    <row r="3940" spans="4:4" x14ac:dyDescent="0.2">
      <c r="D3940" s="145"/>
    </row>
    <row r="3941" spans="4:4" x14ac:dyDescent="0.2">
      <c r="D3941" s="145"/>
    </row>
    <row r="3942" spans="4:4" x14ac:dyDescent="0.2">
      <c r="D3942" s="145"/>
    </row>
    <row r="3943" spans="4:4" x14ac:dyDescent="0.2">
      <c r="D3943" s="145"/>
    </row>
    <row r="3944" spans="4:4" x14ac:dyDescent="0.2">
      <c r="D3944" s="145"/>
    </row>
    <row r="3945" spans="4:4" x14ac:dyDescent="0.2">
      <c r="D3945" s="145"/>
    </row>
    <row r="3946" spans="4:4" x14ac:dyDescent="0.2">
      <c r="D3946" s="145"/>
    </row>
    <row r="3947" spans="4:4" x14ac:dyDescent="0.2">
      <c r="D3947" s="145"/>
    </row>
    <row r="3948" spans="4:4" x14ac:dyDescent="0.2">
      <c r="D3948" s="145"/>
    </row>
    <row r="3949" spans="4:4" x14ac:dyDescent="0.2">
      <c r="D3949" s="145"/>
    </row>
    <row r="3950" spans="4:4" x14ac:dyDescent="0.2">
      <c r="D3950" s="145"/>
    </row>
    <row r="3951" spans="4:4" x14ac:dyDescent="0.2">
      <c r="D3951" s="145"/>
    </row>
    <row r="3952" spans="4:4" x14ac:dyDescent="0.2">
      <c r="D3952" s="145"/>
    </row>
    <row r="3953" spans="4:4" x14ac:dyDescent="0.2">
      <c r="D3953" s="145"/>
    </row>
    <row r="3954" spans="4:4" x14ac:dyDescent="0.2">
      <c r="D3954" s="145"/>
    </row>
    <row r="3955" spans="4:4" x14ac:dyDescent="0.2">
      <c r="D3955" s="145"/>
    </row>
    <row r="3956" spans="4:4" x14ac:dyDescent="0.2">
      <c r="D3956" s="145"/>
    </row>
    <row r="3957" spans="4:4" x14ac:dyDescent="0.2">
      <c r="D3957" s="145"/>
    </row>
    <row r="3958" spans="4:4" x14ac:dyDescent="0.2">
      <c r="D3958" s="145"/>
    </row>
    <row r="3959" spans="4:4" x14ac:dyDescent="0.2">
      <c r="D3959" s="145"/>
    </row>
    <row r="3960" spans="4:4" x14ac:dyDescent="0.2">
      <c r="D3960" s="145"/>
    </row>
    <row r="3961" spans="4:4" x14ac:dyDescent="0.2">
      <c r="D3961" s="145"/>
    </row>
    <row r="3962" spans="4:4" x14ac:dyDescent="0.2">
      <c r="D3962" s="145"/>
    </row>
    <row r="3963" spans="4:4" x14ac:dyDescent="0.2">
      <c r="D3963" s="145"/>
    </row>
    <row r="3964" spans="4:4" x14ac:dyDescent="0.2">
      <c r="D3964" s="145"/>
    </row>
    <row r="3965" spans="4:4" x14ac:dyDescent="0.2">
      <c r="D3965" s="145"/>
    </row>
    <row r="3966" spans="4:4" x14ac:dyDescent="0.2">
      <c r="D3966" s="145"/>
    </row>
    <row r="3967" spans="4:4" x14ac:dyDescent="0.2">
      <c r="D3967" s="145"/>
    </row>
    <row r="3968" spans="4:4" x14ac:dyDescent="0.2">
      <c r="D3968" s="145"/>
    </row>
    <row r="3969" spans="4:4" x14ac:dyDescent="0.2">
      <c r="D3969" s="145"/>
    </row>
    <row r="3970" spans="4:4" x14ac:dyDescent="0.2">
      <c r="D3970" s="145"/>
    </row>
    <row r="3971" spans="4:4" x14ac:dyDescent="0.2">
      <c r="D3971" s="145"/>
    </row>
    <row r="3972" spans="4:4" x14ac:dyDescent="0.2">
      <c r="D3972" s="145"/>
    </row>
    <row r="3973" spans="4:4" x14ac:dyDescent="0.2">
      <c r="D3973" s="145"/>
    </row>
    <row r="3974" spans="4:4" x14ac:dyDescent="0.2">
      <c r="D3974" s="145"/>
    </row>
    <row r="3975" spans="4:4" x14ac:dyDescent="0.2">
      <c r="D3975" s="145"/>
    </row>
    <row r="3976" spans="4:4" x14ac:dyDescent="0.2">
      <c r="D3976" s="145"/>
    </row>
    <row r="3977" spans="4:4" x14ac:dyDescent="0.2">
      <c r="D3977" s="145"/>
    </row>
    <row r="3978" spans="4:4" x14ac:dyDescent="0.2">
      <c r="D3978" s="145"/>
    </row>
    <row r="3979" spans="4:4" x14ac:dyDescent="0.2">
      <c r="D3979" s="145"/>
    </row>
    <row r="3980" spans="4:4" x14ac:dyDescent="0.2">
      <c r="D3980" s="145"/>
    </row>
    <row r="3981" spans="4:4" x14ac:dyDescent="0.2">
      <c r="D3981" s="145"/>
    </row>
    <row r="3982" spans="4:4" x14ac:dyDescent="0.2">
      <c r="D3982" s="145"/>
    </row>
    <row r="3983" spans="4:4" x14ac:dyDescent="0.2">
      <c r="D3983" s="145"/>
    </row>
    <row r="3984" spans="4:4" x14ac:dyDescent="0.2">
      <c r="D3984" s="145"/>
    </row>
    <row r="3985" spans="4:4" x14ac:dyDescent="0.2">
      <c r="D3985" s="145"/>
    </row>
    <row r="3986" spans="4:4" x14ac:dyDescent="0.2">
      <c r="D3986" s="145"/>
    </row>
    <row r="3987" spans="4:4" x14ac:dyDescent="0.2">
      <c r="D3987" s="145"/>
    </row>
    <row r="3988" spans="4:4" x14ac:dyDescent="0.2">
      <c r="D3988" s="145"/>
    </row>
    <row r="3989" spans="4:4" x14ac:dyDescent="0.2">
      <c r="D3989" s="145"/>
    </row>
    <row r="3990" spans="4:4" x14ac:dyDescent="0.2">
      <c r="D3990" s="145"/>
    </row>
    <row r="3991" spans="4:4" x14ac:dyDescent="0.2">
      <c r="D3991" s="145"/>
    </row>
    <row r="3992" spans="4:4" x14ac:dyDescent="0.2">
      <c r="D3992" s="145"/>
    </row>
    <row r="3993" spans="4:4" x14ac:dyDescent="0.2">
      <c r="D3993" s="145"/>
    </row>
    <row r="3994" spans="4:4" x14ac:dyDescent="0.2">
      <c r="D3994" s="145"/>
    </row>
    <row r="3995" spans="4:4" x14ac:dyDescent="0.2">
      <c r="D3995" s="145"/>
    </row>
    <row r="3996" spans="4:4" x14ac:dyDescent="0.2">
      <c r="D3996" s="145"/>
    </row>
    <row r="3997" spans="4:4" x14ac:dyDescent="0.2">
      <c r="D3997" s="145"/>
    </row>
    <row r="3998" spans="4:4" x14ac:dyDescent="0.2">
      <c r="D3998" s="145"/>
    </row>
    <row r="3999" spans="4:4" x14ac:dyDescent="0.2">
      <c r="D3999" s="145"/>
    </row>
    <row r="4000" spans="4:4" x14ac:dyDescent="0.2">
      <c r="D4000" s="145"/>
    </row>
    <row r="4001" spans="4:4" x14ac:dyDescent="0.2">
      <c r="D4001" s="145"/>
    </row>
    <row r="4002" spans="4:4" x14ac:dyDescent="0.2">
      <c r="D4002" s="145"/>
    </row>
    <row r="4003" spans="4:4" x14ac:dyDescent="0.2">
      <c r="D4003" s="145"/>
    </row>
    <row r="4004" spans="4:4" x14ac:dyDescent="0.2">
      <c r="D4004" s="145"/>
    </row>
    <row r="4005" spans="4:4" x14ac:dyDescent="0.2">
      <c r="D4005" s="145"/>
    </row>
    <row r="4006" spans="4:4" x14ac:dyDescent="0.2">
      <c r="D4006" s="145"/>
    </row>
    <row r="4007" spans="4:4" x14ac:dyDescent="0.2">
      <c r="D4007" s="145"/>
    </row>
    <row r="4008" spans="4:4" x14ac:dyDescent="0.2">
      <c r="D4008" s="145"/>
    </row>
    <row r="4009" spans="4:4" x14ac:dyDescent="0.2">
      <c r="D4009" s="145"/>
    </row>
    <row r="4010" spans="4:4" x14ac:dyDescent="0.2">
      <c r="D4010" s="145"/>
    </row>
    <row r="4011" spans="4:4" x14ac:dyDescent="0.2">
      <c r="D4011" s="145"/>
    </row>
    <row r="4012" spans="4:4" x14ac:dyDescent="0.2">
      <c r="D4012" s="145"/>
    </row>
    <row r="4013" spans="4:4" x14ac:dyDescent="0.2">
      <c r="D4013" s="145"/>
    </row>
    <row r="4014" spans="4:4" x14ac:dyDescent="0.2">
      <c r="D4014" s="145"/>
    </row>
    <row r="4015" spans="4:4" x14ac:dyDescent="0.2">
      <c r="D4015" s="145"/>
    </row>
    <row r="4016" spans="4:4" x14ac:dyDescent="0.2">
      <c r="D4016" s="145"/>
    </row>
    <row r="4017" spans="4:4" x14ac:dyDescent="0.2">
      <c r="D4017" s="145"/>
    </row>
    <row r="4018" spans="4:4" x14ac:dyDescent="0.2">
      <c r="D4018" s="145"/>
    </row>
    <row r="4019" spans="4:4" x14ac:dyDescent="0.2">
      <c r="D4019" s="145"/>
    </row>
    <row r="4020" spans="4:4" x14ac:dyDescent="0.2">
      <c r="D4020" s="145"/>
    </row>
    <row r="4021" spans="4:4" x14ac:dyDescent="0.2">
      <c r="D4021" s="145"/>
    </row>
    <row r="4022" spans="4:4" x14ac:dyDescent="0.2">
      <c r="D4022" s="145"/>
    </row>
    <row r="4023" spans="4:4" x14ac:dyDescent="0.2">
      <c r="D4023" s="145"/>
    </row>
    <row r="4024" spans="4:4" x14ac:dyDescent="0.2">
      <c r="D4024" s="145"/>
    </row>
    <row r="4025" spans="4:4" x14ac:dyDescent="0.2">
      <c r="D4025" s="145"/>
    </row>
    <row r="4026" spans="4:4" x14ac:dyDescent="0.2">
      <c r="D4026" s="145"/>
    </row>
    <row r="4027" spans="4:4" x14ac:dyDescent="0.2">
      <c r="D4027" s="145"/>
    </row>
    <row r="4028" spans="4:4" x14ac:dyDescent="0.2">
      <c r="D4028" s="145"/>
    </row>
    <row r="4029" spans="4:4" x14ac:dyDescent="0.2">
      <c r="D4029" s="145"/>
    </row>
    <row r="4030" spans="4:4" x14ac:dyDescent="0.2">
      <c r="D4030" s="145"/>
    </row>
    <row r="4031" spans="4:4" x14ac:dyDescent="0.2">
      <c r="D4031" s="145"/>
    </row>
    <row r="4032" spans="4:4" x14ac:dyDescent="0.2">
      <c r="D4032" s="145"/>
    </row>
    <row r="4033" spans="4:4" x14ac:dyDescent="0.2">
      <c r="D4033" s="145"/>
    </row>
    <row r="4034" spans="4:4" x14ac:dyDescent="0.2">
      <c r="D4034" s="145"/>
    </row>
    <row r="4035" spans="4:4" x14ac:dyDescent="0.2">
      <c r="D4035" s="145"/>
    </row>
    <row r="4036" spans="4:4" x14ac:dyDescent="0.2">
      <c r="D4036" s="145"/>
    </row>
    <row r="4037" spans="4:4" x14ac:dyDescent="0.2">
      <c r="D4037" s="145"/>
    </row>
    <row r="4038" spans="4:4" x14ac:dyDescent="0.2">
      <c r="D4038" s="145"/>
    </row>
    <row r="4039" spans="4:4" x14ac:dyDescent="0.2">
      <c r="D4039" s="145"/>
    </row>
    <row r="4040" spans="4:4" x14ac:dyDescent="0.2">
      <c r="D4040" s="145"/>
    </row>
    <row r="4041" spans="4:4" x14ac:dyDescent="0.2">
      <c r="D4041" s="145"/>
    </row>
    <row r="4042" spans="4:4" x14ac:dyDescent="0.2">
      <c r="D4042" s="145"/>
    </row>
    <row r="4043" spans="4:4" x14ac:dyDescent="0.2">
      <c r="D4043" s="145"/>
    </row>
    <row r="4044" spans="4:4" x14ac:dyDescent="0.2">
      <c r="D4044" s="145"/>
    </row>
    <row r="4045" spans="4:4" x14ac:dyDescent="0.2">
      <c r="D4045" s="145"/>
    </row>
    <row r="4046" spans="4:4" x14ac:dyDescent="0.2">
      <c r="D4046" s="145"/>
    </row>
    <row r="4047" spans="4:4" x14ac:dyDescent="0.2">
      <c r="D4047" s="145"/>
    </row>
    <row r="4048" spans="4:4" x14ac:dyDescent="0.2">
      <c r="D4048" s="145"/>
    </row>
    <row r="4049" spans="4:4" x14ac:dyDescent="0.2">
      <c r="D4049" s="145"/>
    </row>
    <row r="4050" spans="4:4" x14ac:dyDescent="0.2">
      <c r="D4050" s="145"/>
    </row>
    <row r="4051" spans="4:4" x14ac:dyDescent="0.2">
      <c r="D4051" s="145"/>
    </row>
    <row r="4052" spans="4:4" x14ac:dyDescent="0.2">
      <c r="D4052" s="145"/>
    </row>
    <row r="4053" spans="4:4" x14ac:dyDescent="0.2">
      <c r="D4053" s="145"/>
    </row>
    <row r="4054" spans="4:4" x14ac:dyDescent="0.2">
      <c r="D4054" s="145"/>
    </row>
    <row r="4055" spans="4:4" x14ac:dyDescent="0.2">
      <c r="D4055" s="145"/>
    </row>
    <row r="4056" spans="4:4" x14ac:dyDescent="0.2">
      <c r="D4056" s="145"/>
    </row>
    <row r="4057" spans="4:4" x14ac:dyDescent="0.2">
      <c r="D4057" s="145"/>
    </row>
    <row r="4058" spans="4:4" x14ac:dyDescent="0.2">
      <c r="D4058" s="145"/>
    </row>
    <row r="4059" spans="4:4" x14ac:dyDescent="0.2">
      <c r="D4059" s="145"/>
    </row>
    <row r="4060" spans="4:4" x14ac:dyDescent="0.2">
      <c r="D4060" s="145"/>
    </row>
    <row r="4061" spans="4:4" x14ac:dyDescent="0.2">
      <c r="D4061" s="145"/>
    </row>
    <row r="4062" spans="4:4" x14ac:dyDescent="0.2">
      <c r="D4062" s="145"/>
    </row>
    <row r="4063" spans="4:4" x14ac:dyDescent="0.2">
      <c r="D4063" s="145"/>
    </row>
    <row r="4064" spans="4:4" x14ac:dyDescent="0.2">
      <c r="D4064" s="145"/>
    </row>
    <row r="4065" spans="4:4" x14ac:dyDescent="0.2">
      <c r="D4065" s="145"/>
    </row>
    <row r="4066" spans="4:4" x14ac:dyDescent="0.2">
      <c r="D4066" s="145"/>
    </row>
    <row r="4067" spans="4:4" x14ac:dyDescent="0.2">
      <c r="D4067" s="145"/>
    </row>
    <row r="4068" spans="4:4" x14ac:dyDescent="0.2">
      <c r="D4068" s="145"/>
    </row>
    <row r="4069" spans="4:4" x14ac:dyDescent="0.2">
      <c r="D4069" s="145"/>
    </row>
    <row r="4070" spans="4:4" x14ac:dyDescent="0.2">
      <c r="D4070" s="145"/>
    </row>
    <row r="4071" spans="4:4" x14ac:dyDescent="0.2">
      <c r="D4071" s="145"/>
    </row>
    <row r="4072" spans="4:4" x14ac:dyDescent="0.2">
      <c r="D4072" s="145"/>
    </row>
    <row r="4073" spans="4:4" x14ac:dyDescent="0.2">
      <c r="D4073" s="145"/>
    </row>
    <row r="4074" spans="4:4" x14ac:dyDescent="0.2">
      <c r="D4074" s="145"/>
    </row>
    <row r="4075" spans="4:4" x14ac:dyDescent="0.2">
      <c r="D4075" s="145"/>
    </row>
    <row r="4076" spans="4:4" x14ac:dyDescent="0.2">
      <c r="D4076" s="145"/>
    </row>
    <row r="4077" spans="4:4" x14ac:dyDescent="0.2">
      <c r="D4077" s="145"/>
    </row>
    <row r="4078" spans="4:4" x14ac:dyDescent="0.2">
      <c r="D4078" s="145"/>
    </row>
    <row r="4079" spans="4:4" x14ac:dyDescent="0.2">
      <c r="D4079" s="145"/>
    </row>
    <row r="4080" spans="4:4" x14ac:dyDescent="0.2">
      <c r="D4080" s="145"/>
    </row>
    <row r="4081" spans="4:4" x14ac:dyDescent="0.2">
      <c r="D4081" s="145"/>
    </row>
    <row r="4082" spans="4:4" x14ac:dyDescent="0.2">
      <c r="D4082" s="145"/>
    </row>
    <row r="4083" spans="4:4" x14ac:dyDescent="0.2">
      <c r="D4083" s="145"/>
    </row>
    <row r="4084" spans="4:4" x14ac:dyDescent="0.2">
      <c r="D4084" s="145"/>
    </row>
    <row r="4085" spans="4:4" x14ac:dyDescent="0.2">
      <c r="D4085" s="145"/>
    </row>
    <row r="4086" spans="4:4" x14ac:dyDescent="0.2">
      <c r="D4086" s="145"/>
    </row>
    <row r="4087" spans="4:4" x14ac:dyDescent="0.2">
      <c r="D4087" s="145"/>
    </row>
    <row r="4088" spans="4:4" x14ac:dyDescent="0.2">
      <c r="D4088" s="145"/>
    </row>
    <row r="4089" spans="4:4" x14ac:dyDescent="0.2">
      <c r="D4089" s="145"/>
    </row>
    <row r="4090" spans="4:4" x14ac:dyDescent="0.2">
      <c r="D4090" s="145"/>
    </row>
    <row r="4091" spans="4:4" x14ac:dyDescent="0.2">
      <c r="D4091" s="145"/>
    </row>
    <row r="4092" spans="4:4" x14ac:dyDescent="0.2">
      <c r="D4092" s="145"/>
    </row>
    <row r="4093" spans="4:4" x14ac:dyDescent="0.2">
      <c r="D4093" s="145"/>
    </row>
    <row r="4094" spans="4:4" x14ac:dyDescent="0.2">
      <c r="D4094" s="145"/>
    </row>
    <row r="4095" spans="4:4" x14ac:dyDescent="0.2">
      <c r="D4095" s="145"/>
    </row>
    <row r="4096" spans="4:4" x14ac:dyDescent="0.2">
      <c r="D4096" s="145"/>
    </row>
    <row r="4097" spans="4:4" x14ac:dyDescent="0.2">
      <c r="D4097" s="145"/>
    </row>
    <row r="4098" spans="4:4" x14ac:dyDescent="0.2">
      <c r="D4098" s="145"/>
    </row>
    <row r="4099" spans="4:4" x14ac:dyDescent="0.2">
      <c r="D4099" s="145"/>
    </row>
    <row r="4100" spans="4:4" x14ac:dyDescent="0.2">
      <c r="D4100" s="145"/>
    </row>
    <row r="4101" spans="4:4" x14ac:dyDescent="0.2">
      <c r="D4101" s="145"/>
    </row>
    <row r="4102" spans="4:4" x14ac:dyDescent="0.2">
      <c r="D4102" s="145"/>
    </row>
    <row r="4103" spans="4:4" x14ac:dyDescent="0.2">
      <c r="D4103" s="145"/>
    </row>
    <row r="4104" spans="4:4" x14ac:dyDescent="0.2">
      <c r="D4104" s="145"/>
    </row>
    <row r="4105" spans="4:4" x14ac:dyDescent="0.2">
      <c r="D4105" s="145"/>
    </row>
    <row r="4106" spans="4:4" x14ac:dyDescent="0.2">
      <c r="D4106" s="145"/>
    </row>
    <row r="4107" spans="4:4" x14ac:dyDescent="0.2">
      <c r="D4107" s="145"/>
    </row>
    <row r="4108" spans="4:4" x14ac:dyDescent="0.2">
      <c r="D4108" s="145"/>
    </row>
    <row r="4109" spans="4:4" x14ac:dyDescent="0.2">
      <c r="D4109" s="145"/>
    </row>
    <row r="4110" spans="4:4" x14ac:dyDescent="0.2">
      <c r="D4110" s="145"/>
    </row>
    <row r="4111" spans="4:4" x14ac:dyDescent="0.2">
      <c r="D4111" s="145"/>
    </row>
    <row r="4112" spans="4:4" x14ac:dyDescent="0.2">
      <c r="D4112" s="145"/>
    </row>
    <row r="4113" spans="4:4" x14ac:dyDescent="0.2">
      <c r="D4113" s="145"/>
    </row>
    <row r="4114" spans="4:4" x14ac:dyDescent="0.2">
      <c r="D4114" s="145"/>
    </row>
    <row r="4115" spans="4:4" x14ac:dyDescent="0.2">
      <c r="D4115" s="145"/>
    </row>
    <row r="4116" spans="4:4" x14ac:dyDescent="0.2">
      <c r="D4116" s="145"/>
    </row>
    <row r="4117" spans="4:4" x14ac:dyDescent="0.2">
      <c r="D4117" s="145"/>
    </row>
    <row r="4118" spans="4:4" x14ac:dyDescent="0.2">
      <c r="D4118" s="145"/>
    </row>
    <row r="4119" spans="4:4" x14ac:dyDescent="0.2">
      <c r="D4119" s="145"/>
    </row>
    <row r="4120" spans="4:4" x14ac:dyDescent="0.2">
      <c r="D4120" s="145"/>
    </row>
    <row r="4121" spans="4:4" x14ac:dyDescent="0.2">
      <c r="D4121" s="145"/>
    </row>
    <row r="4122" spans="4:4" x14ac:dyDescent="0.2">
      <c r="D4122" s="145"/>
    </row>
    <row r="4123" spans="4:4" x14ac:dyDescent="0.2">
      <c r="D4123" s="145"/>
    </row>
    <row r="4124" spans="4:4" x14ac:dyDescent="0.2">
      <c r="D4124" s="145"/>
    </row>
    <row r="4125" spans="4:4" x14ac:dyDescent="0.2">
      <c r="D4125" s="145"/>
    </row>
    <row r="4126" spans="4:4" x14ac:dyDescent="0.2">
      <c r="D4126" s="145"/>
    </row>
    <row r="4127" spans="4:4" x14ac:dyDescent="0.2">
      <c r="D4127" s="145"/>
    </row>
    <row r="4128" spans="4:4" x14ac:dyDescent="0.2">
      <c r="D4128" s="145"/>
    </row>
    <row r="4129" spans="4:4" x14ac:dyDescent="0.2">
      <c r="D4129" s="145"/>
    </row>
    <row r="4130" spans="4:4" x14ac:dyDescent="0.2">
      <c r="D4130" s="145"/>
    </row>
    <row r="4131" spans="4:4" x14ac:dyDescent="0.2">
      <c r="D4131" s="145"/>
    </row>
    <row r="4132" spans="4:4" x14ac:dyDescent="0.2">
      <c r="D4132" s="145"/>
    </row>
    <row r="4133" spans="4:4" x14ac:dyDescent="0.2">
      <c r="D4133" s="145"/>
    </row>
    <row r="4134" spans="4:4" x14ac:dyDescent="0.2">
      <c r="D4134" s="145"/>
    </row>
    <row r="4135" spans="4:4" x14ac:dyDescent="0.2">
      <c r="D4135" s="145"/>
    </row>
    <row r="4136" spans="4:4" x14ac:dyDescent="0.2">
      <c r="D4136" s="145"/>
    </row>
    <row r="4137" spans="4:4" x14ac:dyDescent="0.2">
      <c r="D4137" s="145"/>
    </row>
    <row r="4138" spans="4:4" x14ac:dyDescent="0.2">
      <c r="D4138" s="145"/>
    </row>
    <row r="4139" spans="4:4" x14ac:dyDescent="0.2">
      <c r="D4139" s="145"/>
    </row>
    <row r="4140" spans="4:4" x14ac:dyDescent="0.2">
      <c r="D4140" s="145"/>
    </row>
    <row r="4141" spans="4:4" x14ac:dyDescent="0.2">
      <c r="D4141" s="145"/>
    </row>
    <row r="4142" spans="4:4" x14ac:dyDescent="0.2">
      <c r="D4142" s="145"/>
    </row>
    <row r="4143" spans="4:4" x14ac:dyDescent="0.2">
      <c r="D4143" s="145"/>
    </row>
    <row r="4144" spans="4:4" x14ac:dyDescent="0.2">
      <c r="D4144" s="145"/>
    </row>
    <row r="4145" spans="4:4" x14ac:dyDescent="0.2">
      <c r="D4145" s="145"/>
    </row>
    <row r="4146" spans="4:4" x14ac:dyDescent="0.2">
      <c r="D4146" s="145"/>
    </row>
    <row r="4147" spans="4:4" x14ac:dyDescent="0.2">
      <c r="D4147" s="145"/>
    </row>
    <row r="4148" spans="4:4" x14ac:dyDescent="0.2">
      <c r="D4148" s="145"/>
    </row>
    <row r="4149" spans="4:4" x14ac:dyDescent="0.2">
      <c r="D4149" s="145"/>
    </row>
    <row r="4150" spans="4:4" x14ac:dyDescent="0.2">
      <c r="D4150" s="145"/>
    </row>
    <row r="4151" spans="4:4" x14ac:dyDescent="0.2">
      <c r="D4151" s="145"/>
    </row>
    <row r="4152" spans="4:4" x14ac:dyDescent="0.2">
      <c r="D4152" s="145"/>
    </row>
    <row r="4153" spans="4:4" x14ac:dyDescent="0.2">
      <c r="D4153" s="145"/>
    </row>
    <row r="4154" spans="4:4" x14ac:dyDescent="0.2">
      <c r="D4154" s="145"/>
    </row>
    <row r="4155" spans="4:4" x14ac:dyDescent="0.2">
      <c r="D4155" s="145"/>
    </row>
    <row r="4156" spans="4:4" x14ac:dyDescent="0.2">
      <c r="D4156" s="145"/>
    </row>
    <row r="4157" spans="4:4" x14ac:dyDescent="0.2">
      <c r="D4157" s="145"/>
    </row>
    <row r="4158" spans="4:4" x14ac:dyDescent="0.2">
      <c r="D4158" s="145"/>
    </row>
    <row r="4159" spans="4:4" x14ac:dyDescent="0.2">
      <c r="D4159" s="145"/>
    </row>
    <row r="4160" spans="4:4" x14ac:dyDescent="0.2">
      <c r="D4160" s="145"/>
    </row>
    <row r="4161" spans="4:4" x14ac:dyDescent="0.2">
      <c r="D4161" s="145"/>
    </row>
    <row r="4162" spans="4:4" x14ac:dyDescent="0.2">
      <c r="D4162" s="145"/>
    </row>
    <row r="4163" spans="4:4" x14ac:dyDescent="0.2">
      <c r="D4163" s="145"/>
    </row>
    <row r="4164" spans="4:4" x14ac:dyDescent="0.2">
      <c r="D4164" s="145"/>
    </row>
    <row r="4165" spans="4:4" x14ac:dyDescent="0.2">
      <c r="D4165" s="145"/>
    </row>
    <row r="4166" spans="4:4" x14ac:dyDescent="0.2">
      <c r="D4166" s="145"/>
    </row>
    <row r="4167" spans="4:4" x14ac:dyDescent="0.2">
      <c r="D4167" s="145"/>
    </row>
    <row r="4168" spans="4:4" x14ac:dyDescent="0.2">
      <c r="D4168" s="145"/>
    </row>
    <row r="4169" spans="4:4" x14ac:dyDescent="0.2">
      <c r="D4169" s="145"/>
    </row>
    <row r="4170" spans="4:4" x14ac:dyDescent="0.2">
      <c r="D4170" s="145"/>
    </row>
    <row r="4171" spans="4:4" x14ac:dyDescent="0.2">
      <c r="D4171" s="145"/>
    </row>
    <row r="4172" spans="4:4" x14ac:dyDescent="0.2">
      <c r="D4172" s="145"/>
    </row>
    <row r="4173" spans="4:4" x14ac:dyDescent="0.2">
      <c r="D4173" s="145"/>
    </row>
    <row r="4174" spans="4:4" x14ac:dyDescent="0.2">
      <c r="D4174" s="145"/>
    </row>
    <row r="4175" spans="4:4" x14ac:dyDescent="0.2">
      <c r="D4175" s="145"/>
    </row>
    <row r="4176" spans="4:4" x14ac:dyDescent="0.2">
      <c r="D4176" s="145"/>
    </row>
    <row r="4177" spans="4:4" x14ac:dyDescent="0.2">
      <c r="D4177" s="145"/>
    </row>
    <row r="4178" spans="4:4" x14ac:dyDescent="0.2">
      <c r="D4178" s="145"/>
    </row>
    <row r="4179" spans="4:4" x14ac:dyDescent="0.2">
      <c r="D4179" s="145"/>
    </row>
    <row r="4180" spans="4:4" x14ac:dyDescent="0.2">
      <c r="D4180" s="145"/>
    </row>
    <row r="4181" spans="4:4" x14ac:dyDescent="0.2">
      <c r="D4181" s="145"/>
    </row>
    <row r="4182" spans="4:4" x14ac:dyDescent="0.2">
      <c r="D4182" s="145"/>
    </row>
    <row r="4183" spans="4:4" x14ac:dyDescent="0.2">
      <c r="D4183" s="145"/>
    </row>
    <row r="4184" spans="4:4" x14ac:dyDescent="0.2">
      <c r="D4184" s="145"/>
    </row>
    <row r="4185" spans="4:4" x14ac:dyDescent="0.2">
      <c r="D4185" s="145"/>
    </row>
    <row r="4186" spans="4:4" x14ac:dyDescent="0.2">
      <c r="D4186" s="145"/>
    </row>
    <row r="4187" spans="4:4" x14ac:dyDescent="0.2">
      <c r="D4187" s="145"/>
    </row>
    <row r="4188" spans="4:4" x14ac:dyDescent="0.2">
      <c r="D4188" s="145"/>
    </row>
    <row r="4189" spans="4:4" x14ac:dyDescent="0.2">
      <c r="D4189" s="145"/>
    </row>
    <row r="4190" spans="4:4" x14ac:dyDescent="0.2">
      <c r="D4190" s="145"/>
    </row>
    <row r="4191" spans="4:4" x14ac:dyDescent="0.2">
      <c r="D4191" s="145"/>
    </row>
    <row r="4192" spans="4:4" x14ac:dyDescent="0.2">
      <c r="D4192" s="145"/>
    </row>
    <row r="4193" spans="4:4" x14ac:dyDescent="0.2">
      <c r="D4193" s="145"/>
    </row>
    <row r="4194" spans="4:4" x14ac:dyDescent="0.2">
      <c r="D4194" s="145"/>
    </row>
    <row r="4195" spans="4:4" x14ac:dyDescent="0.2">
      <c r="D4195" s="145"/>
    </row>
    <row r="4196" spans="4:4" x14ac:dyDescent="0.2">
      <c r="D4196" s="145"/>
    </row>
    <row r="4197" spans="4:4" x14ac:dyDescent="0.2">
      <c r="D4197" s="145"/>
    </row>
    <row r="4198" spans="4:4" x14ac:dyDescent="0.2">
      <c r="D4198" s="145"/>
    </row>
    <row r="4199" spans="4:4" x14ac:dyDescent="0.2">
      <c r="D4199" s="145"/>
    </row>
    <row r="4200" spans="4:4" x14ac:dyDescent="0.2">
      <c r="D4200" s="145"/>
    </row>
    <row r="4201" spans="4:4" x14ac:dyDescent="0.2">
      <c r="D4201" s="145"/>
    </row>
    <row r="4202" spans="4:4" x14ac:dyDescent="0.2">
      <c r="D4202" s="145"/>
    </row>
    <row r="4203" spans="4:4" x14ac:dyDescent="0.2">
      <c r="D4203" s="145"/>
    </row>
    <row r="4204" spans="4:4" x14ac:dyDescent="0.2">
      <c r="D4204" s="145"/>
    </row>
    <row r="4205" spans="4:4" x14ac:dyDescent="0.2">
      <c r="D4205" s="145"/>
    </row>
    <row r="4206" spans="4:4" x14ac:dyDescent="0.2">
      <c r="D4206" s="145"/>
    </row>
    <row r="4207" spans="4:4" x14ac:dyDescent="0.2">
      <c r="D4207" s="145"/>
    </row>
    <row r="4208" spans="4:4" x14ac:dyDescent="0.2">
      <c r="D4208" s="145"/>
    </row>
    <row r="4209" spans="4:4" x14ac:dyDescent="0.2">
      <c r="D4209" s="145"/>
    </row>
    <row r="4210" spans="4:4" x14ac:dyDescent="0.2">
      <c r="D4210" s="145"/>
    </row>
    <row r="4211" spans="4:4" x14ac:dyDescent="0.2">
      <c r="D4211" s="145"/>
    </row>
    <row r="4212" spans="4:4" x14ac:dyDescent="0.2">
      <c r="D4212" s="145"/>
    </row>
    <row r="4213" spans="4:4" x14ac:dyDescent="0.2">
      <c r="D4213" s="145"/>
    </row>
    <row r="4214" spans="4:4" x14ac:dyDescent="0.2">
      <c r="D4214" s="145"/>
    </row>
    <row r="4215" spans="4:4" x14ac:dyDescent="0.2">
      <c r="D4215" s="145"/>
    </row>
    <row r="4216" spans="4:4" x14ac:dyDescent="0.2">
      <c r="D4216" s="145"/>
    </row>
    <row r="4217" spans="4:4" x14ac:dyDescent="0.2">
      <c r="D4217" s="145"/>
    </row>
    <row r="4218" spans="4:4" x14ac:dyDescent="0.2">
      <c r="D4218" s="145"/>
    </row>
    <row r="4219" spans="4:4" x14ac:dyDescent="0.2">
      <c r="D4219" s="145"/>
    </row>
    <row r="4220" spans="4:4" x14ac:dyDescent="0.2">
      <c r="D4220" s="145"/>
    </row>
    <row r="4221" spans="4:4" x14ac:dyDescent="0.2">
      <c r="D4221" s="145"/>
    </row>
    <row r="4222" spans="4:4" x14ac:dyDescent="0.2">
      <c r="D4222" s="145"/>
    </row>
    <row r="4223" spans="4:4" x14ac:dyDescent="0.2">
      <c r="D4223" s="145"/>
    </row>
    <row r="4224" spans="4:4" x14ac:dyDescent="0.2">
      <c r="D4224" s="145"/>
    </row>
    <row r="4225" spans="4:4" x14ac:dyDescent="0.2">
      <c r="D4225" s="145"/>
    </row>
    <row r="4226" spans="4:4" x14ac:dyDescent="0.2">
      <c r="D4226" s="145"/>
    </row>
    <row r="4227" spans="4:4" x14ac:dyDescent="0.2">
      <c r="D4227" s="145"/>
    </row>
    <row r="4228" spans="4:4" x14ac:dyDescent="0.2">
      <c r="D4228" s="145"/>
    </row>
    <row r="4229" spans="4:4" x14ac:dyDescent="0.2">
      <c r="D4229" s="145"/>
    </row>
    <row r="4230" spans="4:4" x14ac:dyDescent="0.2">
      <c r="D4230" s="145"/>
    </row>
    <row r="4231" spans="4:4" x14ac:dyDescent="0.2">
      <c r="D4231" s="145"/>
    </row>
    <row r="4232" spans="4:4" x14ac:dyDescent="0.2">
      <c r="D4232" s="145"/>
    </row>
    <row r="4233" spans="4:4" x14ac:dyDescent="0.2">
      <c r="D4233" s="145"/>
    </row>
    <row r="4234" spans="4:4" x14ac:dyDescent="0.2">
      <c r="D4234" s="145"/>
    </row>
    <row r="4235" spans="4:4" x14ac:dyDescent="0.2">
      <c r="D4235" s="145"/>
    </row>
    <row r="4236" spans="4:4" x14ac:dyDescent="0.2">
      <c r="D4236" s="145"/>
    </row>
    <row r="4237" spans="4:4" x14ac:dyDescent="0.2">
      <c r="D4237" s="145"/>
    </row>
    <row r="4238" spans="4:4" x14ac:dyDescent="0.2">
      <c r="D4238" s="145"/>
    </row>
    <row r="4239" spans="4:4" x14ac:dyDescent="0.2">
      <c r="D4239" s="145"/>
    </row>
    <row r="4240" spans="4:4" x14ac:dyDescent="0.2">
      <c r="D4240" s="145"/>
    </row>
    <row r="4241" spans="4:4" x14ac:dyDescent="0.2">
      <c r="D4241" s="145"/>
    </row>
    <row r="4242" spans="4:4" x14ac:dyDescent="0.2">
      <c r="D4242" s="145"/>
    </row>
    <row r="4243" spans="4:4" x14ac:dyDescent="0.2">
      <c r="D4243" s="145"/>
    </row>
    <row r="4244" spans="4:4" x14ac:dyDescent="0.2">
      <c r="D4244" s="145"/>
    </row>
    <row r="4245" spans="4:4" x14ac:dyDescent="0.2">
      <c r="D4245" s="145"/>
    </row>
    <row r="4246" spans="4:4" x14ac:dyDescent="0.2">
      <c r="D4246" s="145"/>
    </row>
    <row r="4247" spans="4:4" x14ac:dyDescent="0.2">
      <c r="D4247" s="145"/>
    </row>
    <row r="4248" spans="4:4" x14ac:dyDescent="0.2">
      <c r="D4248" s="145"/>
    </row>
    <row r="4249" spans="4:4" x14ac:dyDescent="0.2">
      <c r="D4249" s="145"/>
    </row>
    <row r="4250" spans="4:4" x14ac:dyDescent="0.2">
      <c r="D4250" s="145"/>
    </row>
    <row r="4251" spans="4:4" x14ac:dyDescent="0.2">
      <c r="D4251" s="145"/>
    </row>
    <row r="4252" spans="4:4" x14ac:dyDescent="0.2">
      <c r="D4252" s="145"/>
    </row>
    <row r="4253" spans="4:4" x14ac:dyDescent="0.2">
      <c r="D4253" s="145"/>
    </row>
    <row r="4254" spans="4:4" x14ac:dyDescent="0.2">
      <c r="D4254" s="145"/>
    </row>
    <row r="4255" spans="4:4" x14ac:dyDescent="0.2">
      <c r="D4255" s="145"/>
    </row>
    <row r="4256" spans="4:4" x14ac:dyDescent="0.2">
      <c r="D4256" s="145"/>
    </row>
    <row r="4257" spans="4:4" x14ac:dyDescent="0.2">
      <c r="D4257" s="145"/>
    </row>
    <row r="4258" spans="4:4" x14ac:dyDescent="0.2">
      <c r="D4258" s="145"/>
    </row>
    <row r="4259" spans="4:4" x14ac:dyDescent="0.2">
      <c r="D4259" s="145"/>
    </row>
    <row r="4260" spans="4:4" x14ac:dyDescent="0.2">
      <c r="D4260" s="145"/>
    </row>
    <row r="4261" spans="4:4" x14ac:dyDescent="0.2">
      <c r="D4261" s="145"/>
    </row>
    <row r="4262" spans="4:4" x14ac:dyDescent="0.2">
      <c r="D4262" s="145"/>
    </row>
    <row r="4263" spans="4:4" x14ac:dyDescent="0.2">
      <c r="D4263" s="145"/>
    </row>
    <row r="4264" spans="4:4" x14ac:dyDescent="0.2">
      <c r="D4264" s="145"/>
    </row>
    <row r="4265" spans="4:4" x14ac:dyDescent="0.2">
      <c r="D4265" s="145"/>
    </row>
    <row r="4266" spans="4:4" x14ac:dyDescent="0.2">
      <c r="D4266" s="145"/>
    </row>
    <row r="4267" spans="4:4" x14ac:dyDescent="0.2">
      <c r="D4267" s="145"/>
    </row>
    <row r="4268" spans="4:4" x14ac:dyDescent="0.2">
      <c r="D4268" s="145"/>
    </row>
    <row r="4269" spans="4:4" x14ac:dyDescent="0.2">
      <c r="D4269" s="145"/>
    </row>
    <row r="4270" spans="4:4" x14ac:dyDescent="0.2">
      <c r="D4270" s="145"/>
    </row>
    <row r="4271" spans="4:4" x14ac:dyDescent="0.2">
      <c r="D4271" s="145"/>
    </row>
    <row r="4272" spans="4:4" x14ac:dyDescent="0.2">
      <c r="D4272" s="145"/>
    </row>
    <row r="4273" spans="4:4" x14ac:dyDescent="0.2">
      <c r="D4273" s="145"/>
    </row>
    <row r="4274" spans="4:4" x14ac:dyDescent="0.2">
      <c r="D4274" s="145"/>
    </row>
    <row r="4275" spans="4:4" x14ac:dyDescent="0.2">
      <c r="D4275" s="145"/>
    </row>
    <row r="4276" spans="4:4" x14ac:dyDescent="0.2">
      <c r="D4276" s="145"/>
    </row>
    <row r="4277" spans="4:4" x14ac:dyDescent="0.2">
      <c r="D4277" s="145"/>
    </row>
    <row r="4278" spans="4:4" x14ac:dyDescent="0.2">
      <c r="D4278" s="145"/>
    </row>
    <row r="4279" spans="4:4" x14ac:dyDescent="0.2">
      <c r="D4279" s="145"/>
    </row>
    <row r="4280" spans="4:4" x14ac:dyDescent="0.2">
      <c r="D4280" s="145"/>
    </row>
    <row r="4281" spans="4:4" x14ac:dyDescent="0.2">
      <c r="D4281" s="145"/>
    </row>
    <row r="4282" spans="4:4" x14ac:dyDescent="0.2">
      <c r="D4282" s="145"/>
    </row>
    <row r="4283" spans="4:4" x14ac:dyDescent="0.2">
      <c r="D4283" s="145"/>
    </row>
    <row r="4284" spans="4:4" x14ac:dyDescent="0.2">
      <c r="D4284" s="145"/>
    </row>
    <row r="4285" spans="4:4" x14ac:dyDescent="0.2">
      <c r="D4285" s="145"/>
    </row>
    <row r="4286" spans="4:4" x14ac:dyDescent="0.2">
      <c r="D4286" s="145"/>
    </row>
    <row r="4287" spans="4:4" x14ac:dyDescent="0.2">
      <c r="D4287" s="145"/>
    </row>
    <row r="4288" spans="4:4" x14ac:dyDescent="0.2">
      <c r="D4288" s="145"/>
    </row>
    <row r="4289" spans="4:4" x14ac:dyDescent="0.2">
      <c r="D4289" s="145"/>
    </row>
    <row r="4290" spans="4:4" x14ac:dyDescent="0.2">
      <c r="D4290" s="145"/>
    </row>
    <row r="4291" spans="4:4" x14ac:dyDescent="0.2">
      <c r="D4291" s="145"/>
    </row>
    <row r="4292" spans="4:4" x14ac:dyDescent="0.2">
      <c r="D4292" s="145"/>
    </row>
    <row r="4293" spans="4:4" x14ac:dyDescent="0.2">
      <c r="D4293" s="145"/>
    </row>
    <row r="4294" spans="4:4" x14ac:dyDescent="0.2">
      <c r="D4294" s="145"/>
    </row>
    <row r="4295" spans="4:4" x14ac:dyDescent="0.2">
      <c r="D4295" s="145"/>
    </row>
    <row r="4296" spans="4:4" x14ac:dyDescent="0.2">
      <c r="D4296" s="145"/>
    </row>
    <row r="4297" spans="4:4" x14ac:dyDescent="0.2">
      <c r="D4297" s="145"/>
    </row>
    <row r="4298" spans="4:4" x14ac:dyDescent="0.2">
      <c r="D4298" s="145"/>
    </row>
    <row r="4299" spans="4:4" x14ac:dyDescent="0.2">
      <c r="D4299" s="145"/>
    </row>
    <row r="4300" spans="4:4" x14ac:dyDescent="0.2">
      <c r="D4300" s="145"/>
    </row>
    <row r="4301" spans="4:4" x14ac:dyDescent="0.2">
      <c r="D4301" s="145"/>
    </row>
    <row r="4302" spans="4:4" x14ac:dyDescent="0.2">
      <c r="D4302" s="145"/>
    </row>
    <row r="4303" spans="4:4" x14ac:dyDescent="0.2">
      <c r="D4303" s="145"/>
    </row>
    <row r="4304" spans="4:4" x14ac:dyDescent="0.2">
      <c r="D4304" s="145"/>
    </row>
    <row r="4305" spans="4:4" x14ac:dyDescent="0.2">
      <c r="D4305" s="145"/>
    </row>
    <row r="4306" spans="4:4" x14ac:dyDescent="0.2">
      <c r="D4306" s="145"/>
    </row>
    <row r="4307" spans="4:4" x14ac:dyDescent="0.2">
      <c r="D4307" s="145"/>
    </row>
    <row r="4308" spans="4:4" x14ac:dyDescent="0.2">
      <c r="D4308" s="145"/>
    </row>
    <row r="4309" spans="4:4" x14ac:dyDescent="0.2">
      <c r="D4309" s="145"/>
    </row>
    <row r="4310" spans="4:4" x14ac:dyDescent="0.2">
      <c r="D4310" s="145"/>
    </row>
    <row r="4311" spans="4:4" x14ac:dyDescent="0.2">
      <c r="D4311" s="145"/>
    </row>
    <row r="4312" spans="4:4" x14ac:dyDescent="0.2">
      <c r="D4312" s="145"/>
    </row>
    <row r="4313" spans="4:4" x14ac:dyDescent="0.2">
      <c r="D4313" s="145"/>
    </row>
    <row r="4314" spans="4:4" x14ac:dyDescent="0.2">
      <c r="D4314" s="145"/>
    </row>
    <row r="4315" spans="4:4" x14ac:dyDescent="0.2">
      <c r="D4315" s="145"/>
    </row>
    <row r="4316" spans="4:4" x14ac:dyDescent="0.2">
      <c r="D4316" s="145"/>
    </row>
    <row r="4317" spans="4:4" x14ac:dyDescent="0.2">
      <c r="D4317" s="145"/>
    </row>
    <row r="4318" spans="4:4" x14ac:dyDescent="0.2">
      <c r="D4318" s="145"/>
    </row>
    <row r="4319" spans="4:4" x14ac:dyDescent="0.2">
      <c r="D4319" s="145"/>
    </row>
    <row r="4320" spans="4:4" x14ac:dyDescent="0.2">
      <c r="D4320" s="145"/>
    </row>
    <row r="4321" spans="4:4" x14ac:dyDescent="0.2">
      <c r="D4321" s="145"/>
    </row>
    <row r="4322" spans="4:4" x14ac:dyDescent="0.2">
      <c r="D4322" s="145"/>
    </row>
    <row r="4323" spans="4:4" x14ac:dyDescent="0.2">
      <c r="D4323" s="145"/>
    </row>
    <row r="4324" spans="4:4" x14ac:dyDescent="0.2">
      <c r="D4324" s="145"/>
    </row>
    <row r="4325" spans="4:4" x14ac:dyDescent="0.2">
      <c r="D4325" s="145"/>
    </row>
    <row r="4326" spans="4:4" x14ac:dyDescent="0.2">
      <c r="D4326" s="145"/>
    </row>
    <row r="4327" spans="4:4" x14ac:dyDescent="0.2">
      <c r="D4327" s="145"/>
    </row>
    <row r="4328" spans="4:4" x14ac:dyDescent="0.2">
      <c r="D4328" s="145"/>
    </row>
    <row r="4329" spans="4:4" x14ac:dyDescent="0.2">
      <c r="D4329" s="145"/>
    </row>
    <row r="4330" spans="4:4" x14ac:dyDescent="0.2">
      <c r="D4330" s="145"/>
    </row>
    <row r="4331" spans="4:4" x14ac:dyDescent="0.2">
      <c r="D4331" s="145"/>
    </row>
    <row r="4332" spans="4:4" x14ac:dyDescent="0.2">
      <c r="D4332" s="145"/>
    </row>
    <row r="4333" spans="4:4" x14ac:dyDescent="0.2">
      <c r="D4333" s="145"/>
    </row>
    <row r="4334" spans="4:4" x14ac:dyDescent="0.2">
      <c r="D4334" s="145"/>
    </row>
    <row r="4335" spans="4:4" x14ac:dyDescent="0.2">
      <c r="D4335" s="145"/>
    </row>
    <row r="4336" spans="4:4" x14ac:dyDescent="0.2">
      <c r="D4336" s="145"/>
    </row>
    <row r="4337" spans="4:4" x14ac:dyDescent="0.2">
      <c r="D4337" s="145"/>
    </row>
    <row r="4338" spans="4:4" x14ac:dyDescent="0.2">
      <c r="D4338" s="145"/>
    </row>
    <row r="4339" spans="4:4" x14ac:dyDescent="0.2">
      <c r="D4339" s="145"/>
    </row>
    <row r="4340" spans="4:4" x14ac:dyDescent="0.2">
      <c r="D4340" s="145"/>
    </row>
    <row r="4341" spans="4:4" x14ac:dyDescent="0.2">
      <c r="D4341" s="145"/>
    </row>
    <row r="4342" spans="4:4" x14ac:dyDescent="0.2">
      <c r="D4342" s="145"/>
    </row>
    <row r="4343" spans="4:4" x14ac:dyDescent="0.2">
      <c r="D4343" s="145"/>
    </row>
    <row r="4344" spans="4:4" x14ac:dyDescent="0.2">
      <c r="D4344" s="145"/>
    </row>
    <row r="4345" spans="4:4" x14ac:dyDescent="0.2">
      <c r="D4345" s="145"/>
    </row>
    <row r="4346" spans="4:4" x14ac:dyDescent="0.2">
      <c r="D4346" s="145"/>
    </row>
    <row r="4347" spans="4:4" x14ac:dyDescent="0.2">
      <c r="D4347" s="145"/>
    </row>
    <row r="4348" spans="4:4" x14ac:dyDescent="0.2">
      <c r="D4348" s="145"/>
    </row>
    <row r="4349" spans="4:4" x14ac:dyDescent="0.2">
      <c r="D4349" s="145"/>
    </row>
    <row r="4350" spans="4:4" x14ac:dyDescent="0.2">
      <c r="D4350" s="145"/>
    </row>
    <row r="4351" spans="4:4" x14ac:dyDescent="0.2">
      <c r="D4351" s="145"/>
    </row>
    <row r="4352" spans="4:4" x14ac:dyDescent="0.2">
      <c r="D4352" s="145"/>
    </row>
    <row r="4353" spans="4:4" x14ac:dyDescent="0.2">
      <c r="D4353" s="145"/>
    </row>
    <row r="4354" spans="4:4" x14ac:dyDescent="0.2">
      <c r="D4354" s="145"/>
    </row>
    <row r="4355" spans="4:4" x14ac:dyDescent="0.2">
      <c r="D4355" s="145"/>
    </row>
    <row r="4356" spans="4:4" x14ac:dyDescent="0.2">
      <c r="D4356" s="145"/>
    </row>
    <row r="4357" spans="4:4" x14ac:dyDescent="0.2">
      <c r="D4357" s="145"/>
    </row>
    <row r="4358" spans="4:4" x14ac:dyDescent="0.2">
      <c r="D4358" s="145"/>
    </row>
    <row r="4359" spans="4:4" x14ac:dyDescent="0.2">
      <c r="D4359" s="145"/>
    </row>
    <row r="4360" spans="4:4" x14ac:dyDescent="0.2">
      <c r="D4360" s="145"/>
    </row>
    <row r="4361" spans="4:4" x14ac:dyDescent="0.2">
      <c r="D4361" s="145"/>
    </row>
    <row r="4362" spans="4:4" x14ac:dyDescent="0.2">
      <c r="D4362" s="145"/>
    </row>
    <row r="4363" spans="4:4" x14ac:dyDescent="0.2">
      <c r="D4363" s="145"/>
    </row>
    <row r="4364" spans="4:4" x14ac:dyDescent="0.2">
      <c r="D4364" s="145"/>
    </row>
    <row r="4365" spans="4:4" x14ac:dyDescent="0.2">
      <c r="D4365" s="145"/>
    </row>
    <row r="4366" spans="4:4" x14ac:dyDescent="0.2">
      <c r="D4366" s="145"/>
    </row>
    <row r="4367" spans="4:4" x14ac:dyDescent="0.2">
      <c r="D4367" s="145"/>
    </row>
    <row r="4368" spans="4:4" x14ac:dyDescent="0.2">
      <c r="D4368" s="145"/>
    </row>
    <row r="4369" spans="4:4" x14ac:dyDescent="0.2">
      <c r="D4369" s="145"/>
    </row>
    <row r="4370" spans="4:4" x14ac:dyDescent="0.2">
      <c r="D4370" s="145"/>
    </row>
    <row r="4371" spans="4:4" x14ac:dyDescent="0.2">
      <c r="D4371" s="145"/>
    </row>
    <row r="4372" spans="4:4" x14ac:dyDescent="0.2">
      <c r="D4372" s="145"/>
    </row>
    <row r="4373" spans="4:4" x14ac:dyDescent="0.2">
      <c r="D4373" s="145"/>
    </row>
    <row r="4374" spans="4:4" x14ac:dyDescent="0.2">
      <c r="D4374" s="145"/>
    </row>
    <row r="4375" spans="4:4" x14ac:dyDescent="0.2">
      <c r="D4375" s="145"/>
    </row>
    <row r="4376" spans="4:4" x14ac:dyDescent="0.2">
      <c r="D4376" s="145"/>
    </row>
    <row r="4377" spans="4:4" x14ac:dyDescent="0.2">
      <c r="D4377" s="145"/>
    </row>
    <row r="4378" spans="4:4" x14ac:dyDescent="0.2">
      <c r="D4378" s="145"/>
    </row>
    <row r="4379" spans="4:4" x14ac:dyDescent="0.2">
      <c r="D4379" s="145"/>
    </row>
    <row r="4380" spans="4:4" x14ac:dyDescent="0.2">
      <c r="D4380" s="145"/>
    </row>
    <row r="4381" spans="4:4" x14ac:dyDescent="0.2">
      <c r="D4381" s="145"/>
    </row>
    <row r="4382" spans="4:4" x14ac:dyDescent="0.2">
      <c r="D4382" s="145"/>
    </row>
    <row r="4383" spans="4:4" x14ac:dyDescent="0.2">
      <c r="D4383" s="145"/>
    </row>
    <row r="4384" spans="4:4" x14ac:dyDescent="0.2">
      <c r="D4384" s="145"/>
    </row>
    <row r="4385" spans="4:4" x14ac:dyDescent="0.2">
      <c r="D4385" s="145"/>
    </row>
    <row r="4386" spans="4:4" x14ac:dyDescent="0.2">
      <c r="D4386" s="145"/>
    </row>
    <row r="4387" spans="4:4" x14ac:dyDescent="0.2">
      <c r="D4387" s="145"/>
    </row>
    <row r="4388" spans="4:4" x14ac:dyDescent="0.2">
      <c r="D4388" s="145"/>
    </row>
    <row r="4389" spans="4:4" x14ac:dyDescent="0.2">
      <c r="D4389" s="145"/>
    </row>
    <row r="4390" spans="4:4" x14ac:dyDescent="0.2">
      <c r="D4390" s="145"/>
    </row>
    <row r="4391" spans="4:4" x14ac:dyDescent="0.2">
      <c r="D4391" s="145"/>
    </row>
    <row r="4392" spans="4:4" x14ac:dyDescent="0.2">
      <c r="D4392" s="145"/>
    </row>
    <row r="4393" spans="4:4" x14ac:dyDescent="0.2">
      <c r="D4393" s="145"/>
    </row>
    <row r="4394" spans="4:4" x14ac:dyDescent="0.2">
      <c r="D4394" s="145"/>
    </row>
    <row r="4395" spans="4:4" x14ac:dyDescent="0.2">
      <c r="D4395" s="145"/>
    </row>
    <row r="4396" spans="4:4" x14ac:dyDescent="0.2">
      <c r="D4396" s="145"/>
    </row>
    <row r="4397" spans="4:4" x14ac:dyDescent="0.2">
      <c r="D4397" s="145"/>
    </row>
    <row r="4398" spans="4:4" x14ac:dyDescent="0.2">
      <c r="D4398" s="145"/>
    </row>
    <row r="4399" spans="4:4" x14ac:dyDescent="0.2">
      <c r="D4399" s="145"/>
    </row>
    <row r="4400" spans="4:4" x14ac:dyDescent="0.2">
      <c r="D4400" s="145"/>
    </row>
    <row r="4401" spans="4:4" x14ac:dyDescent="0.2">
      <c r="D4401" s="145"/>
    </row>
    <row r="4402" spans="4:4" x14ac:dyDescent="0.2">
      <c r="D4402" s="145"/>
    </row>
    <row r="4403" spans="4:4" x14ac:dyDescent="0.2">
      <c r="D4403" s="145"/>
    </row>
    <row r="4404" spans="4:4" x14ac:dyDescent="0.2">
      <c r="D4404" s="145"/>
    </row>
    <row r="4405" spans="4:4" x14ac:dyDescent="0.2">
      <c r="D4405" s="145"/>
    </row>
    <row r="4406" spans="4:4" x14ac:dyDescent="0.2">
      <c r="D4406" s="145"/>
    </row>
    <row r="4407" spans="4:4" x14ac:dyDescent="0.2">
      <c r="D4407" s="145"/>
    </row>
    <row r="4408" spans="4:4" x14ac:dyDescent="0.2">
      <c r="D4408" s="145"/>
    </row>
    <row r="4409" spans="4:4" x14ac:dyDescent="0.2">
      <c r="D4409" s="145"/>
    </row>
    <row r="4410" spans="4:4" x14ac:dyDescent="0.2">
      <c r="D4410" s="145"/>
    </row>
    <row r="4411" spans="4:4" x14ac:dyDescent="0.2">
      <c r="D4411" s="145"/>
    </row>
    <row r="4412" spans="4:4" x14ac:dyDescent="0.2">
      <c r="D4412" s="145"/>
    </row>
    <row r="4413" spans="4:4" x14ac:dyDescent="0.2">
      <c r="D4413" s="145"/>
    </row>
    <row r="4414" spans="4:4" x14ac:dyDescent="0.2">
      <c r="D4414" s="145"/>
    </row>
    <row r="4415" spans="4:4" x14ac:dyDescent="0.2">
      <c r="D4415" s="145"/>
    </row>
    <row r="4416" spans="4:4" x14ac:dyDescent="0.2">
      <c r="D4416" s="145"/>
    </row>
    <row r="4417" spans="4:4" x14ac:dyDescent="0.2">
      <c r="D4417" s="145"/>
    </row>
    <row r="4418" spans="4:4" x14ac:dyDescent="0.2">
      <c r="D4418" s="145"/>
    </row>
    <row r="4419" spans="4:4" x14ac:dyDescent="0.2">
      <c r="D4419" s="145"/>
    </row>
    <row r="4420" spans="4:4" x14ac:dyDescent="0.2">
      <c r="D4420" s="145"/>
    </row>
    <row r="4421" spans="4:4" x14ac:dyDescent="0.2">
      <c r="D4421" s="145"/>
    </row>
    <row r="4422" spans="4:4" x14ac:dyDescent="0.2">
      <c r="D4422" s="145"/>
    </row>
    <row r="4423" spans="4:4" x14ac:dyDescent="0.2">
      <c r="D4423" s="145"/>
    </row>
    <row r="4424" spans="4:4" x14ac:dyDescent="0.2">
      <c r="D4424" s="145"/>
    </row>
    <row r="4425" spans="4:4" x14ac:dyDescent="0.2">
      <c r="D4425" s="145"/>
    </row>
    <row r="4426" spans="4:4" x14ac:dyDescent="0.2">
      <c r="D4426" s="145"/>
    </row>
    <row r="4427" spans="4:4" x14ac:dyDescent="0.2">
      <c r="D4427" s="145"/>
    </row>
    <row r="4428" spans="4:4" x14ac:dyDescent="0.2">
      <c r="D4428" s="145"/>
    </row>
    <row r="4429" spans="4:4" x14ac:dyDescent="0.2">
      <c r="D4429" s="145"/>
    </row>
    <row r="4430" spans="4:4" x14ac:dyDescent="0.2">
      <c r="D4430" s="145"/>
    </row>
    <row r="4431" spans="4:4" x14ac:dyDescent="0.2">
      <c r="D4431" s="145"/>
    </row>
    <row r="4432" spans="4:4" x14ac:dyDescent="0.2">
      <c r="D4432" s="145"/>
    </row>
    <row r="4433" spans="4:4" x14ac:dyDescent="0.2">
      <c r="D4433" s="145"/>
    </row>
    <row r="4434" spans="4:4" x14ac:dyDescent="0.2">
      <c r="D4434" s="145"/>
    </row>
    <row r="4435" spans="4:4" x14ac:dyDescent="0.2">
      <c r="D4435" s="145"/>
    </row>
    <row r="4436" spans="4:4" x14ac:dyDescent="0.2">
      <c r="D4436" s="145"/>
    </row>
    <row r="4437" spans="4:4" x14ac:dyDescent="0.2">
      <c r="D4437" s="145"/>
    </row>
    <row r="4438" spans="4:4" x14ac:dyDescent="0.2">
      <c r="D4438" s="145"/>
    </row>
    <row r="4439" spans="4:4" x14ac:dyDescent="0.2">
      <c r="D4439" s="145"/>
    </row>
    <row r="4440" spans="4:4" x14ac:dyDescent="0.2">
      <c r="D4440" s="145"/>
    </row>
    <row r="4441" spans="4:4" x14ac:dyDescent="0.2">
      <c r="D4441" s="145"/>
    </row>
    <row r="4442" spans="4:4" x14ac:dyDescent="0.2">
      <c r="D4442" s="145"/>
    </row>
    <row r="4443" spans="4:4" x14ac:dyDescent="0.2">
      <c r="D4443" s="145"/>
    </row>
    <row r="4444" spans="4:4" x14ac:dyDescent="0.2">
      <c r="D4444" s="145"/>
    </row>
    <row r="4445" spans="4:4" x14ac:dyDescent="0.2">
      <c r="D4445" s="145"/>
    </row>
    <row r="4446" spans="4:4" x14ac:dyDescent="0.2">
      <c r="D4446" s="145"/>
    </row>
    <row r="4447" spans="4:4" x14ac:dyDescent="0.2">
      <c r="D4447" s="145"/>
    </row>
    <row r="4448" spans="4:4" x14ac:dyDescent="0.2">
      <c r="D4448" s="145"/>
    </row>
    <row r="4449" spans="4:4" x14ac:dyDescent="0.2">
      <c r="D4449" s="145"/>
    </row>
    <row r="4450" spans="4:4" x14ac:dyDescent="0.2">
      <c r="D4450" s="145"/>
    </row>
    <row r="4451" spans="4:4" x14ac:dyDescent="0.2">
      <c r="D4451" s="145"/>
    </row>
    <row r="4452" spans="4:4" x14ac:dyDescent="0.2">
      <c r="D4452" s="145"/>
    </row>
    <row r="4453" spans="4:4" x14ac:dyDescent="0.2">
      <c r="D4453" s="145"/>
    </row>
    <row r="4454" spans="4:4" x14ac:dyDescent="0.2">
      <c r="D4454" s="145"/>
    </row>
    <row r="4455" spans="4:4" x14ac:dyDescent="0.2">
      <c r="D4455" s="145"/>
    </row>
    <row r="4456" spans="4:4" x14ac:dyDescent="0.2">
      <c r="D4456" s="145"/>
    </row>
    <row r="4457" spans="4:4" x14ac:dyDescent="0.2">
      <c r="D4457" s="145"/>
    </row>
    <row r="4458" spans="4:4" x14ac:dyDescent="0.2">
      <c r="D4458" s="145"/>
    </row>
    <row r="4459" spans="4:4" x14ac:dyDescent="0.2">
      <c r="D4459" s="145"/>
    </row>
    <row r="4460" spans="4:4" x14ac:dyDescent="0.2">
      <c r="D4460" s="145"/>
    </row>
    <row r="4461" spans="4:4" x14ac:dyDescent="0.2">
      <c r="D4461" s="145"/>
    </row>
    <row r="4462" spans="4:4" x14ac:dyDescent="0.2">
      <c r="D4462" s="145"/>
    </row>
    <row r="4463" spans="4:4" x14ac:dyDescent="0.2">
      <c r="D4463" s="145"/>
    </row>
    <row r="4464" spans="4:4" x14ac:dyDescent="0.2">
      <c r="D4464" s="145"/>
    </row>
    <row r="4465" spans="4:4" x14ac:dyDescent="0.2">
      <c r="D4465" s="145"/>
    </row>
    <row r="4466" spans="4:4" x14ac:dyDescent="0.2">
      <c r="D4466" s="145"/>
    </row>
    <row r="4467" spans="4:4" x14ac:dyDescent="0.2">
      <c r="D4467" s="145"/>
    </row>
    <row r="4468" spans="4:4" x14ac:dyDescent="0.2">
      <c r="D4468" s="145"/>
    </row>
    <row r="4469" spans="4:4" x14ac:dyDescent="0.2">
      <c r="D4469" s="145"/>
    </row>
    <row r="4470" spans="4:4" x14ac:dyDescent="0.2">
      <c r="D4470" s="145"/>
    </row>
    <row r="4471" spans="4:4" x14ac:dyDescent="0.2">
      <c r="D4471" s="145"/>
    </row>
    <row r="4472" spans="4:4" x14ac:dyDescent="0.2">
      <c r="D4472" s="145"/>
    </row>
    <row r="4473" spans="4:4" x14ac:dyDescent="0.2">
      <c r="D4473" s="145"/>
    </row>
    <row r="4474" spans="4:4" x14ac:dyDescent="0.2">
      <c r="D4474" s="145"/>
    </row>
    <row r="4475" spans="4:4" x14ac:dyDescent="0.2">
      <c r="D4475" s="145"/>
    </row>
    <row r="4476" spans="4:4" x14ac:dyDescent="0.2">
      <c r="D4476" s="145"/>
    </row>
    <row r="4477" spans="4:4" x14ac:dyDescent="0.2">
      <c r="D4477" s="145"/>
    </row>
    <row r="4478" spans="4:4" x14ac:dyDescent="0.2">
      <c r="D4478" s="145"/>
    </row>
    <row r="4479" spans="4:4" x14ac:dyDescent="0.2">
      <c r="D4479" s="145"/>
    </row>
    <row r="4480" spans="4:4" x14ac:dyDescent="0.2">
      <c r="D4480" s="145"/>
    </row>
    <row r="4481" spans="4:4" x14ac:dyDescent="0.2">
      <c r="D4481" s="145"/>
    </row>
    <row r="4482" spans="4:4" x14ac:dyDescent="0.2">
      <c r="D4482" s="145"/>
    </row>
    <row r="4483" spans="4:4" x14ac:dyDescent="0.2">
      <c r="D4483" s="145"/>
    </row>
    <row r="4484" spans="4:4" x14ac:dyDescent="0.2">
      <c r="D4484" s="145"/>
    </row>
    <row r="4485" spans="4:4" x14ac:dyDescent="0.2">
      <c r="D4485" s="145"/>
    </row>
    <row r="4486" spans="4:4" x14ac:dyDescent="0.2">
      <c r="D4486" s="145"/>
    </row>
    <row r="4487" spans="4:4" x14ac:dyDescent="0.2">
      <c r="D4487" s="145"/>
    </row>
    <row r="4488" spans="4:4" x14ac:dyDescent="0.2">
      <c r="D4488" s="145"/>
    </row>
    <row r="4489" spans="4:4" x14ac:dyDescent="0.2">
      <c r="D4489" s="145"/>
    </row>
    <row r="4490" spans="4:4" x14ac:dyDescent="0.2">
      <c r="D4490" s="145"/>
    </row>
    <row r="4491" spans="4:4" x14ac:dyDescent="0.2">
      <c r="D4491" s="145"/>
    </row>
    <row r="4492" spans="4:4" x14ac:dyDescent="0.2">
      <c r="D4492" s="145"/>
    </row>
    <row r="4493" spans="4:4" x14ac:dyDescent="0.2">
      <c r="D4493" s="145"/>
    </row>
    <row r="4494" spans="4:4" x14ac:dyDescent="0.2">
      <c r="D4494" s="145"/>
    </row>
    <row r="4495" spans="4:4" x14ac:dyDescent="0.2">
      <c r="D4495" s="145"/>
    </row>
    <row r="4496" spans="4:4" x14ac:dyDescent="0.2">
      <c r="D4496" s="145"/>
    </row>
    <row r="4497" spans="4:4" x14ac:dyDescent="0.2">
      <c r="D4497" s="145"/>
    </row>
    <row r="4498" spans="4:4" x14ac:dyDescent="0.2">
      <c r="D4498" s="145"/>
    </row>
    <row r="4499" spans="4:4" x14ac:dyDescent="0.2">
      <c r="D4499" s="145"/>
    </row>
    <row r="4500" spans="4:4" x14ac:dyDescent="0.2">
      <c r="D4500" s="145"/>
    </row>
    <row r="4501" spans="4:4" x14ac:dyDescent="0.2">
      <c r="D4501" s="145"/>
    </row>
    <row r="4502" spans="4:4" x14ac:dyDescent="0.2">
      <c r="D4502" s="145"/>
    </row>
    <row r="4503" spans="4:4" x14ac:dyDescent="0.2">
      <c r="D4503" s="145"/>
    </row>
    <row r="4504" spans="4:4" x14ac:dyDescent="0.2">
      <c r="D4504" s="145"/>
    </row>
    <row r="4505" spans="4:4" x14ac:dyDescent="0.2">
      <c r="D4505" s="145"/>
    </row>
    <row r="4506" spans="4:4" x14ac:dyDescent="0.2">
      <c r="D4506" s="145"/>
    </row>
    <row r="4507" spans="4:4" x14ac:dyDescent="0.2">
      <c r="D4507" s="145"/>
    </row>
    <row r="4508" spans="4:4" x14ac:dyDescent="0.2">
      <c r="D4508" s="145"/>
    </row>
    <row r="4509" spans="4:4" x14ac:dyDescent="0.2">
      <c r="D4509" s="145"/>
    </row>
    <row r="4510" spans="4:4" x14ac:dyDescent="0.2">
      <c r="D4510" s="145"/>
    </row>
    <row r="4511" spans="4:4" x14ac:dyDescent="0.2">
      <c r="D4511" s="145"/>
    </row>
    <row r="4512" spans="4:4" x14ac:dyDescent="0.2">
      <c r="D4512" s="145"/>
    </row>
    <row r="4513" spans="4:4" x14ac:dyDescent="0.2">
      <c r="D4513" s="145"/>
    </row>
    <row r="4514" spans="4:4" x14ac:dyDescent="0.2">
      <c r="D4514" s="145"/>
    </row>
    <row r="4515" spans="4:4" x14ac:dyDescent="0.2">
      <c r="D4515" s="145"/>
    </row>
    <row r="4516" spans="4:4" x14ac:dyDescent="0.2">
      <c r="D4516" s="145"/>
    </row>
    <row r="4517" spans="4:4" x14ac:dyDescent="0.2">
      <c r="D4517" s="145"/>
    </row>
    <row r="4518" spans="4:4" x14ac:dyDescent="0.2">
      <c r="D4518" s="145"/>
    </row>
    <row r="4519" spans="4:4" x14ac:dyDescent="0.2">
      <c r="D4519" s="145"/>
    </row>
    <row r="4520" spans="4:4" x14ac:dyDescent="0.2">
      <c r="D4520" s="145"/>
    </row>
    <row r="4521" spans="4:4" x14ac:dyDescent="0.2">
      <c r="D4521" s="145"/>
    </row>
    <row r="4522" spans="4:4" x14ac:dyDescent="0.2">
      <c r="D4522" s="145"/>
    </row>
    <row r="4523" spans="4:4" x14ac:dyDescent="0.2">
      <c r="D4523" s="145"/>
    </row>
    <row r="4524" spans="4:4" x14ac:dyDescent="0.2">
      <c r="D4524" s="145"/>
    </row>
    <row r="4525" spans="4:4" x14ac:dyDescent="0.2">
      <c r="D4525" s="145"/>
    </row>
    <row r="4526" spans="4:4" x14ac:dyDescent="0.2">
      <c r="D4526" s="145"/>
    </row>
    <row r="4527" spans="4:4" x14ac:dyDescent="0.2">
      <c r="D4527" s="145"/>
    </row>
    <row r="4528" spans="4:4" x14ac:dyDescent="0.2">
      <c r="D4528" s="145"/>
    </row>
    <row r="4529" spans="4:4" x14ac:dyDescent="0.2">
      <c r="D4529" s="145"/>
    </row>
    <row r="4530" spans="4:4" x14ac:dyDescent="0.2">
      <c r="D4530" s="145"/>
    </row>
    <row r="4531" spans="4:4" x14ac:dyDescent="0.2">
      <c r="D4531" s="145"/>
    </row>
    <row r="4532" spans="4:4" x14ac:dyDescent="0.2">
      <c r="D4532" s="145"/>
    </row>
    <row r="4533" spans="4:4" x14ac:dyDescent="0.2">
      <c r="D4533" s="145"/>
    </row>
    <row r="4534" spans="4:4" x14ac:dyDescent="0.2">
      <c r="D4534" s="145"/>
    </row>
    <row r="4535" spans="4:4" x14ac:dyDescent="0.2">
      <c r="D4535" s="145"/>
    </row>
    <row r="4536" spans="4:4" x14ac:dyDescent="0.2">
      <c r="D4536" s="145"/>
    </row>
    <row r="4537" spans="4:4" x14ac:dyDescent="0.2">
      <c r="D4537" s="145"/>
    </row>
    <row r="4538" spans="4:4" x14ac:dyDescent="0.2">
      <c r="D4538" s="145"/>
    </row>
    <row r="4539" spans="4:4" x14ac:dyDescent="0.2">
      <c r="D4539" s="145"/>
    </row>
    <row r="4540" spans="4:4" x14ac:dyDescent="0.2">
      <c r="D4540" s="145"/>
    </row>
    <row r="4541" spans="4:4" x14ac:dyDescent="0.2">
      <c r="D4541" s="145"/>
    </row>
    <row r="4542" spans="4:4" x14ac:dyDescent="0.2">
      <c r="D4542" s="145"/>
    </row>
    <row r="4543" spans="4:4" x14ac:dyDescent="0.2">
      <c r="D4543" s="145"/>
    </row>
    <row r="4544" spans="4:4" x14ac:dyDescent="0.2">
      <c r="D4544" s="145"/>
    </row>
    <row r="4545" spans="4:4" x14ac:dyDescent="0.2">
      <c r="D4545" s="145"/>
    </row>
    <row r="4546" spans="4:4" x14ac:dyDescent="0.2">
      <c r="D4546" s="145"/>
    </row>
    <row r="4547" spans="4:4" x14ac:dyDescent="0.2">
      <c r="D4547" s="145"/>
    </row>
    <row r="4548" spans="4:4" x14ac:dyDescent="0.2">
      <c r="D4548" s="145"/>
    </row>
    <row r="4549" spans="4:4" x14ac:dyDescent="0.2">
      <c r="D4549" s="145"/>
    </row>
    <row r="4550" spans="4:4" x14ac:dyDescent="0.2">
      <c r="D4550" s="145"/>
    </row>
    <row r="4551" spans="4:4" x14ac:dyDescent="0.2">
      <c r="D4551" s="145"/>
    </row>
    <row r="4552" spans="4:4" x14ac:dyDescent="0.2">
      <c r="D4552" s="145"/>
    </row>
    <row r="4553" spans="4:4" x14ac:dyDescent="0.2">
      <c r="D4553" s="145"/>
    </row>
    <row r="4554" spans="4:4" x14ac:dyDescent="0.2">
      <c r="D4554" s="145"/>
    </row>
    <row r="4555" spans="4:4" x14ac:dyDescent="0.2">
      <c r="D4555" s="145"/>
    </row>
    <row r="4556" spans="4:4" x14ac:dyDescent="0.2">
      <c r="D4556" s="145"/>
    </row>
    <row r="4557" spans="4:4" x14ac:dyDescent="0.2">
      <c r="D4557" s="145"/>
    </row>
    <row r="4558" spans="4:4" x14ac:dyDescent="0.2">
      <c r="D4558" s="145"/>
    </row>
    <row r="4559" spans="4:4" x14ac:dyDescent="0.2">
      <c r="D4559" s="145"/>
    </row>
    <row r="4560" spans="4:4" x14ac:dyDescent="0.2">
      <c r="D4560" s="145"/>
    </row>
    <row r="4561" spans="4:4" x14ac:dyDescent="0.2">
      <c r="D4561" s="145"/>
    </row>
    <row r="4562" spans="4:4" x14ac:dyDescent="0.2">
      <c r="D4562" s="145"/>
    </row>
    <row r="4563" spans="4:4" x14ac:dyDescent="0.2">
      <c r="D4563" s="145"/>
    </row>
    <row r="4564" spans="4:4" x14ac:dyDescent="0.2">
      <c r="D4564" s="145"/>
    </row>
    <row r="4565" spans="4:4" x14ac:dyDescent="0.2">
      <c r="D4565" s="145"/>
    </row>
    <row r="4566" spans="4:4" x14ac:dyDescent="0.2">
      <c r="D4566" s="145"/>
    </row>
    <row r="4567" spans="4:4" x14ac:dyDescent="0.2">
      <c r="D4567" s="145"/>
    </row>
    <row r="4568" spans="4:4" x14ac:dyDescent="0.2">
      <c r="D4568" s="145"/>
    </row>
    <row r="4569" spans="4:4" x14ac:dyDescent="0.2">
      <c r="D4569" s="145"/>
    </row>
    <row r="4570" spans="4:4" x14ac:dyDescent="0.2">
      <c r="D4570" s="145"/>
    </row>
    <row r="4571" spans="4:4" x14ac:dyDescent="0.2">
      <c r="D4571" s="145"/>
    </row>
    <row r="4572" spans="4:4" x14ac:dyDescent="0.2">
      <c r="D4572" s="145"/>
    </row>
    <row r="4573" spans="4:4" x14ac:dyDescent="0.2">
      <c r="D4573" s="145"/>
    </row>
    <row r="4574" spans="4:4" x14ac:dyDescent="0.2">
      <c r="D4574" s="145"/>
    </row>
    <row r="4575" spans="4:4" x14ac:dyDescent="0.2">
      <c r="D4575" s="145"/>
    </row>
    <row r="4576" spans="4:4" x14ac:dyDescent="0.2">
      <c r="D4576" s="145"/>
    </row>
    <row r="4577" spans="4:4" x14ac:dyDescent="0.2">
      <c r="D4577" s="145"/>
    </row>
    <row r="4578" spans="4:4" x14ac:dyDescent="0.2">
      <c r="D4578" s="145"/>
    </row>
    <row r="4579" spans="4:4" x14ac:dyDescent="0.2">
      <c r="D4579" s="145"/>
    </row>
    <row r="4580" spans="4:4" x14ac:dyDescent="0.2">
      <c r="D4580" s="145"/>
    </row>
    <row r="4581" spans="4:4" x14ac:dyDescent="0.2">
      <c r="D4581" s="145"/>
    </row>
    <row r="4582" spans="4:4" x14ac:dyDescent="0.2">
      <c r="D4582" s="145"/>
    </row>
    <row r="4583" spans="4:4" x14ac:dyDescent="0.2">
      <c r="D4583" s="145"/>
    </row>
    <row r="4584" spans="4:4" x14ac:dyDescent="0.2">
      <c r="D4584" s="145"/>
    </row>
    <row r="4585" spans="4:4" x14ac:dyDescent="0.2">
      <c r="D4585" s="145"/>
    </row>
    <row r="4586" spans="4:4" x14ac:dyDescent="0.2">
      <c r="D4586" s="145"/>
    </row>
    <row r="4587" spans="4:4" x14ac:dyDescent="0.2">
      <c r="D4587" s="145"/>
    </row>
    <row r="4588" spans="4:4" x14ac:dyDescent="0.2">
      <c r="D4588" s="145"/>
    </row>
    <row r="4589" spans="4:4" x14ac:dyDescent="0.2">
      <c r="D4589" s="145"/>
    </row>
    <row r="4590" spans="4:4" x14ac:dyDescent="0.2">
      <c r="D4590" s="145"/>
    </row>
    <row r="4591" spans="4:4" x14ac:dyDescent="0.2">
      <c r="D4591" s="145"/>
    </row>
    <row r="4592" spans="4:4" x14ac:dyDescent="0.2">
      <c r="D4592" s="145"/>
    </row>
    <row r="4593" spans="4:4" x14ac:dyDescent="0.2">
      <c r="D4593" s="145"/>
    </row>
    <row r="4594" spans="4:4" x14ac:dyDescent="0.2">
      <c r="D4594" s="145"/>
    </row>
    <row r="4595" spans="4:4" x14ac:dyDescent="0.2">
      <c r="D4595" s="145"/>
    </row>
    <row r="4596" spans="4:4" x14ac:dyDescent="0.2">
      <c r="D4596" s="145"/>
    </row>
    <row r="4597" spans="4:4" x14ac:dyDescent="0.2">
      <c r="D4597" s="145"/>
    </row>
    <row r="4598" spans="4:4" x14ac:dyDescent="0.2">
      <c r="D4598" s="145"/>
    </row>
    <row r="4599" spans="4:4" x14ac:dyDescent="0.2">
      <c r="D4599" s="145"/>
    </row>
    <row r="4600" spans="4:4" x14ac:dyDescent="0.2">
      <c r="D4600" s="145"/>
    </row>
    <row r="4601" spans="4:4" x14ac:dyDescent="0.2">
      <c r="D4601" s="145"/>
    </row>
    <row r="4602" spans="4:4" x14ac:dyDescent="0.2">
      <c r="D4602" s="145"/>
    </row>
    <row r="4603" spans="4:4" x14ac:dyDescent="0.2">
      <c r="D4603" s="145"/>
    </row>
    <row r="4604" spans="4:4" x14ac:dyDescent="0.2">
      <c r="D4604" s="145"/>
    </row>
    <row r="4605" spans="4:4" x14ac:dyDescent="0.2">
      <c r="D4605" s="145"/>
    </row>
    <row r="4606" spans="4:4" x14ac:dyDescent="0.2">
      <c r="D4606" s="145"/>
    </row>
    <row r="4607" spans="4:4" x14ac:dyDescent="0.2">
      <c r="D4607" s="145"/>
    </row>
    <row r="4608" spans="4:4" x14ac:dyDescent="0.2">
      <c r="D4608" s="145"/>
    </row>
    <row r="4609" spans="4:4" x14ac:dyDescent="0.2">
      <c r="D4609" s="145"/>
    </row>
    <row r="4610" spans="4:4" x14ac:dyDescent="0.2">
      <c r="D4610" s="145"/>
    </row>
    <row r="4611" spans="4:4" x14ac:dyDescent="0.2">
      <c r="D4611" s="145"/>
    </row>
    <row r="4612" spans="4:4" x14ac:dyDescent="0.2">
      <c r="D4612" s="145"/>
    </row>
    <row r="4613" spans="4:4" x14ac:dyDescent="0.2">
      <c r="D4613" s="145"/>
    </row>
    <row r="4614" spans="4:4" x14ac:dyDescent="0.2">
      <c r="D4614" s="145"/>
    </row>
    <row r="4615" spans="4:4" x14ac:dyDescent="0.2">
      <c r="D4615" s="145"/>
    </row>
    <row r="4616" spans="4:4" x14ac:dyDescent="0.2">
      <c r="D4616" s="145"/>
    </row>
    <row r="4617" spans="4:4" x14ac:dyDescent="0.2">
      <c r="D4617" s="145"/>
    </row>
    <row r="4618" spans="4:4" x14ac:dyDescent="0.2">
      <c r="D4618" s="145"/>
    </row>
    <row r="4619" spans="4:4" x14ac:dyDescent="0.2">
      <c r="D4619" s="145"/>
    </row>
    <row r="4620" spans="4:4" x14ac:dyDescent="0.2">
      <c r="D4620" s="145"/>
    </row>
    <row r="4621" spans="4:4" x14ac:dyDescent="0.2">
      <c r="D4621" s="145"/>
    </row>
    <row r="4622" spans="4:4" x14ac:dyDescent="0.2">
      <c r="D4622" s="145"/>
    </row>
    <row r="4623" spans="4:4" x14ac:dyDescent="0.2">
      <c r="D4623" s="145"/>
    </row>
    <row r="4624" spans="4:4" x14ac:dyDescent="0.2">
      <c r="D4624" s="145"/>
    </row>
    <row r="4625" spans="4:4" x14ac:dyDescent="0.2">
      <c r="D4625" s="145"/>
    </row>
    <row r="4626" spans="4:4" x14ac:dyDescent="0.2">
      <c r="D4626" s="145"/>
    </row>
    <row r="4627" spans="4:4" x14ac:dyDescent="0.2">
      <c r="D4627" s="145"/>
    </row>
    <row r="4628" spans="4:4" x14ac:dyDescent="0.2">
      <c r="D4628" s="145"/>
    </row>
    <row r="4629" spans="4:4" x14ac:dyDescent="0.2">
      <c r="D4629" s="145"/>
    </row>
    <row r="4630" spans="4:4" x14ac:dyDescent="0.2">
      <c r="D4630" s="145"/>
    </row>
    <row r="4631" spans="4:4" x14ac:dyDescent="0.2">
      <c r="D4631" s="145"/>
    </row>
    <row r="4632" spans="4:4" x14ac:dyDescent="0.2">
      <c r="D4632" s="145"/>
    </row>
    <row r="4633" spans="4:4" x14ac:dyDescent="0.2">
      <c r="D4633" s="145"/>
    </row>
    <row r="4634" spans="4:4" x14ac:dyDescent="0.2">
      <c r="D4634" s="145"/>
    </row>
    <row r="4635" spans="4:4" x14ac:dyDescent="0.2">
      <c r="D4635" s="145"/>
    </row>
    <row r="4636" spans="4:4" x14ac:dyDescent="0.2">
      <c r="D4636" s="145"/>
    </row>
    <row r="4637" spans="4:4" x14ac:dyDescent="0.2">
      <c r="D4637" s="145"/>
    </row>
    <row r="4638" spans="4:4" x14ac:dyDescent="0.2">
      <c r="D4638" s="145"/>
    </row>
    <row r="4639" spans="4:4" x14ac:dyDescent="0.2">
      <c r="D4639" s="145"/>
    </row>
    <row r="4640" spans="4:4" x14ac:dyDescent="0.2">
      <c r="D4640" s="145"/>
    </row>
    <row r="4641" spans="4:4" x14ac:dyDescent="0.2">
      <c r="D4641" s="145"/>
    </row>
    <row r="4642" spans="4:4" x14ac:dyDescent="0.2">
      <c r="D4642" s="145"/>
    </row>
    <row r="4643" spans="4:4" x14ac:dyDescent="0.2">
      <c r="D4643" s="145"/>
    </row>
    <row r="4644" spans="4:4" x14ac:dyDescent="0.2">
      <c r="D4644" s="145"/>
    </row>
    <row r="4645" spans="4:4" x14ac:dyDescent="0.2">
      <c r="D4645" s="145"/>
    </row>
    <row r="4646" spans="4:4" x14ac:dyDescent="0.2">
      <c r="D4646" s="145"/>
    </row>
    <row r="4647" spans="4:4" x14ac:dyDescent="0.2">
      <c r="D4647" s="145"/>
    </row>
    <row r="4648" spans="4:4" x14ac:dyDescent="0.2">
      <c r="D4648" s="145"/>
    </row>
    <row r="4649" spans="4:4" x14ac:dyDescent="0.2">
      <c r="D4649" s="145"/>
    </row>
    <row r="4650" spans="4:4" x14ac:dyDescent="0.2">
      <c r="D4650" s="145"/>
    </row>
    <row r="4651" spans="4:4" x14ac:dyDescent="0.2">
      <c r="D4651" s="145"/>
    </row>
    <row r="4652" spans="4:4" x14ac:dyDescent="0.2">
      <c r="D4652" s="145"/>
    </row>
    <row r="4653" spans="4:4" x14ac:dyDescent="0.2">
      <c r="D4653" s="145"/>
    </row>
    <row r="4654" spans="4:4" x14ac:dyDescent="0.2">
      <c r="D4654" s="145"/>
    </row>
    <row r="4655" spans="4:4" x14ac:dyDescent="0.2">
      <c r="D4655" s="145"/>
    </row>
    <row r="4656" spans="4:4" x14ac:dyDescent="0.2">
      <c r="D4656" s="145"/>
    </row>
    <row r="4657" spans="4:4" x14ac:dyDescent="0.2">
      <c r="D4657" s="145"/>
    </row>
    <row r="4658" spans="4:4" x14ac:dyDescent="0.2">
      <c r="D4658" s="145"/>
    </row>
    <row r="4659" spans="4:4" x14ac:dyDescent="0.2">
      <c r="D4659" s="145"/>
    </row>
    <row r="4660" spans="4:4" x14ac:dyDescent="0.2">
      <c r="D4660" s="145"/>
    </row>
    <row r="4661" spans="4:4" x14ac:dyDescent="0.2">
      <c r="D4661" s="145"/>
    </row>
    <row r="4662" spans="4:4" x14ac:dyDescent="0.2">
      <c r="D4662" s="145"/>
    </row>
    <row r="4663" spans="4:4" x14ac:dyDescent="0.2">
      <c r="D4663" s="145"/>
    </row>
    <row r="4664" spans="4:4" x14ac:dyDescent="0.2">
      <c r="D4664" s="145"/>
    </row>
    <row r="4665" spans="4:4" x14ac:dyDescent="0.2">
      <c r="D4665" s="145"/>
    </row>
    <row r="4666" spans="4:4" x14ac:dyDescent="0.2">
      <c r="D4666" s="145"/>
    </row>
    <row r="4667" spans="4:4" x14ac:dyDescent="0.2">
      <c r="D4667" s="145"/>
    </row>
    <row r="4668" spans="4:4" x14ac:dyDescent="0.2">
      <c r="D4668" s="145"/>
    </row>
    <row r="4669" spans="4:4" x14ac:dyDescent="0.2">
      <c r="D4669" s="145"/>
    </row>
    <row r="4670" spans="4:4" x14ac:dyDescent="0.2">
      <c r="D4670" s="145"/>
    </row>
    <row r="4671" spans="4:4" x14ac:dyDescent="0.2">
      <c r="D4671" s="145"/>
    </row>
    <row r="4672" spans="4:4" x14ac:dyDescent="0.2">
      <c r="D4672" s="145"/>
    </row>
    <row r="4673" spans="4:4" x14ac:dyDescent="0.2">
      <c r="D4673" s="145"/>
    </row>
    <row r="4674" spans="4:4" x14ac:dyDescent="0.2">
      <c r="D4674" s="145"/>
    </row>
    <row r="4675" spans="4:4" x14ac:dyDescent="0.2">
      <c r="D4675" s="145"/>
    </row>
    <row r="4676" spans="4:4" x14ac:dyDescent="0.2">
      <c r="D4676" s="145"/>
    </row>
    <row r="4677" spans="4:4" x14ac:dyDescent="0.2">
      <c r="D4677" s="145"/>
    </row>
    <row r="4678" spans="4:4" x14ac:dyDescent="0.2">
      <c r="D4678" s="145"/>
    </row>
    <row r="4679" spans="4:4" x14ac:dyDescent="0.2">
      <c r="D4679" s="145"/>
    </row>
    <row r="4680" spans="4:4" x14ac:dyDescent="0.2">
      <c r="D4680" s="145"/>
    </row>
    <row r="4681" spans="4:4" x14ac:dyDescent="0.2">
      <c r="D4681" s="145"/>
    </row>
    <row r="4682" spans="4:4" x14ac:dyDescent="0.2">
      <c r="D4682" s="145"/>
    </row>
    <row r="4683" spans="4:4" x14ac:dyDescent="0.2">
      <c r="D4683" s="145"/>
    </row>
    <row r="4684" spans="4:4" x14ac:dyDescent="0.2">
      <c r="D4684" s="145"/>
    </row>
    <row r="4685" spans="4:4" x14ac:dyDescent="0.2">
      <c r="D4685" s="145"/>
    </row>
    <row r="4686" spans="4:4" x14ac:dyDescent="0.2">
      <c r="D4686" s="145"/>
    </row>
    <row r="4687" spans="4:4" x14ac:dyDescent="0.2">
      <c r="D4687" s="145"/>
    </row>
    <row r="4688" spans="4:4" x14ac:dyDescent="0.2">
      <c r="D4688" s="145"/>
    </row>
    <row r="4689" spans="4:4" x14ac:dyDescent="0.2">
      <c r="D4689" s="145"/>
    </row>
    <row r="4690" spans="4:4" x14ac:dyDescent="0.2">
      <c r="D4690" s="145"/>
    </row>
    <row r="4691" spans="4:4" x14ac:dyDescent="0.2">
      <c r="D4691" s="145"/>
    </row>
    <row r="4692" spans="4:4" x14ac:dyDescent="0.2">
      <c r="D4692" s="145"/>
    </row>
    <row r="4693" spans="4:4" x14ac:dyDescent="0.2">
      <c r="D4693" s="145"/>
    </row>
    <row r="4694" spans="4:4" x14ac:dyDescent="0.2">
      <c r="D4694" s="145"/>
    </row>
    <row r="4695" spans="4:4" x14ac:dyDescent="0.2">
      <c r="D4695" s="145"/>
    </row>
    <row r="4696" spans="4:4" x14ac:dyDescent="0.2">
      <c r="D4696" s="145"/>
    </row>
    <row r="4697" spans="4:4" x14ac:dyDescent="0.2">
      <c r="D4697" s="145"/>
    </row>
    <row r="4698" spans="4:4" x14ac:dyDescent="0.2">
      <c r="D4698" s="145"/>
    </row>
    <row r="4699" spans="4:4" x14ac:dyDescent="0.2">
      <c r="D4699" s="145"/>
    </row>
    <row r="4700" spans="4:4" x14ac:dyDescent="0.2">
      <c r="D4700" s="145"/>
    </row>
    <row r="4701" spans="4:4" x14ac:dyDescent="0.2">
      <c r="D4701" s="145"/>
    </row>
    <row r="4702" spans="4:4" x14ac:dyDescent="0.2">
      <c r="D4702" s="145"/>
    </row>
    <row r="4703" spans="4:4" x14ac:dyDescent="0.2">
      <c r="D4703" s="145"/>
    </row>
    <row r="4704" spans="4:4" x14ac:dyDescent="0.2">
      <c r="D4704" s="145"/>
    </row>
    <row r="4705" spans="4:4" x14ac:dyDescent="0.2">
      <c r="D4705" s="145"/>
    </row>
    <row r="4706" spans="4:4" x14ac:dyDescent="0.2">
      <c r="D4706" s="145"/>
    </row>
    <row r="4707" spans="4:4" x14ac:dyDescent="0.2">
      <c r="D4707" s="145"/>
    </row>
    <row r="4708" spans="4:4" x14ac:dyDescent="0.2">
      <c r="D4708" s="145"/>
    </row>
    <row r="4709" spans="4:4" x14ac:dyDescent="0.2">
      <c r="D4709" s="145"/>
    </row>
    <row r="4710" spans="4:4" x14ac:dyDescent="0.2">
      <c r="D4710" s="145"/>
    </row>
    <row r="4711" spans="4:4" x14ac:dyDescent="0.2">
      <c r="D4711" s="145"/>
    </row>
    <row r="4712" spans="4:4" x14ac:dyDescent="0.2">
      <c r="D4712" s="145"/>
    </row>
    <row r="4713" spans="4:4" x14ac:dyDescent="0.2">
      <c r="D4713" s="145"/>
    </row>
    <row r="4714" spans="4:4" x14ac:dyDescent="0.2">
      <c r="D4714" s="145"/>
    </row>
    <row r="4715" spans="4:4" x14ac:dyDescent="0.2">
      <c r="D4715" s="145"/>
    </row>
    <row r="4716" spans="4:4" x14ac:dyDescent="0.2">
      <c r="D4716" s="145"/>
    </row>
    <row r="4717" spans="4:4" x14ac:dyDescent="0.2">
      <c r="D4717" s="145"/>
    </row>
    <row r="4718" spans="4:4" x14ac:dyDescent="0.2">
      <c r="D4718" s="145"/>
    </row>
    <row r="4719" spans="4:4" x14ac:dyDescent="0.2">
      <c r="D4719" s="145"/>
    </row>
    <row r="4720" spans="4:4" x14ac:dyDescent="0.2">
      <c r="D4720" s="145"/>
    </row>
    <row r="4721" spans="4:4" x14ac:dyDescent="0.2">
      <c r="D4721" s="145"/>
    </row>
    <row r="4722" spans="4:4" x14ac:dyDescent="0.2">
      <c r="D4722" s="145"/>
    </row>
    <row r="4723" spans="4:4" x14ac:dyDescent="0.2">
      <c r="D4723" s="145"/>
    </row>
    <row r="4724" spans="4:4" x14ac:dyDescent="0.2">
      <c r="D4724" s="145"/>
    </row>
    <row r="4725" spans="4:4" x14ac:dyDescent="0.2">
      <c r="D4725" s="145"/>
    </row>
    <row r="4726" spans="4:4" x14ac:dyDescent="0.2">
      <c r="D4726" s="145"/>
    </row>
    <row r="4727" spans="4:4" x14ac:dyDescent="0.2">
      <c r="D4727" s="145"/>
    </row>
    <row r="4728" spans="4:4" x14ac:dyDescent="0.2">
      <c r="D4728" s="145"/>
    </row>
    <row r="4729" spans="4:4" x14ac:dyDescent="0.2">
      <c r="D4729" s="145"/>
    </row>
    <row r="4730" spans="4:4" x14ac:dyDescent="0.2">
      <c r="D4730" s="145"/>
    </row>
    <row r="4731" spans="4:4" x14ac:dyDescent="0.2">
      <c r="D4731" s="145"/>
    </row>
    <row r="4732" spans="4:4" x14ac:dyDescent="0.2">
      <c r="D4732" s="145"/>
    </row>
    <row r="4733" spans="4:4" x14ac:dyDescent="0.2">
      <c r="D4733" s="145"/>
    </row>
    <row r="4734" spans="4:4" x14ac:dyDescent="0.2">
      <c r="D4734" s="145"/>
    </row>
    <row r="4735" spans="4:4" x14ac:dyDescent="0.2">
      <c r="D4735" s="145"/>
    </row>
    <row r="4736" spans="4:4" x14ac:dyDescent="0.2">
      <c r="D4736" s="145"/>
    </row>
    <row r="4737" spans="4:4" x14ac:dyDescent="0.2">
      <c r="D4737" s="145"/>
    </row>
    <row r="4738" spans="4:4" x14ac:dyDescent="0.2">
      <c r="D4738" s="145"/>
    </row>
    <row r="4739" spans="4:4" x14ac:dyDescent="0.2">
      <c r="D4739" s="145"/>
    </row>
    <row r="4740" spans="4:4" x14ac:dyDescent="0.2">
      <c r="D4740" s="145"/>
    </row>
    <row r="4741" spans="4:4" x14ac:dyDescent="0.2">
      <c r="D4741" s="145"/>
    </row>
    <row r="4742" spans="4:4" x14ac:dyDescent="0.2">
      <c r="D4742" s="145"/>
    </row>
    <row r="4743" spans="4:4" x14ac:dyDescent="0.2">
      <c r="D4743" s="145"/>
    </row>
    <row r="4744" spans="4:4" x14ac:dyDescent="0.2">
      <c r="D4744" s="145"/>
    </row>
    <row r="4745" spans="4:4" x14ac:dyDescent="0.2">
      <c r="D4745" s="145"/>
    </row>
    <row r="4746" spans="4:4" x14ac:dyDescent="0.2">
      <c r="D4746" s="145"/>
    </row>
    <row r="4747" spans="4:4" x14ac:dyDescent="0.2">
      <c r="D4747" s="145"/>
    </row>
    <row r="4748" spans="4:4" x14ac:dyDescent="0.2">
      <c r="D4748" s="145"/>
    </row>
    <row r="4749" spans="4:4" x14ac:dyDescent="0.2">
      <c r="D4749" s="145"/>
    </row>
    <row r="4750" spans="4:4" x14ac:dyDescent="0.2">
      <c r="D4750" s="145"/>
    </row>
    <row r="4751" spans="4:4" x14ac:dyDescent="0.2">
      <c r="D4751" s="145"/>
    </row>
    <row r="4752" spans="4:4" x14ac:dyDescent="0.2">
      <c r="D4752" s="145"/>
    </row>
    <row r="4753" spans="4:4" x14ac:dyDescent="0.2">
      <c r="D4753" s="145"/>
    </row>
    <row r="4754" spans="4:4" x14ac:dyDescent="0.2">
      <c r="D4754" s="145"/>
    </row>
    <row r="4755" spans="4:4" x14ac:dyDescent="0.2">
      <c r="D4755" s="145"/>
    </row>
    <row r="4756" spans="4:4" x14ac:dyDescent="0.2">
      <c r="D4756" s="145"/>
    </row>
    <row r="4757" spans="4:4" x14ac:dyDescent="0.2">
      <c r="D4757" s="145"/>
    </row>
    <row r="4758" spans="4:4" x14ac:dyDescent="0.2">
      <c r="D4758" s="145"/>
    </row>
    <row r="4759" spans="4:4" x14ac:dyDescent="0.2">
      <c r="D4759" s="145"/>
    </row>
    <row r="4760" spans="4:4" x14ac:dyDescent="0.2">
      <c r="D4760" s="145"/>
    </row>
    <row r="4761" spans="4:4" x14ac:dyDescent="0.2">
      <c r="D4761" s="145"/>
    </row>
    <row r="4762" spans="4:4" x14ac:dyDescent="0.2">
      <c r="D4762" s="145"/>
    </row>
    <row r="4763" spans="4:4" x14ac:dyDescent="0.2">
      <c r="D4763" s="145"/>
    </row>
    <row r="4764" spans="4:4" x14ac:dyDescent="0.2">
      <c r="D4764" s="145"/>
    </row>
    <row r="4765" spans="4:4" x14ac:dyDescent="0.2">
      <c r="D4765" s="145"/>
    </row>
    <row r="4766" spans="4:4" x14ac:dyDescent="0.2">
      <c r="D4766" s="145"/>
    </row>
    <row r="4767" spans="4:4" x14ac:dyDescent="0.2">
      <c r="D4767" s="145"/>
    </row>
    <row r="4768" spans="4:4" x14ac:dyDescent="0.2">
      <c r="D4768" s="145"/>
    </row>
    <row r="4769" spans="4:4" x14ac:dyDescent="0.2">
      <c r="D4769" s="145"/>
    </row>
    <row r="4770" spans="4:4" x14ac:dyDescent="0.2">
      <c r="D4770" s="145"/>
    </row>
    <row r="4771" spans="4:4" x14ac:dyDescent="0.2">
      <c r="D4771" s="145"/>
    </row>
    <row r="4772" spans="4:4" x14ac:dyDescent="0.2">
      <c r="D4772" s="145"/>
    </row>
    <row r="4773" spans="4:4" x14ac:dyDescent="0.2">
      <c r="D4773" s="145"/>
    </row>
    <row r="4774" spans="4:4" x14ac:dyDescent="0.2">
      <c r="D4774" s="145"/>
    </row>
    <row r="4775" spans="4:4" x14ac:dyDescent="0.2">
      <c r="D4775" s="145"/>
    </row>
    <row r="4776" spans="4:4" x14ac:dyDescent="0.2">
      <c r="D4776" s="145"/>
    </row>
    <row r="4777" spans="4:4" x14ac:dyDescent="0.2">
      <c r="D4777" s="145"/>
    </row>
    <row r="4778" spans="4:4" x14ac:dyDescent="0.2">
      <c r="D4778" s="145"/>
    </row>
    <row r="4779" spans="4:4" x14ac:dyDescent="0.2">
      <c r="D4779" s="145"/>
    </row>
    <row r="4780" spans="4:4" x14ac:dyDescent="0.2">
      <c r="D4780" s="145"/>
    </row>
    <row r="4781" spans="4:4" x14ac:dyDescent="0.2">
      <c r="D4781" s="145"/>
    </row>
    <row r="4782" spans="4:4" x14ac:dyDescent="0.2">
      <c r="D4782" s="145"/>
    </row>
    <row r="4783" spans="4:4" x14ac:dyDescent="0.2">
      <c r="D4783" s="145"/>
    </row>
    <row r="4784" spans="4:4" x14ac:dyDescent="0.2">
      <c r="D4784" s="145"/>
    </row>
    <row r="4785" spans="4:4" x14ac:dyDescent="0.2">
      <c r="D4785" s="145"/>
    </row>
    <row r="4786" spans="4:4" x14ac:dyDescent="0.2">
      <c r="D4786" s="145"/>
    </row>
    <row r="4787" spans="4:4" x14ac:dyDescent="0.2">
      <c r="D4787" s="145"/>
    </row>
    <row r="4788" spans="4:4" x14ac:dyDescent="0.2">
      <c r="D4788" s="145"/>
    </row>
    <row r="4789" spans="4:4" x14ac:dyDescent="0.2">
      <c r="D4789" s="145"/>
    </row>
    <row r="4790" spans="4:4" x14ac:dyDescent="0.2">
      <c r="D4790" s="145"/>
    </row>
    <row r="4791" spans="4:4" x14ac:dyDescent="0.2">
      <c r="D4791" s="145"/>
    </row>
    <row r="4792" spans="4:4" x14ac:dyDescent="0.2">
      <c r="D4792" s="145"/>
    </row>
    <row r="4793" spans="4:4" x14ac:dyDescent="0.2">
      <c r="D4793" s="145"/>
    </row>
    <row r="4794" spans="4:4" x14ac:dyDescent="0.2">
      <c r="D4794" s="145"/>
    </row>
    <row r="4795" spans="4:4" x14ac:dyDescent="0.2">
      <c r="D4795" s="145"/>
    </row>
    <row r="4796" spans="4:4" x14ac:dyDescent="0.2">
      <c r="D4796" s="145"/>
    </row>
    <row r="4797" spans="4:4" x14ac:dyDescent="0.2">
      <c r="D4797" s="145"/>
    </row>
    <row r="4798" spans="4:4" x14ac:dyDescent="0.2">
      <c r="D4798" s="145"/>
    </row>
    <row r="4799" spans="4:4" x14ac:dyDescent="0.2">
      <c r="D4799" s="145"/>
    </row>
    <row r="4800" spans="4:4" x14ac:dyDescent="0.2">
      <c r="D4800" s="145"/>
    </row>
    <row r="4801" spans="4:4" x14ac:dyDescent="0.2">
      <c r="D4801" s="145"/>
    </row>
    <row r="4802" spans="4:4" x14ac:dyDescent="0.2">
      <c r="D4802" s="145"/>
    </row>
    <row r="4803" spans="4:4" x14ac:dyDescent="0.2">
      <c r="D4803" s="145"/>
    </row>
    <row r="4804" spans="4:4" x14ac:dyDescent="0.2">
      <c r="D4804" s="145"/>
    </row>
    <row r="4805" spans="4:4" x14ac:dyDescent="0.2">
      <c r="D4805" s="145"/>
    </row>
    <row r="4806" spans="4:4" x14ac:dyDescent="0.2">
      <c r="D4806" s="145"/>
    </row>
    <row r="4807" spans="4:4" x14ac:dyDescent="0.2">
      <c r="D4807" s="145"/>
    </row>
    <row r="4808" spans="4:4" x14ac:dyDescent="0.2">
      <c r="D4808" s="145"/>
    </row>
    <row r="4809" spans="4:4" x14ac:dyDescent="0.2">
      <c r="D4809" s="145"/>
    </row>
    <row r="4810" spans="4:4" x14ac:dyDescent="0.2">
      <c r="D4810" s="145"/>
    </row>
    <row r="4811" spans="4:4" x14ac:dyDescent="0.2">
      <c r="D4811" s="145"/>
    </row>
    <row r="4812" spans="4:4" x14ac:dyDescent="0.2">
      <c r="D4812" s="145"/>
    </row>
    <row r="4813" spans="4:4" x14ac:dyDescent="0.2">
      <c r="D4813" s="145"/>
    </row>
    <row r="4814" spans="4:4" x14ac:dyDescent="0.2">
      <c r="D4814" s="145"/>
    </row>
    <row r="4815" spans="4:4" x14ac:dyDescent="0.2">
      <c r="D4815" s="145"/>
    </row>
    <row r="4816" spans="4:4" x14ac:dyDescent="0.2">
      <c r="D4816" s="145"/>
    </row>
    <row r="4817" spans="4:4" x14ac:dyDescent="0.2">
      <c r="D4817" s="145"/>
    </row>
    <row r="4818" spans="4:4" x14ac:dyDescent="0.2">
      <c r="D4818" s="145"/>
    </row>
    <row r="4819" spans="4:4" x14ac:dyDescent="0.2">
      <c r="D4819" s="145"/>
    </row>
    <row r="4820" spans="4:4" x14ac:dyDescent="0.2">
      <c r="D4820" s="145"/>
    </row>
    <row r="4821" spans="4:4" x14ac:dyDescent="0.2">
      <c r="D4821" s="145"/>
    </row>
    <row r="4822" spans="4:4" x14ac:dyDescent="0.2">
      <c r="D4822" s="145"/>
    </row>
    <row r="4823" spans="4:4" x14ac:dyDescent="0.2">
      <c r="D4823" s="145"/>
    </row>
    <row r="4824" spans="4:4" x14ac:dyDescent="0.2">
      <c r="D4824" s="145"/>
    </row>
    <row r="4825" spans="4:4" x14ac:dyDescent="0.2">
      <c r="D4825" s="145"/>
    </row>
    <row r="4826" spans="4:4" x14ac:dyDescent="0.2">
      <c r="D4826" s="145"/>
    </row>
    <row r="4827" spans="4:4" x14ac:dyDescent="0.2">
      <c r="D4827" s="145"/>
    </row>
    <row r="4828" spans="4:4" x14ac:dyDescent="0.2">
      <c r="D4828" s="145"/>
    </row>
    <row r="4829" spans="4:4" x14ac:dyDescent="0.2">
      <c r="D4829" s="145"/>
    </row>
    <row r="4830" spans="4:4" x14ac:dyDescent="0.2">
      <c r="D4830" s="145"/>
    </row>
    <row r="4831" spans="4:4" x14ac:dyDescent="0.2">
      <c r="D4831" s="145"/>
    </row>
    <row r="4832" spans="4:4" x14ac:dyDescent="0.2">
      <c r="D4832" s="145"/>
    </row>
    <row r="4833" spans="4:4" x14ac:dyDescent="0.2">
      <c r="D4833" s="145"/>
    </row>
    <row r="4834" spans="4:4" x14ac:dyDescent="0.2">
      <c r="D4834" s="145"/>
    </row>
    <row r="4835" spans="4:4" x14ac:dyDescent="0.2">
      <c r="D4835" s="145"/>
    </row>
    <row r="4836" spans="4:4" x14ac:dyDescent="0.2">
      <c r="D4836" s="145"/>
    </row>
    <row r="4837" spans="4:4" x14ac:dyDescent="0.2">
      <c r="D4837" s="145"/>
    </row>
    <row r="4838" spans="4:4" x14ac:dyDescent="0.2">
      <c r="D4838" s="145"/>
    </row>
    <row r="4839" spans="4:4" x14ac:dyDescent="0.2">
      <c r="D4839" s="145"/>
    </row>
    <row r="4840" spans="4:4" x14ac:dyDescent="0.2">
      <c r="D4840" s="145"/>
    </row>
    <row r="4841" spans="4:4" x14ac:dyDescent="0.2">
      <c r="D4841" s="145"/>
    </row>
    <row r="4842" spans="4:4" x14ac:dyDescent="0.2">
      <c r="D4842" s="145"/>
    </row>
    <row r="4843" spans="4:4" x14ac:dyDescent="0.2">
      <c r="D4843" s="145"/>
    </row>
    <row r="4844" spans="4:4" x14ac:dyDescent="0.2">
      <c r="D4844" s="145"/>
    </row>
    <row r="4845" spans="4:4" x14ac:dyDescent="0.2">
      <c r="D4845" s="145"/>
    </row>
    <row r="4846" spans="4:4" x14ac:dyDescent="0.2">
      <c r="D4846" s="145"/>
    </row>
    <row r="4847" spans="4:4" x14ac:dyDescent="0.2">
      <c r="D4847" s="145"/>
    </row>
    <row r="4848" spans="4:4" x14ac:dyDescent="0.2">
      <c r="D4848" s="145"/>
    </row>
    <row r="4849" spans="4:4" x14ac:dyDescent="0.2">
      <c r="D4849" s="145"/>
    </row>
    <row r="4850" spans="4:4" x14ac:dyDescent="0.2">
      <c r="D4850" s="145"/>
    </row>
    <row r="4851" spans="4:4" x14ac:dyDescent="0.2">
      <c r="D4851" s="145"/>
    </row>
    <row r="4852" spans="4:4" x14ac:dyDescent="0.2">
      <c r="D4852" s="145"/>
    </row>
    <row r="4853" spans="4:4" x14ac:dyDescent="0.2">
      <c r="D4853" s="145"/>
    </row>
    <row r="4854" spans="4:4" x14ac:dyDescent="0.2">
      <c r="D4854" s="145"/>
    </row>
    <row r="4855" spans="4:4" x14ac:dyDescent="0.2">
      <c r="D4855" s="145"/>
    </row>
    <row r="4856" spans="4:4" x14ac:dyDescent="0.2">
      <c r="D4856" s="145"/>
    </row>
    <row r="4857" spans="4:4" x14ac:dyDescent="0.2">
      <c r="D4857" s="145"/>
    </row>
    <row r="4858" spans="4:4" x14ac:dyDescent="0.2">
      <c r="D4858" s="145"/>
    </row>
    <row r="4859" spans="4:4" x14ac:dyDescent="0.2">
      <c r="D4859" s="145"/>
    </row>
    <row r="4860" spans="4:4" x14ac:dyDescent="0.2">
      <c r="D4860" s="145"/>
    </row>
    <row r="4861" spans="4:4" x14ac:dyDescent="0.2">
      <c r="D4861" s="145"/>
    </row>
    <row r="4862" spans="4:4" x14ac:dyDescent="0.2">
      <c r="D4862" s="145"/>
    </row>
    <row r="4863" spans="4:4" x14ac:dyDescent="0.2">
      <c r="D4863" s="145"/>
    </row>
    <row r="4864" spans="4:4" x14ac:dyDescent="0.2">
      <c r="D4864" s="145"/>
    </row>
    <row r="4865" spans="4:4" x14ac:dyDescent="0.2">
      <c r="D4865" s="145"/>
    </row>
    <row r="4866" spans="4:4" x14ac:dyDescent="0.2">
      <c r="D4866" s="145"/>
    </row>
    <row r="4867" spans="4:4" x14ac:dyDescent="0.2">
      <c r="D4867" s="145"/>
    </row>
    <row r="4868" spans="4:4" x14ac:dyDescent="0.2">
      <c r="D4868" s="145"/>
    </row>
    <row r="4869" spans="4:4" x14ac:dyDescent="0.2">
      <c r="D4869" s="145"/>
    </row>
    <row r="4870" spans="4:4" x14ac:dyDescent="0.2">
      <c r="D4870" s="145"/>
    </row>
    <row r="4871" spans="4:4" x14ac:dyDescent="0.2">
      <c r="D4871" s="145"/>
    </row>
    <row r="4872" spans="4:4" x14ac:dyDescent="0.2">
      <c r="D4872" s="145"/>
    </row>
    <row r="4873" spans="4:4" x14ac:dyDescent="0.2">
      <c r="D4873" s="145"/>
    </row>
    <row r="4874" spans="4:4" x14ac:dyDescent="0.2">
      <c r="D4874" s="145"/>
    </row>
    <row r="4875" spans="4:4" x14ac:dyDescent="0.2">
      <c r="D4875" s="145"/>
    </row>
    <row r="4876" spans="4:4" x14ac:dyDescent="0.2">
      <c r="D4876" s="145"/>
    </row>
    <row r="4877" spans="4:4" x14ac:dyDescent="0.2">
      <c r="D4877" s="145"/>
    </row>
    <row r="4878" spans="4:4" x14ac:dyDescent="0.2">
      <c r="D4878" s="145"/>
    </row>
    <row r="4879" spans="4:4" x14ac:dyDescent="0.2">
      <c r="D4879" s="145"/>
    </row>
    <row r="4880" spans="4:4" x14ac:dyDescent="0.2">
      <c r="D4880" s="145"/>
    </row>
    <row r="4881" spans="4:4" x14ac:dyDescent="0.2">
      <c r="D4881" s="145"/>
    </row>
    <row r="4882" spans="4:4" x14ac:dyDescent="0.2">
      <c r="D4882" s="145"/>
    </row>
    <row r="4883" spans="4:4" x14ac:dyDescent="0.2">
      <c r="D4883" s="145"/>
    </row>
    <row r="4884" spans="4:4" x14ac:dyDescent="0.2">
      <c r="D4884" s="145"/>
    </row>
    <row r="4885" spans="4:4" x14ac:dyDescent="0.2">
      <c r="D4885" s="145"/>
    </row>
    <row r="4886" spans="4:4" x14ac:dyDescent="0.2">
      <c r="D4886" s="145"/>
    </row>
    <row r="4887" spans="4:4" x14ac:dyDescent="0.2">
      <c r="D4887" s="145"/>
    </row>
    <row r="4888" spans="4:4" x14ac:dyDescent="0.2">
      <c r="D4888" s="145"/>
    </row>
    <row r="4889" spans="4:4" x14ac:dyDescent="0.2">
      <c r="D4889" s="145"/>
    </row>
    <row r="4890" spans="4:4" x14ac:dyDescent="0.2">
      <c r="D4890" s="145"/>
    </row>
    <row r="4891" spans="4:4" x14ac:dyDescent="0.2">
      <c r="D4891" s="145"/>
    </row>
    <row r="4892" spans="4:4" x14ac:dyDescent="0.2">
      <c r="D4892" s="145"/>
    </row>
    <row r="4893" spans="4:4" x14ac:dyDescent="0.2">
      <c r="D4893" s="145"/>
    </row>
    <row r="4894" spans="4:4" x14ac:dyDescent="0.2">
      <c r="D4894" s="145"/>
    </row>
    <row r="4895" spans="4:4" x14ac:dyDescent="0.2">
      <c r="D4895" s="145"/>
    </row>
    <row r="4896" spans="4:4" x14ac:dyDescent="0.2">
      <c r="D4896" s="145"/>
    </row>
    <row r="4897" spans="4:4" x14ac:dyDescent="0.2">
      <c r="D4897" s="145"/>
    </row>
    <row r="4898" spans="4:4" x14ac:dyDescent="0.2">
      <c r="D4898" s="145"/>
    </row>
    <row r="4899" spans="4:4" x14ac:dyDescent="0.2">
      <c r="D4899" s="145"/>
    </row>
    <row r="4900" spans="4:4" x14ac:dyDescent="0.2">
      <c r="D4900" s="145"/>
    </row>
    <row r="4901" spans="4:4" x14ac:dyDescent="0.2">
      <c r="D4901" s="145"/>
    </row>
    <row r="4902" spans="4:4" x14ac:dyDescent="0.2">
      <c r="D4902" s="145"/>
    </row>
    <row r="4903" spans="4:4" x14ac:dyDescent="0.2">
      <c r="D4903" s="145"/>
    </row>
    <row r="4904" spans="4:4" x14ac:dyDescent="0.2">
      <c r="D4904" s="145"/>
    </row>
    <row r="4905" spans="4:4" x14ac:dyDescent="0.2">
      <c r="D4905" s="145"/>
    </row>
    <row r="4906" spans="4:4" x14ac:dyDescent="0.2">
      <c r="D4906" s="145"/>
    </row>
    <row r="4907" spans="4:4" x14ac:dyDescent="0.2">
      <c r="D4907" s="145"/>
    </row>
    <row r="4908" spans="4:4" x14ac:dyDescent="0.2">
      <c r="D4908" s="145"/>
    </row>
    <row r="4909" spans="4:4" x14ac:dyDescent="0.2">
      <c r="D4909" s="145"/>
    </row>
    <row r="4910" spans="4:4" x14ac:dyDescent="0.2">
      <c r="D4910" s="145"/>
    </row>
    <row r="4911" spans="4:4" x14ac:dyDescent="0.2">
      <c r="D4911" s="145"/>
    </row>
    <row r="4912" spans="4:4" x14ac:dyDescent="0.2">
      <c r="D4912" s="145"/>
    </row>
    <row r="4913" spans="4:4" x14ac:dyDescent="0.2">
      <c r="D4913" s="145"/>
    </row>
    <row r="4914" spans="4:4" x14ac:dyDescent="0.2">
      <c r="D4914" s="145"/>
    </row>
    <row r="4915" spans="4:4" x14ac:dyDescent="0.2">
      <c r="D4915" s="145"/>
    </row>
    <row r="4916" spans="4:4" x14ac:dyDescent="0.2">
      <c r="D4916" s="145"/>
    </row>
    <row r="4917" spans="4:4" x14ac:dyDescent="0.2">
      <c r="D4917" s="145"/>
    </row>
    <row r="4918" spans="4:4" x14ac:dyDescent="0.2">
      <c r="D4918" s="145"/>
    </row>
    <row r="4919" spans="4:4" x14ac:dyDescent="0.2">
      <c r="D4919" s="145"/>
    </row>
    <row r="4920" spans="4:4" x14ac:dyDescent="0.2">
      <c r="D4920" s="145"/>
    </row>
    <row r="4921" spans="4:4" x14ac:dyDescent="0.2">
      <c r="D4921" s="145"/>
    </row>
    <row r="4922" spans="4:4" x14ac:dyDescent="0.2">
      <c r="D4922" s="145"/>
    </row>
    <row r="4923" spans="4:4" x14ac:dyDescent="0.2">
      <c r="D4923" s="145"/>
    </row>
    <row r="4924" spans="4:4" x14ac:dyDescent="0.2">
      <c r="D4924" s="145"/>
    </row>
    <row r="4925" spans="4:4" x14ac:dyDescent="0.2">
      <c r="D4925" s="145"/>
    </row>
    <row r="4926" spans="4:4" x14ac:dyDescent="0.2">
      <c r="D4926" s="145"/>
    </row>
    <row r="4927" spans="4:4" x14ac:dyDescent="0.2">
      <c r="D4927" s="145"/>
    </row>
    <row r="4928" spans="4:4" x14ac:dyDescent="0.2">
      <c r="D4928" s="145"/>
    </row>
    <row r="4929" spans="4:4" x14ac:dyDescent="0.2">
      <c r="D4929" s="145"/>
    </row>
    <row r="4930" spans="4:4" x14ac:dyDescent="0.2">
      <c r="D4930" s="145"/>
    </row>
    <row r="4931" spans="4:4" x14ac:dyDescent="0.2">
      <c r="D4931" s="145"/>
    </row>
    <row r="4932" spans="4:4" x14ac:dyDescent="0.2">
      <c r="D4932" s="145"/>
    </row>
    <row r="4933" spans="4:4" x14ac:dyDescent="0.2">
      <c r="D4933" s="145"/>
    </row>
    <row r="4934" spans="4:4" x14ac:dyDescent="0.2">
      <c r="D4934" s="145"/>
    </row>
    <row r="4935" spans="4:4" x14ac:dyDescent="0.2">
      <c r="D4935" s="145"/>
    </row>
    <row r="4936" spans="4:4" x14ac:dyDescent="0.2">
      <c r="D4936" s="145"/>
    </row>
    <row r="4937" spans="4:4" x14ac:dyDescent="0.2">
      <c r="D4937" s="145"/>
    </row>
    <row r="4938" spans="4:4" x14ac:dyDescent="0.2">
      <c r="D4938" s="145"/>
    </row>
    <row r="4939" spans="4:4" x14ac:dyDescent="0.2">
      <c r="D4939" s="145"/>
    </row>
    <row r="4940" spans="4:4" x14ac:dyDescent="0.2">
      <c r="D4940" s="145"/>
    </row>
    <row r="4941" spans="4:4" x14ac:dyDescent="0.2">
      <c r="D4941" s="145"/>
    </row>
    <row r="4942" spans="4:4" x14ac:dyDescent="0.2">
      <c r="D4942" s="145"/>
    </row>
    <row r="4943" spans="4:4" x14ac:dyDescent="0.2">
      <c r="D4943" s="145"/>
    </row>
    <row r="4944" spans="4:4" x14ac:dyDescent="0.2">
      <c r="D4944" s="145"/>
    </row>
    <row r="4945" spans="4:4" x14ac:dyDescent="0.2">
      <c r="D4945" s="145"/>
    </row>
    <row r="4946" spans="4:4" x14ac:dyDescent="0.2">
      <c r="D4946" s="145"/>
    </row>
    <row r="4947" spans="4:4" x14ac:dyDescent="0.2">
      <c r="D4947" s="145"/>
    </row>
    <row r="4948" spans="4:4" x14ac:dyDescent="0.2">
      <c r="D4948" s="145"/>
    </row>
    <row r="4949" spans="4:4" x14ac:dyDescent="0.2">
      <c r="D4949" s="145"/>
    </row>
    <row r="4950" spans="4:4" x14ac:dyDescent="0.2">
      <c r="D4950" s="145"/>
    </row>
    <row r="4951" spans="4:4" x14ac:dyDescent="0.2">
      <c r="D4951" s="145"/>
    </row>
    <row r="4952" spans="4:4" x14ac:dyDescent="0.2">
      <c r="D4952" s="145"/>
    </row>
    <row r="4953" spans="4:4" x14ac:dyDescent="0.2">
      <c r="D4953" s="145"/>
    </row>
    <row r="4954" spans="4:4" x14ac:dyDescent="0.2">
      <c r="D4954" s="145"/>
    </row>
    <row r="4955" spans="4:4" x14ac:dyDescent="0.2">
      <c r="D4955" s="145"/>
    </row>
    <row r="4956" spans="4:4" x14ac:dyDescent="0.2">
      <c r="D4956" s="145"/>
    </row>
    <row r="4957" spans="4:4" x14ac:dyDescent="0.2">
      <c r="D4957" s="145"/>
    </row>
    <row r="4958" spans="4:4" x14ac:dyDescent="0.2">
      <c r="D4958" s="145"/>
    </row>
    <row r="4959" spans="4:4" x14ac:dyDescent="0.2">
      <c r="D4959" s="145"/>
    </row>
    <row r="4960" spans="4:4" x14ac:dyDescent="0.2">
      <c r="D4960" s="145"/>
    </row>
    <row r="4961" spans="4:4" x14ac:dyDescent="0.2">
      <c r="D4961" s="145"/>
    </row>
    <row r="4962" spans="4:4" x14ac:dyDescent="0.2">
      <c r="D4962" s="145"/>
    </row>
    <row r="4963" spans="4:4" x14ac:dyDescent="0.2">
      <c r="D4963" s="145"/>
    </row>
    <row r="4964" spans="4:4" x14ac:dyDescent="0.2">
      <c r="D4964" s="145"/>
    </row>
    <row r="4965" spans="4:4" x14ac:dyDescent="0.2">
      <c r="D4965" s="145"/>
    </row>
    <row r="4966" spans="4:4" x14ac:dyDescent="0.2">
      <c r="D4966" s="145"/>
    </row>
    <row r="4967" spans="4:4" x14ac:dyDescent="0.2">
      <c r="D4967" s="145"/>
    </row>
    <row r="4968" spans="4:4" x14ac:dyDescent="0.2">
      <c r="D4968" s="145"/>
    </row>
    <row r="4969" spans="4:4" x14ac:dyDescent="0.2">
      <c r="D4969" s="145"/>
    </row>
    <row r="4970" spans="4:4" x14ac:dyDescent="0.2">
      <c r="D4970" s="145"/>
    </row>
    <row r="4971" spans="4:4" x14ac:dyDescent="0.2">
      <c r="D4971" s="145"/>
    </row>
    <row r="4972" spans="4:4" x14ac:dyDescent="0.2">
      <c r="D4972" s="145"/>
    </row>
    <row r="4973" spans="4:4" x14ac:dyDescent="0.2">
      <c r="D4973" s="145"/>
    </row>
    <row r="4974" spans="4:4" x14ac:dyDescent="0.2">
      <c r="D4974" s="145"/>
    </row>
    <row r="4975" spans="4:4" x14ac:dyDescent="0.2">
      <c r="D4975" s="145"/>
    </row>
    <row r="4976" spans="4:4" x14ac:dyDescent="0.2">
      <c r="D4976" s="145"/>
    </row>
    <row r="4977" spans="4:4" x14ac:dyDescent="0.2">
      <c r="D4977" s="145"/>
    </row>
    <row r="4978" spans="4:4" x14ac:dyDescent="0.2">
      <c r="D4978" s="145"/>
    </row>
    <row r="4979" spans="4:4" x14ac:dyDescent="0.2">
      <c r="D4979" s="145"/>
    </row>
    <row r="4980" spans="4:4" x14ac:dyDescent="0.2">
      <c r="D4980" s="145"/>
    </row>
    <row r="4981" spans="4:4" x14ac:dyDescent="0.2">
      <c r="D4981" s="145"/>
    </row>
    <row r="4982" spans="4:4" x14ac:dyDescent="0.2">
      <c r="D4982" s="145"/>
    </row>
    <row r="4983" spans="4:4" x14ac:dyDescent="0.2">
      <c r="D4983" s="145"/>
    </row>
    <row r="4984" spans="4:4" x14ac:dyDescent="0.2">
      <c r="D4984" s="145"/>
    </row>
    <row r="4985" spans="4:4" x14ac:dyDescent="0.2">
      <c r="D4985" s="145"/>
    </row>
    <row r="4986" spans="4:4" x14ac:dyDescent="0.2">
      <c r="D4986" s="145"/>
    </row>
    <row r="4987" spans="4:4" x14ac:dyDescent="0.2">
      <c r="D4987" s="145"/>
    </row>
    <row r="4988" spans="4:4" x14ac:dyDescent="0.2">
      <c r="D4988" s="145"/>
    </row>
    <row r="4989" spans="4:4" x14ac:dyDescent="0.2">
      <c r="D4989" s="145"/>
    </row>
    <row r="4990" spans="4:4" x14ac:dyDescent="0.2">
      <c r="D4990" s="145"/>
    </row>
    <row r="4991" spans="4:4" x14ac:dyDescent="0.2">
      <c r="D4991" s="145"/>
    </row>
    <row r="4992" spans="4:4" x14ac:dyDescent="0.2">
      <c r="D4992" s="145"/>
    </row>
    <row r="4993" spans="4:4" x14ac:dyDescent="0.2">
      <c r="D4993" s="145"/>
    </row>
    <row r="4994" spans="4:4" x14ac:dyDescent="0.2">
      <c r="D4994" s="145"/>
    </row>
    <row r="4995" spans="4:4" x14ac:dyDescent="0.2">
      <c r="D4995" s="145"/>
    </row>
    <row r="4996" spans="4:4" x14ac:dyDescent="0.2">
      <c r="D4996" s="145"/>
    </row>
    <row r="4997" spans="4:4" x14ac:dyDescent="0.2">
      <c r="D4997" s="145"/>
    </row>
    <row r="4998" spans="4:4" x14ac:dyDescent="0.2">
      <c r="D4998" s="145"/>
    </row>
    <row r="4999" spans="4:4" x14ac:dyDescent="0.2">
      <c r="D4999" s="145"/>
    </row>
    <row r="5000" spans="4:4" x14ac:dyDescent="0.2">
      <c r="D5000" s="145"/>
    </row>
  </sheetData>
  <sheetProtection password="C48B" sheet="1"/>
  <mergeCells count="93">
    <mergeCell ref="A314:B314"/>
    <mergeCell ref="A318:B318"/>
    <mergeCell ref="C10:G10"/>
    <mergeCell ref="C13:G13"/>
    <mergeCell ref="C16:G16"/>
    <mergeCell ref="C17:G17"/>
    <mergeCell ref="C34:G34"/>
    <mergeCell ref="A1:G1"/>
    <mergeCell ref="C2:G2"/>
    <mergeCell ref="C3:G3"/>
    <mergeCell ref="C4:G4"/>
    <mergeCell ref="C19:G19"/>
    <mergeCell ref="C20:G20"/>
    <mergeCell ref="C23:G23"/>
    <mergeCell ref="C25:G25"/>
    <mergeCell ref="C29:G29"/>
    <mergeCell ref="C70:G70"/>
    <mergeCell ref="C36:G36"/>
    <mergeCell ref="C41:G41"/>
    <mergeCell ref="C42:G42"/>
    <mergeCell ref="C45:G45"/>
    <mergeCell ref="C48:G48"/>
    <mergeCell ref="C53:G53"/>
    <mergeCell ref="C56:G56"/>
    <mergeCell ref="C62:G62"/>
    <mergeCell ref="C65:G65"/>
    <mergeCell ref="C66:G66"/>
    <mergeCell ref="C69:G69"/>
    <mergeCell ref="C104:G104"/>
    <mergeCell ref="C74:G74"/>
    <mergeCell ref="C81:G81"/>
    <mergeCell ref="C84:G84"/>
    <mergeCell ref="C85:G85"/>
    <mergeCell ref="C88:G88"/>
    <mergeCell ref="C89:G89"/>
    <mergeCell ref="C95:G95"/>
    <mergeCell ref="C96:G96"/>
    <mergeCell ref="C99:G99"/>
    <mergeCell ref="C100:G100"/>
    <mergeCell ref="C103:G103"/>
    <mergeCell ref="C138:G138"/>
    <mergeCell ref="C110:G110"/>
    <mergeCell ref="C111:G111"/>
    <mergeCell ref="C114:G114"/>
    <mergeCell ref="C118:G118"/>
    <mergeCell ref="C119:G119"/>
    <mergeCell ref="C122:G122"/>
    <mergeCell ref="C125:G125"/>
    <mergeCell ref="C129:G129"/>
    <mergeCell ref="C132:G132"/>
    <mergeCell ref="C133:G133"/>
    <mergeCell ref="C135:G135"/>
    <mergeCell ref="C193:G193"/>
    <mergeCell ref="C141:G141"/>
    <mergeCell ref="C144:G144"/>
    <mergeCell ref="C147:G147"/>
    <mergeCell ref="C148:G148"/>
    <mergeCell ref="C151:G151"/>
    <mergeCell ref="C157:G157"/>
    <mergeCell ref="C160:G160"/>
    <mergeCell ref="C165:G165"/>
    <mergeCell ref="C168:G168"/>
    <mergeCell ref="C171:G171"/>
    <mergeCell ref="C192:G192"/>
    <mergeCell ref="C241:G241"/>
    <mergeCell ref="C194:G194"/>
    <mergeCell ref="C198:G198"/>
    <mergeCell ref="C201:G201"/>
    <mergeCell ref="C212:G212"/>
    <mergeCell ref="C218:G218"/>
    <mergeCell ref="C223:G223"/>
    <mergeCell ref="C224:G224"/>
    <mergeCell ref="C226:G226"/>
    <mergeCell ref="C227:G227"/>
    <mergeCell ref="C235:G235"/>
    <mergeCell ref="C237:G237"/>
    <mergeCell ref="C290:G290"/>
    <mergeCell ref="C243:G243"/>
    <mergeCell ref="C245:G245"/>
    <mergeCell ref="C252:G252"/>
    <mergeCell ref="C255:G255"/>
    <mergeCell ref="C264:G264"/>
    <mergeCell ref="C267:G267"/>
    <mergeCell ref="C272:G272"/>
    <mergeCell ref="C276:G276"/>
    <mergeCell ref="C279:G279"/>
    <mergeCell ref="C284:G284"/>
    <mergeCell ref="C287:G287"/>
    <mergeCell ref="C293:G293"/>
    <mergeCell ref="C296:G296"/>
    <mergeCell ref="C300:G300"/>
    <mergeCell ref="C304:G304"/>
    <mergeCell ref="C309:G30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00 00.1 Naklady</vt:lpstr>
      <vt:lpstr>101 101.1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00.1 Naklady'!Názvy_tisku</vt:lpstr>
      <vt:lpstr>'101 101.1 Pol'!Názvy_tisku</vt:lpstr>
      <vt:lpstr>oadresa</vt:lpstr>
      <vt:lpstr>Stavba!Objednatel</vt:lpstr>
      <vt:lpstr>Stavba!Objekt</vt:lpstr>
      <vt:lpstr>'00 00.1 Naklady'!Oblast_tisku</vt:lpstr>
      <vt:lpstr>'101 101.1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 Tomáš, Ing.</dc:creator>
  <cp:lastModifiedBy>Horák Tomáš, Ing.</cp:lastModifiedBy>
  <cp:lastPrinted>2014-02-28T09:52:57Z</cp:lastPrinted>
  <dcterms:created xsi:type="dcterms:W3CDTF">2009-04-08T07:15:50Z</dcterms:created>
  <dcterms:modified xsi:type="dcterms:W3CDTF">2019-03-05T07:19:23Z</dcterms:modified>
</cp:coreProperties>
</file>